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/>
  <bookViews>
    <workbookView xWindow="7965" yWindow="195" windowWidth="11280" windowHeight="11880" tabRatio="896"/>
  </bookViews>
  <sheets>
    <sheet name="Krycí list" sheetId="15" r:id="rId1"/>
    <sheet name="přehled položek" sheetId="14" r:id="rId2"/>
    <sheet name="Elektroinstalace" sheetId="17" r:id="rId3"/>
    <sheet name="RH" sheetId="3" r:id="rId4"/>
    <sheet name="RS 1PP-5NP" sheetId="4" r:id="rId5"/>
    <sheet name="RS01-04" sheetId="9" r:id="rId6"/>
    <sheet name="RS01-06" sheetId="10" r:id="rId7"/>
    <sheet name="RS01-011" sheetId="5" r:id="rId8"/>
    <sheet name="RS01-012" sheetId="6" r:id="rId9"/>
    <sheet name="RS01-013" sheetId="7" r:id="rId10"/>
    <sheet name="RS01-013a" sheetId="8" r:id="rId11"/>
    <sheet name="RS2-SLP" sheetId="11" r:id="rId12"/>
    <sheet name="RS5.26" sheetId="12" r:id="rId13"/>
    <sheet name="Návod k vyplnění" sheetId="18" r:id="rId14"/>
  </sheets>
  <externalReferences>
    <externalReference r:id="rId15"/>
    <externalReference r:id="rId16"/>
    <externalReference r:id="rId17"/>
    <externalReference r:id="rId18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Elektroinstalace!$A$1:$G$191</definedName>
    <definedName name="_xlnm.Print_Area" localSheetId="0">'Krycí list'!$A$1:$G$40</definedName>
    <definedName name="_xlnm.Print_Area" localSheetId="1">'přehled položek'!$A$1:$F$26</definedName>
    <definedName name="_xlnm.Print_Area" localSheetId="3">RH!$A$1:$G$62</definedName>
    <definedName name="_xlnm.Print_Area" localSheetId="4">'RS 1PP-5NP'!$A$1:$G$52</definedName>
    <definedName name="_xlnm.Print_Area" localSheetId="7">'RS01-011'!$A$1:$G$38</definedName>
    <definedName name="_xlnm.Print_Area" localSheetId="8">'RS01-012'!$A$1:$G$38</definedName>
    <definedName name="_xlnm.Print_Area" localSheetId="9">'RS01-013'!$A$1:$G$38</definedName>
    <definedName name="_xlnm.Print_Area" localSheetId="10">'RS01-013a'!$A$1:$G$38</definedName>
    <definedName name="_xlnm.Print_Area" localSheetId="5">'RS01-04'!$A$1:$G$38</definedName>
    <definedName name="_xlnm.Print_Area" localSheetId="6">'RS01-06'!$A$1:$G$38</definedName>
    <definedName name="_xlnm.Print_Area" localSheetId="11">'RS2-SLP'!$A$1:$G$37</definedName>
    <definedName name="_xlnm.Print_Area" localSheetId="12">RS5.26!$A$1:$G$44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45621"/>
</workbook>
</file>

<file path=xl/calcChain.xml><?xml version="1.0" encoding="utf-8"?>
<calcChain xmlns="http://schemas.openxmlformats.org/spreadsheetml/2006/main">
  <c r="G15" i="17" l="1"/>
  <c r="G16" i="17"/>
  <c r="G187" i="17" l="1"/>
  <c r="G186" i="17"/>
  <c r="G185" i="17"/>
  <c r="G184" i="17"/>
  <c r="G183" i="17"/>
  <c r="G182" i="17"/>
  <c r="G181" i="17"/>
  <c r="G180" i="17"/>
  <c r="G179" i="17"/>
  <c r="G178" i="17"/>
  <c r="G177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8" i="17"/>
  <c r="G137" i="17"/>
  <c r="G136" i="17"/>
  <c r="G135" i="17"/>
  <c r="G134" i="17"/>
  <c r="G131" i="17"/>
  <c r="G130" i="17"/>
  <c r="G129" i="17"/>
  <c r="G125" i="17"/>
  <c r="G123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1" i="17"/>
  <c r="G100" i="17"/>
  <c r="G99" i="17"/>
  <c r="G98" i="17"/>
  <c r="G97" i="17"/>
  <c r="G96" i="17"/>
  <c r="G95" i="17"/>
  <c r="G92" i="17"/>
  <c r="G91" i="17"/>
  <c r="G90" i="17"/>
  <c r="G89" i="17"/>
  <c r="G88" i="17"/>
  <c r="G87" i="17"/>
  <c r="G85" i="17"/>
  <c r="G83" i="17"/>
  <c r="G81" i="17"/>
  <c r="G78" i="17"/>
  <c r="G77" i="17"/>
  <c r="G76" i="17"/>
  <c r="G75" i="17"/>
  <c r="G74" i="17"/>
  <c r="G73" i="17"/>
  <c r="G72" i="17"/>
  <c r="G70" i="17"/>
  <c r="G69" i="17"/>
  <c r="G68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0" i="17"/>
  <c r="G49" i="17"/>
  <c r="G48" i="17"/>
  <c r="G47" i="17"/>
  <c r="G46" i="17"/>
  <c r="G45" i="17"/>
  <c r="G44" i="17"/>
  <c r="G43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5" i="17"/>
  <c r="G24" i="17"/>
  <c r="G20" i="17"/>
  <c r="G19" i="17"/>
  <c r="G22" i="17" s="1"/>
  <c r="G14" i="17"/>
  <c r="G17" i="17" s="1"/>
  <c r="G11" i="17"/>
  <c r="G12" i="17" s="1"/>
  <c r="G7" i="17"/>
  <c r="G9" i="17" s="1"/>
  <c r="G132" i="17" l="1"/>
  <c r="G26" i="17"/>
  <c r="G79" i="17"/>
  <c r="G93" i="17"/>
  <c r="G51" i="17"/>
  <c r="G66" i="17"/>
  <c r="G103" i="17"/>
  <c r="G175" i="17"/>
  <c r="G127" i="17"/>
  <c r="G188" i="17"/>
  <c r="G40" i="12"/>
  <c r="G39" i="12"/>
  <c r="G38" i="12"/>
  <c r="G37" i="12"/>
  <c r="G36" i="12"/>
  <c r="G29" i="12"/>
  <c r="G30" i="12" s="1"/>
  <c r="G26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7" i="12"/>
  <c r="G8" i="12" s="1"/>
  <c r="G33" i="11"/>
  <c r="G32" i="11"/>
  <c r="G31" i="11"/>
  <c r="G30" i="11"/>
  <c r="G29" i="11"/>
  <c r="G28" i="11"/>
  <c r="G27" i="11"/>
  <c r="G20" i="11"/>
  <c r="G21" i="11" s="1"/>
  <c r="G17" i="11"/>
  <c r="G15" i="11"/>
  <c r="G14" i="11"/>
  <c r="G13" i="11"/>
  <c r="G12" i="11"/>
  <c r="G11" i="11"/>
  <c r="G10" i="11"/>
  <c r="G9" i="11"/>
  <c r="G8" i="11"/>
  <c r="G7" i="11"/>
  <c r="G34" i="8"/>
  <c r="G33" i="8"/>
  <c r="G32" i="8"/>
  <c r="G31" i="8"/>
  <c r="G30" i="8"/>
  <c r="G23" i="8"/>
  <c r="G24" i="8" s="1"/>
  <c r="G20" i="8"/>
  <c r="G18" i="8"/>
  <c r="G17" i="8"/>
  <c r="G16" i="8"/>
  <c r="G15" i="8"/>
  <c r="G14" i="8"/>
  <c r="G13" i="8"/>
  <c r="G12" i="8"/>
  <c r="G11" i="8"/>
  <c r="G10" i="8"/>
  <c r="G7" i="8"/>
  <c r="G8" i="8" s="1"/>
  <c r="G34" i="7"/>
  <c r="G33" i="7"/>
  <c r="G32" i="7"/>
  <c r="G31" i="7"/>
  <c r="G30" i="7"/>
  <c r="G23" i="7"/>
  <c r="G24" i="7" s="1"/>
  <c r="G20" i="7"/>
  <c r="G18" i="7"/>
  <c r="G17" i="7"/>
  <c r="G16" i="7"/>
  <c r="G15" i="7"/>
  <c r="G14" i="7"/>
  <c r="G13" i="7"/>
  <c r="G12" i="7"/>
  <c r="G11" i="7"/>
  <c r="G10" i="7"/>
  <c r="G7" i="7"/>
  <c r="G8" i="7" s="1"/>
  <c r="G34" i="6"/>
  <c r="G33" i="6"/>
  <c r="G32" i="6"/>
  <c r="G31" i="6"/>
  <c r="G30" i="6"/>
  <c r="G23" i="6"/>
  <c r="G24" i="6" s="1"/>
  <c r="G20" i="6"/>
  <c r="G18" i="6"/>
  <c r="G17" i="6"/>
  <c r="G16" i="6"/>
  <c r="G15" i="6"/>
  <c r="G14" i="6"/>
  <c r="G13" i="6"/>
  <c r="G12" i="6"/>
  <c r="G11" i="6"/>
  <c r="G10" i="6"/>
  <c r="G7" i="6"/>
  <c r="G8" i="6" s="1"/>
  <c r="G34" i="5"/>
  <c r="G33" i="5"/>
  <c r="G32" i="5"/>
  <c r="G31" i="5"/>
  <c r="G30" i="5"/>
  <c r="G23" i="5"/>
  <c r="G24" i="5" s="1"/>
  <c r="G20" i="5"/>
  <c r="G18" i="5"/>
  <c r="G17" i="5"/>
  <c r="G16" i="5"/>
  <c r="G15" i="5"/>
  <c r="G14" i="5"/>
  <c r="G13" i="5"/>
  <c r="G12" i="5"/>
  <c r="G11" i="5"/>
  <c r="G10" i="5"/>
  <c r="G7" i="5"/>
  <c r="G8" i="5" s="1"/>
  <c r="G34" i="10"/>
  <c r="G33" i="10"/>
  <c r="G32" i="10"/>
  <c r="G31" i="10"/>
  <c r="G30" i="10"/>
  <c r="G23" i="10"/>
  <c r="G24" i="10" s="1"/>
  <c r="G20" i="10"/>
  <c r="G18" i="10"/>
  <c r="G17" i="10"/>
  <c r="G16" i="10"/>
  <c r="G15" i="10"/>
  <c r="G14" i="10"/>
  <c r="G13" i="10"/>
  <c r="G12" i="10"/>
  <c r="G11" i="10"/>
  <c r="G10" i="10"/>
  <c r="G8" i="10"/>
  <c r="G7" i="10"/>
  <c r="G34" i="9"/>
  <c r="G33" i="9"/>
  <c r="G32" i="9"/>
  <c r="G31" i="9"/>
  <c r="G30" i="9"/>
  <c r="G23" i="9"/>
  <c r="G24" i="9" s="1"/>
  <c r="G20" i="9"/>
  <c r="G18" i="9"/>
  <c r="G17" i="9"/>
  <c r="G16" i="9"/>
  <c r="G15" i="9"/>
  <c r="G14" i="9"/>
  <c r="G13" i="9"/>
  <c r="G12" i="9"/>
  <c r="G11" i="9"/>
  <c r="G10" i="9"/>
  <c r="G7" i="9"/>
  <c r="G8" i="9" s="1"/>
  <c r="G48" i="4"/>
  <c r="G47" i="4"/>
  <c r="G46" i="4"/>
  <c r="G45" i="4"/>
  <c r="G44" i="4"/>
  <c r="G43" i="4"/>
  <c r="G42" i="4"/>
  <c r="G41" i="4"/>
  <c r="G40" i="4"/>
  <c r="G33" i="4"/>
  <c r="G34" i="4" s="1"/>
  <c r="G30" i="4"/>
  <c r="G28" i="4"/>
  <c r="G27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0" i="4"/>
  <c r="G11" i="4" s="1"/>
  <c r="G7" i="4"/>
  <c r="G8" i="4" s="1"/>
  <c r="G58" i="3"/>
  <c r="G57" i="3"/>
  <c r="G56" i="3"/>
  <c r="G55" i="3"/>
  <c r="G54" i="3"/>
  <c r="G53" i="3"/>
  <c r="G52" i="3"/>
  <c r="G45" i="3"/>
  <c r="G46" i="3" s="1"/>
  <c r="G42" i="3"/>
  <c r="G40" i="3"/>
  <c r="G39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0" i="3"/>
  <c r="G11" i="3" s="1"/>
  <c r="G7" i="3"/>
  <c r="G8" i="3" s="1"/>
  <c r="C34" i="15"/>
  <c r="F34" i="15" s="1"/>
  <c r="C32" i="15"/>
  <c r="G7" i="15"/>
  <c r="G27" i="12" l="1"/>
  <c r="G31" i="12" s="1"/>
  <c r="G35" i="8"/>
  <c r="G36" i="8" s="1"/>
  <c r="G21" i="6"/>
  <c r="G25" i="6" s="1"/>
  <c r="G35" i="10"/>
  <c r="G36" i="10" s="1"/>
  <c r="G59" i="3"/>
  <c r="G60" i="3" s="1"/>
  <c r="G189" i="17"/>
  <c r="D8" i="14" s="1"/>
  <c r="G104" i="17"/>
  <c r="C8" i="14" s="1"/>
  <c r="G21" i="9"/>
  <c r="G25" i="9" s="1"/>
  <c r="G35" i="5"/>
  <c r="G36" i="5" s="1"/>
  <c r="G21" i="7"/>
  <c r="G25" i="7" s="1"/>
  <c r="G34" i="11"/>
  <c r="G35" i="11" s="1"/>
  <c r="G35" i="6"/>
  <c r="G36" i="6" s="1"/>
  <c r="G18" i="11"/>
  <c r="G22" i="11" s="1"/>
  <c r="G21" i="10"/>
  <c r="G25" i="10" s="1"/>
  <c r="G21" i="8"/>
  <c r="G25" i="8" s="1"/>
  <c r="G41" i="12"/>
  <c r="G42" i="12" s="1"/>
  <c r="G31" i="4"/>
  <c r="G35" i="4" s="1"/>
  <c r="G35" i="9"/>
  <c r="G36" i="9" s="1"/>
  <c r="G21" i="5"/>
  <c r="G25" i="5" s="1"/>
  <c r="G35" i="7"/>
  <c r="G36" i="7" s="1"/>
  <c r="G43" i="3"/>
  <c r="G47" i="3" s="1"/>
  <c r="G62" i="3" s="1"/>
  <c r="D12" i="14" s="1"/>
  <c r="E12" i="14" s="1"/>
  <c r="G49" i="4"/>
  <c r="G50" i="4" s="1"/>
  <c r="G37" i="11" l="1"/>
  <c r="D20" i="14" s="1"/>
  <c r="E20" i="14" s="1"/>
  <c r="G38" i="8"/>
  <c r="D19" i="14" s="1"/>
  <c r="E19" i="14" s="1"/>
  <c r="G38" i="6"/>
  <c r="D17" i="14" s="1"/>
  <c r="E17" i="14" s="1"/>
  <c r="G38" i="10"/>
  <c r="D15" i="14" s="1"/>
  <c r="E15" i="14" s="1"/>
  <c r="G38" i="7"/>
  <c r="D18" i="14" s="1"/>
  <c r="E18" i="14" s="1"/>
  <c r="G52" i="4"/>
  <c r="D13" i="14" s="1"/>
  <c r="E13" i="14" s="1"/>
  <c r="G44" i="12"/>
  <c r="D21" i="14" s="1"/>
  <c r="E21" i="14" s="1"/>
  <c r="G38" i="9"/>
  <c r="D14" i="14" s="1"/>
  <c r="E14" i="14" s="1"/>
  <c r="G191" i="17"/>
  <c r="G38" i="5"/>
  <c r="D16" i="14" s="1"/>
  <c r="E16" i="14" s="1"/>
  <c r="E8" i="14"/>
  <c r="E10" i="14" l="1"/>
  <c r="E24" i="14" s="1"/>
  <c r="C19" i="15" s="1"/>
  <c r="C20" i="15" s="1"/>
  <c r="C24" i="15" l="1"/>
  <c r="F31" i="15" s="1"/>
  <c r="F32" i="15" s="1"/>
  <c r="F35" i="15" s="1"/>
</calcChain>
</file>

<file path=xl/sharedStrings.xml><?xml version="1.0" encoding="utf-8"?>
<sst xmlns="http://schemas.openxmlformats.org/spreadsheetml/2006/main" count="1571" uniqueCount="505">
  <si>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</si>
  <si>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</si>
  <si>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</si>
  <si>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</si>
  <si>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</si>
  <si>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</si>
  <si>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</si>
  <si>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</si>
  <si>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</si>
  <si>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Elektrospotřebiče</t>
  </si>
  <si>
    <t>El.osoušeč rukou 230V/420-1100W</t>
  </si>
  <si>
    <t>ks</t>
  </si>
  <si>
    <t>osušování rukou proudem vzduchu, doba sušení rukou 8-12 s, automatické vypnutí po 60 s nepřetržitého chodu, rychlost vzduchu 191-300 km/h</t>
  </si>
  <si>
    <t>Celkem za :</t>
  </si>
  <si>
    <t>Hlavní uzemňovací sběrnice (CPV 284 220 00-6)</t>
  </si>
  <si>
    <t>40055100 </t>
  </si>
  <si>
    <t>Hlavní zemnící sběrnice</t>
  </si>
  <si>
    <t>1ks</t>
  </si>
  <si>
    <t>Instalační krabice (CPV 284 220 00-6)</t>
  </si>
  <si>
    <t>KO KRABICE KT 125</t>
  </si>
  <si>
    <t>KO KRABICE KT 250</t>
  </si>
  <si>
    <t>KO KRABICE KU 68 - 1902</t>
  </si>
  <si>
    <t>KS</t>
  </si>
  <si>
    <t>Modulové skříně , rozvaděče a příslušenství</t>
  </si>
  <si>
    <t>sestava elektroměrové skříně pro nepřímé měření, 250A, 2x pojistkový vývod</t>
  </si>
  <si>
    <t>zásuvková skříň, 2x230V/16A, 2x400V/16A/5P, IP44</t>
  </si>
  <si>
    <t>obsahuje jističe, proudový chránič</t>
  </si>
  <si>
    <t>Nosné prvky pro uložení vodičů (CPV 284 223 00-9)</t>
  </si>
  <si>
    <t>KO TRUBKA 2329 PVC</t>
  </si>
  <si>
    <t>m</t>
  </si>
  <si>
    <t>Svítidla (CPV 315 000 00-1)</t>
  </si>
  <si>
    <t>A2 - svítidlo závěsné, 2x80W</t>
  </si>
  <si>
    <t>B1 - svítidlo závěsné/přisazené, 1x54W</t>
  </si>
  <si>
    <t>C3 - svítidlo závěsné/přisazené, LED 49W</t>
  </si>
  <si>
    <t>C5 - svítidlo závěsné/přisazené, LED</t>
  </si>
  <si>
    <t>Centrální bateriová systém</t>
  </si>
  <si>
    <t>D1 - svítidlo závěsné</t>
  </si>
  <si>
    <t>F1- svítidlo závěsné, LED</t>
  </si>
  <si>
    <t>G1 - svítidlo přisazené, LED</t>
  </si>
  <si>
    <t>G2 - svítidlo přisazené, LED</t>
  </si>
  <si>
    <t>H1 - LED pásek včetně lišty, 14W/m</t>
  </si>
  <si>
    <t>I1 - svítidlo pod kuch. linku, s vypínačem</t>
  </si>
  <si>
    <t>M11 - svítidlo závěsné, 2x49W</t>
  </si>
  <si>
    <t>O1 - svítidlo přisazené, 100W</t>
  </si>
  <si>
    <t>R1 - svítidlo zářivkové 2x36W, IP 65</t>
  </si>
  <si>
    <t>X1 - svítidlo exterier</t>
  </si>
  <si>
    <t>X2 - svítidlo exterier</t>
  </si>
  <si>
    <t>X3 - svítidlo exterier</t>
  </si>
  <si>
    <t>označení "N"</t>
  </si>
  <si>
    <t>Vodiče (CPV 313 000 00-9)</t>
  </si>
  <si>
    <t>kabel CXKH-V (O) 3x1,5 FE180/P60-R B2s1d0</t>
  </si>
  <si>
    <t>KABEL CYKY 3C x 1.5</t>
  </si>
  <si>
    <t>KABEL CYKY 3C x 2.5</t>
  </si>
  <si>
    <t>KABEL CYKY 3 X 95 + 50</t>
  </si>
  <si>
    <t>KABEL CYKY 5C x 1.5</t>
  </si>
  <si>
    <t>KABEL CYKY 5C x 2.5</t>
  </si>
  <si>
    <t>KABEL CYKY 5C x 6</t>
  </si>
  <si>
    <t>KABEL CYKY 5C x10</t>
  </si>
  <si>
    <t>KABEL CYKY 5C x16</t>
  </si>
  <si>
    <t>KABEL CYKY 5C x35</t>
  </si>
  <si>
    <t>KABEL CYKYLO 3C X 2,5</t>
  </si>
  <si>
    <t>VODIC HO7 V-U 6 ZL/Z (CY)</t>
  </si>
  <si>
    <t>VODIC HO7 V-U 16 ZL/Z (CY)</t>
  </si>
  <si>
    <t>Vypínače (CPV 312 120 00-5)</t>
  </si>
  <si>
    <t>Nástěnný vypínač 400V/16A průmyslový</t>
  </si>
  <si>
    <t>Ovladač žaluzií barva - bílá</t>
  </si>
  <si>
    <t>Pohybové čidlo komlet</t>
  </si>
  <si>
    <t>230V/1380VA/IP 55</t>
  </si>
  <si>
    <t>Tlačítko CENTRAL STOP, IP44</t>
  </si>
  <si>
    <t>Tlačítko TOTAL STOP ve žluté skříni,2Z, s ochranou proti náhodnému sepnutí IP 66</t>
  </si>
  <si>
    <t>Vypínač 01 (komplet) barva - bílá</t>
  </si>
  <si>
    <t>Vypínač 05 (komplet) barva - bílá</t>
  </si>
  <si>
    <t>Vypínač 06 (komplet) barva - bílá</t>
  </si>
  <si>
    <t>Vypínač nástěnný IP 44 řazení 01</t>
  </si>
  <si>
    <t>Vypínač nástěnný IP 44 řazení 06</t>
  </si>
  <si>
    <t>Zásuvky (CPV 312 241 00-3)</t>
  </si>
  <si>
    <t>Podlahová zásuvka 2x230V</t>
  </si>
  <si>
    <t>- z masivní hliníkové litiny s vkládacím víkem - víko lze zavřít i při zapojení standardních zástrček rovného nebo zahnutého tvaru - pouze v m.č. 1.12</t>
  </si>
  <si>
    <t>Podlahová zásuvková krabice pro 8 zás. modulů osazena 4ks zás.230V (kompelt)</t>
  </si>
  <si>
    <t>dodsavatel SI musí ověrit u dodavatele AV techniky a SLP kompatibilitu s jejich výrobky</t>
  </si>
  <si>
    <t>Podlahová zásuvková krabice pro 12 zás. modulů osazena 8ks zás.230V (kompelt)</t>
  </si>
  <si>
    <t>Zásuvka dvojnásobná, s ochranným kolíkem, s clonkami, 230V/16A s přep. ochranou pod omítku pro PC barva hnědá</t>
  </si>
  <si>
    <t>zásuvka dvojnásobná, s ochranným kolíkem, s clonkami, 230V/16A, pod omítku</t>
  </si>
  <si>
    <t>zásuvka dvojnásobná, s ochranným kolíkem, s clonkami, 230V/16A, pod omítku, pro PC barva hnědá</t>
  </si>
  <si>
    <t>zásuvka jednonásobná, s ochranným kolíkem, s clonkami, 230V/16A, komplet, pod omítku</t>
  </si>
  <si>
    <t>Zásuvka nástěnná 230V/16A dvojitá s víčkem IP 44</t>
  </si>
  <si>
    <t>Zásuvka nástěnná 400V/16A/5pól. IP67 (MENNEKES)</t>
  </si>
  <si>
    <t>Zemnění, hromosvod (CPV 312 162 00-5)</t>
  </si>
  <si>
    <t>DRAT ZEMNICI AlMgSi 8mm</t>
  </si>
  <si>
    <t>SVOD IZOL . vč. montáže</t>
  </si>
  <si>
    <t>PASOVINA FEZN 30/4</t>
  </si>
  <si>
    <t>připojovací deska pro izolovaný svod, pro připojení 2 vodiců</t>
  </si>
  <si>
    <t>svorka pro připojení</t>
  </si>
  <si>
    <t>Systémový pomocný materiál pro jímací a zemnící soustavu</t>
  </si>
  <si>
    <t>sada</t>
  </si>
  <si>
    <t>(přípojnice,propojovací vodiče,spojovací materiál,kryty,montážní lišty a pod.)</t>
  </si>
  <si>
    <t>Montáž (CPV 453 100 00-3)</t>
  </si>
  <si>
    <t>Hodinové zúčtovací sazby</t>
  </si>
  <si>
    <t>Revize hromosvodní instalace</t>
  </si>
  <si>
    <t>hod</t>
  </si>
  <si>
    <t>Výchozí revize s vypracováním revizní zprávy</t>
  </si>
  <si>
    <t>Montáž hromosvodu a uzemnění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</si>
  <si>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</si>
  <si>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</si>
  <si>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</si>
  <si>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</si>
  <si>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</si>
  <si>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</si>
  <si>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Montáže</t>
  </si>
  <si>
    <t>210010313 </t>
  </si>
  <si>
    <t>Montáž krabice KT 250 s víčkem bez zap</t>
  </si>
  <si>
    <t>Zapojení el. pohonu žaluzií</t>
  </si>
  <si>
    <t>Zapojení ventilátoru do 3 kW</t>
  </si>
  <si>
    <t>210201039 </t>
  </si>
  <si>
    <t>Demontáž stávající elektroinstalace</t>
  </si>
  <si>
    <t>Demontovaný elektromateriál - odvoz,likvidace,poplatek za skládku</t>
  </si>
  <si>
    <t>t</t>
  </si>
  <si>
    <t>210290741 </t>
  </si>
  <si>
    <t>Montáž čidla</t>
  </si>
  <si>
    <t>Montáž hlavní zemnící sběrnice</t>
  </si>
  <si>
    <t>montáž podlahových krabic</t>
  </si>
  <si>
    <t>210010331 </t>
  </si>
  <si>
    <t>Montáž přístrojové krabice bez zapojení</t>
  </si>
  <si>
    <t>210203002 </t>
  </si>
  <si>
    <t>Montáž svítidla</t>
  </si>
  <si>
    <t>211200101 </t>
  </si>
  <si>
    <t>Montáž svítidla - nouzové</t>
  </si>
  <si>
    <t>Montáž svítidla - zářivkové přisazené</t>
  </si>
  <si>
    <t>210010084 </t>
  </si>
  <si>
    <t>Montáž trubky instalační</t>
  </si>
  <si>
    <t>210010006 </t>
  </si>
  <si>
    <t>Montáž trubky ohebná el.instalační 40mm</t>
  </si>
  <si>
    <t>Montáž zásuvkové skříně</t>
  </si>
  <si>
    <t>Označení kabelu popisným štítkem</t>
  </si>
  <si>
    <t>Označení kabelu popisným štítkem dle Schéma napájení</t>
  </si>
  <si>
    <t>210810042 </t>
  </si>
  <si>
    <t>Položení kabelu pevně</t>
  </si>
  <si>
    <t>210800117 </t>
  </si>
  <si>
    <t>Položení kabelu pod omítku</t>
  </si>
  <si>
    <t>Popis zásuvek</t>
  </si>
  <si>
    <t>UZ 3 </t>
  </si>
  <si>
    <t>Příprava kabeláže</t>
  </si>
  <si>
    <t>km</t>
  </si>
  <si>
    <t>210100001 </t>
  </si>
  <si>
    <t>Ukončení 1 vodiče v rozvaděči vč.zap.a konc.do 2,5mm2</t>
  </si>
  <si>
    <t>210100006 </t>
  </si>
  <si>
    <t>Ukončení 1 vodiče v rozvaděči vč.zap.a konc.do 50 mm2</t>
  </si>
  <si>
    <t>Zapojení digestoře</t>
  </si>
  <si>
    <t>Zapojení el. pohonu dveří</t>
  </si>
  <si>
    <t>Zapojení el. pohonu světlíku</t>
  </si>
  <si>
    <t>Zapojení střešní vpusti</t>
  </si>
  <si>
    <t>Zapojení venkovní klimatizační jednotky</t>
  </si>
  <si>
    <t>Zapojení vnitřní kazetové klimatizační jednotky</t>
  </si>
  <si>
    <t>Zapojení vypínače na povrch</t>
  </si>
  <si>
    <t>Zapojení vypínače zapuštěného</t>
  </si>
  <si>
    <t>210111062 </t>
  </si>
  <si>
    <t>Zapojení zásuvky nástěnné vč.zap. 400V/ 3P+N+Z</t>
  </si>
  <si>
    <t>210111012 </t>
  </si>
  <si>
    <t>Zapojení zásuvky polozap./zapuštěné 10/16A 250V 2P+Z</t>
  </si>
  <si>
    <t>210111031 </t>
  </si>
  <si>
    <t>Zapojení zásuvky v krabici venkovní 10/16A 250V 2P+Z</t>
  </si>
  <si>
    <t>210020912 </t>
  </si>
  <si>
    <t>Zhotovení protipožární ucpávky, průchod stropem tl. 50cm</t>
  </si>
  <si>
    <t>m2</t>
  </si>
  <si>
    <t>Stavební práce</t>
  </si>
  <si>
    <t>97404-9142 </t>
  </si>
  <si>
    <t>Vysekání otvoru pro svítidlo do stěny</t>
  </si>
  <si>
    <t>97408-2174 </t>
  </si>
  <si>
    <t>Požární zatěsnění kabelových prostupů</t>
  </si>
  <si>
    <t>Požární zatěsnění požárně odolných rozvaděčů</t>
  </si>
  <si>
    <t>97303-1616 </t>
  </si>
  <si>
    <t>Sekání zdi cihlové, kapsy-krab.&lt;100x100x50mm</t>
  </si>
  <si>
    <t>97303-1334 </t>
  </si>
  <si>
    <t>Sekání zdi cihlové, malt.váp.kapsy do 0.16m2 hl.&lt;150mm</t>
  </si>
  <si>
    <t>Vysekání otvoru do stěny pro rozvaděč</t>
  </si>
  <si>
    <t>97408-2113 </t>
  </si>
  <si>
    <t>Vysekání rýhy do stěny, omítka váp.š.do 50mm</t>
  </si>
  <si>
    <t>97408-2212 </t>
  </si>
  <si>
    <t>Vysekání rýhy do stěny, omítka-cem.š.do 30mm</t>
  </si>
  <si>
    <t>Cenová kalkulace celkem bez DPH:</t>
  </si>
  <si>
    <t>RH</t>
  </si>
  <si>
    <t>Elektroinstalační materiál</t>
  </si>
  <si>
    <t>ROZVODNICE VESTAVNÁ EI30 11X57MOD IP43 POŽÁR ODOLNOST EI30S</t>
  </si>
  <si>
    <t>Montáž přístrojů</t>
  </si>
  <si>
    <t>ODPÍNAČ POJ VÁLC do 32A 1PÓL</t>
  </si>
  <si>
    <t>Přístrojová náplň</t>
  </si>
  <si>
    <t>hodiny spínací 16A/230/1P, vč. zapojení a nastavení</t>
  </si>
  <si>
    <t>F204 AC-40/0.03 </t>
  </si>
  <si>
    <t>Chránič,cit na ~ proud,4pól,Idn=30mA,In=40A</t>
  </si>
  <si>
    <t>JEDNOTKA ŘÍDICÍ DALI</t>
  </si>
  <si>
    <t>S 201 M-B 10 </t>
  </si>
  <si>
    <t>Jistič, řada S200M (Icn=10kA),char.B,1pól,In=10A</t>
  </si>
  <si>
    <t>S 201 M-B 16 </t>
  </si>
  <si>
    <t>Jistič, řada S200M (Icn=10kA),char.B,1pól,In=16A</t>
  </si>
  <si>
    <t>S 203 M-B 20 </t>
  </si>
  <si>
    <t>Jistič, řada S200M (Icn=10kA),char.B,3pól,In=20A</t>
  </si>
  <si>
    <t>S 203 M-B 25 </t>
  </si>
  <si>
    <t>Jistič, řada S200M (Icn=10kA),char.B,3pól,In=25A</t>
  </si>
  <si>
    <t>S 203 M-B 32 </t>
  </si>
  <si>
    <t>Jistič, řada S200M (Icn=10kA),char.B,3pól,In=32A</t>
  </si>
  <si>
    <t>S 203 M-B 40 </t>
  </si>
  <si>
    <t>Jistič, řada S200M (Icn=10kA),char.B,3pól,In=40A</t>
  </si>
  <si>
    <t>S 203 M-B 63 </t>
  </si>
  <si>
    <t>Jistič, řada S200M (Icn=10kA),char.B,3pól,In=63A</t>
  </si>
  <si>
    <t>S 201 M-C 16 </t>
  </si>
  <si>
    <t>Jistič, řada S200M (Icn=10kA),char.C,1pól,In=16A</t>
  </si>
  <si>
    <t>Z7 - KWZ 3Ph </t>
  </si>
  <si>
    <t>Podružný elektroměr, 3fázový, 2 tarifní, s dálkovým impulzním odečtem, do 63A</t>
  </si>
  <si>
    <t>POJISTKA VÁLC Z-C10/SE-6A/GG 10X38</t>
  </si>
  <si>
    <t>HMT 1/24 </t>
  </si>
  <si>
    <t>Pojistkový odpojovač 3x125A</t>
  </si>
  <si>
    <t>Pojistkový odpojovač jednopól. (L)</t>
  </si>
  <si>
    <t>ŘADOVÁ SVORKA RSA 16</t>
  </si>
  <si>
    <t>ŘADOVÁ SVORKA RSA 2,5</t>
  </si>
  <si>
    <t>ŘADOVÁ SVORKA RSA 35</t>
  </si>
  <si>
    <t>ŘADOVÁ SVORKA RSA 6</t>
  </si>
  <si>
    <t>spoušť napěťová 220-415V AC</t>
  </si>
  <si>
    <t>Svítidlo zářivkové do rozvaděče vč.koncového spínače</t>
  </si>
  <si>
    <t>včetně montáže</t>
  </si>
  <si>
    <t>OVR HL 4L 15 440 </t>
  </si>
  <si>
    <t>Svodič přepětí B+C, Iimp=15kA, Un=440V, 4pól</t>
  </si>
  <si>
    <t>Systémový pomocný materiál pro sestavení rozvaděče</t>
  </si>
  <si>
    <t>Vložka válc. 10 x 38 mm, Ie=2 A gG</t>
  </si>
  <si>
    <t>Zásuvka 230V/16A, montáž do rozvaděče</t>
  </si>
  <si>
    <t>Montáž jističe 1-pól.</t>
  </si>
  <si>
    <t>Montáž jističe 3-pól.</t>
  </si>
  <si>
    <t>Kompletace rozvaděče (hod)</t>
  </si>
  <si>
    <t>210210333R00 </t>
  </si>
  <si>
    <t>Montáž 1 pólového odpojovače</t>
  </si>
  <si>
    <t>kus</t>
  </si>
  <si>
    <t>Montáž chrániče</t>
  </si>
  <si>
    <t>Montáž odpojovače</t>
  </si>
  <si>
    <t>Montáž přepěťové ochrany</t>
  </si>
  <si>
    <t>RS 1PP-5NP</t>
  </si>
  <si>
    <t>ROZVODNICE VESTAVNÁ EI30 11X57MOD IP54 POŽÁR ODOLNOST EI30S</t>
  </si>
  <si>
    <t>F204 AC-25/0.03 </t>
  </si>
  <si>
    <t>Chránič,cit na ~ proud,4pól,Idn=30mA,In=25A</t>
  </si>
  <si>
    <t>Jistič, (Icn=10kA),char.B,1pól,In=10A</t>
  </si>
  <si>
    <t>Jistič, (Icn=10kA),char.B,1pól,In=16A</t>
  </si>
  <si>
    <t>Jistič, (Icn=10kA),char.B,3pól,In=25A</t>
  </si>
  <si>
    <t>OVR 4L-15-275 s P TS </t>
  </si>
  <si>
    <t>Svodič přepětí C, Iimp=15kA, Un=275V, 4pól</t>
  </si>
  <si>
    <t>OT 63 E3  </t>
  </si>
  <si>
    <t>Vypínač otočný, 50A, 3f, na DIN lištu</t>
  </si>
  <si>
    <t>Montáž vypínače</t>
  </si>
  <si>
    <t>Kontrola funkčnosti pomocných obvodů</t>
  </si>
  <si>
    <t>Zapojení pomocných obvodů</t>
  </si>
  <si>
    <t>RS01-011</t>
  </si>
  <si>
    <t>Rozvodnice nástěnná, plast, 3řadá, pro 54 mod., 500 x 400 x 210 mm, IP65</t>
  </si>
  <si>
    <t>RS01-012</t>
  </si>
  <si>
    <t>RS01-013</t>
  </si>
  <si>
    <t>RS01-013a</t>
  </si>
  <si>
    <t>S 203 M-B 16 </t>
  </si>
  <si>
    <t>Jistič, řada S200M (Icn=10kA),char.B,3pól,In=16A</t>
  </si>
  <si>
    <t>Rozvodnice nástěnná, plast, 4řadá, pro 72 mod., 650 x 400 x 210 mm , IP65</t>
  </si>
  <si>
    <t>RS01-04</t>
  </si>
  <si>
    <t>RS01-06</t>
  </si>
  <si>
    <t>RS2-SLP</t>
  </si>
  <si>
    <t>OT 32 E3  </t>
  </si>
  <si>
    <t>Vypínač otočný, řada OT..E, 32 A</t>
  </si>
  <si>
    <t>RS5.26</t>
  </si>
  <si>
    <t>S 203 M-B 50 </t>
  </si>
  <si>
    <t>Jistič, řada S200M (Icn=10kA),char.B,3pól,In=50A</t>
  </si>
  <si>
    <t>S 203 M-C 20 </t>
  </si>
  <si>
    <t>Jistič, řada S200M (Icn=10kA),char.C,3pól,In=20A</t>
  </si>
  <si>
    <t>S 203 M-C 25 </t>
  </si>
  <si>
    <t>Jistič, řada S200M (Icn=10kA),char.C,3pól,In=25A</t>
  </si>
  <si>
    <t>S 203 M-C 32 </t>
  </si>
  <si>
    <t>Jistič, řada S200M (Icn=10kA),char.C,3pól,In=32A</t>
  </si>
  <si>
    <t>ŘADOVÁ SVORKA RSA 10</t>
  </si>
  <si>
    <t>MATERIÁL A MONTÁŽ</t>
  </si>
  <si>
    <t>cena bez DPH</t>
  </si>
  <si>
    <t>materiál bez DPH</t>
  </si>
  <si>
    <t>montáž bez DPH</t>
  </si>
  <si>
    <t>počet ks</t>
  </si>
  <si>
    <t>cena za ks</t>
  </si>
  <si>
    <t>ROZVADĚČ RH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</si>
  <si>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</si>
  <si>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</si>
  <si>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</si>
  <si>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</si>
  <si>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</si>
  <si>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</si>
  <si>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</si>
  <si>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</si>
  <si>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ELEKTROINSTALACE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</si>
  <si>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</si>
  <si>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</si>
  <si>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</si>
  <si>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</si>
  <si>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</si>
  <si>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</si>
  <si>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</si>
  <si>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</si>
  <si>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</si>
  <si>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</si>
  <si>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</si>
  <si>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</si>
  <si>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</si>
  <si>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</si>
  <si>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</si>
  <si>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</si>
  <si>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</si>
  <si>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</si>
  <si>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</si>
  <si>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</si>
  <si>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</si>
  <si>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</si>
  <si>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</si>
  <si>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</si>
  <si>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</si>
  <si>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</si>
  <si>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</si>
  <si>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</si>
  <si>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</si>
  <si>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</si>
  <si>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</si>
  <si>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</si>
  <si>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</si>
  <si>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</si>
  <si>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</si>
  <si>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Na Hradě 5</t>
  </si>
  <si>
    <t>20194011-4</t>
  </si>
  <si>
    <t>ROZVADĚČ RS 1.PP-5.NP</t>
  </si>
  <si>
    <t>ROZVODNICE RS01-011</t>
  </si>
  <si>
    <t>ROZVODNICE RS01-012</t>
  </si>
  <si>
    <t>ROZVODNICE RS01-013</t>
  </si>
  <si>
    <t>ROZVODNICE RS01-013a</t>
  </si>
  <si>
    <t>ROZVODNICE RS01-04</t>
  </si>
  <si>
    <t>ROZVODNICE RS01-06</t>
  </si>
  <si>
    <t>ROZVODNICE RS2-SLP</t>
  </si>
  <si>
    <t>ROZVODNICE RS5.26</t>
  </si>
  <si>
    <t>UPOL - Na Hradě 5</t>
  </si>
  <si>
    <t>Nová nabídka</t>
  </si>
  <si>
    <t>V1 - svítidlo závěsné, kruhového tvaru</t>
  </si>
  <si>
    <t>V2 - svítidlo vestavné, asymetrické</t>
  </si>
  <si>
    <t>V3 - svítidlo vestavné, mikroprismatický kryt</t>
  </si>
  <si>
    <t>DODÁVKA RH + RS ….</t>
  </si>
  <si>
    <t>DODÁVKA  ELEKTROINSTALACE CELKEM - bez DPH</t>
  </si>
  <si>
    <t>KO TRUBKA PR. 90</t>
  </si>
  <si>
    <t>E1 - svítidlo nástěnné, 80W</t>
  </si>
  <si>
    <t>N1 - nouzové svítidlo nástěnné, pro napojení na CBS, 11W</t>
  </si>
  <si>
    <t>STOŽÁR JÍMACÍ IZOL, 4m . vč. montáže</t>
  </si>
  <si>
    <t>Doplnění řídících a ovládacích prvků do rozvaděčů</t>
  </si>
  <si>
    <t>Komlexní zkoušky</t>
  </si>
  <si>
    <t>Monáž nástěnné rozvodnice</t>
  </si>
  <si>
    <t>Monáž zapuštěné rozvodnice</t>
  </si>
  <si>
    <t>Napojení kovových konstrukcí na jímací soustavu</t>
  </si>
  <si>
    <t>Oživeni řídících jednotek osvětlení - m.č. 1.12</t>
  </si>
  <si>
    <t>Programování inteligentního systému řízení elektroinstalace</t>
  </si>
  <si>
    <t>Programování systému nouzového osvětlení</t>
  </si>
  <si>
    <t>Provozní zhoušky nouzového osvětlení</t>
  </si>
  <si>
    <t>Spolupráce s revizním technikem</t>
  </si>
  <si>
    <t>Zadokumentování kabelových tras před zakrytím</t>
  </si>
  <si>
    <t>fotodokumentace</t>
  </si>
  <si>
    <t>Zakreslení skutečného provedení</t>
  </si>
  <si>
    <t>kpl</t>
  </si>
  <si>
    <t>vyhotovení ve 2 paré</t>
  </si>
  <si>
    <t>Zapojení a propojení ovládacích obvodů osvětlení</t>
  </si>
  <si>
    <t>propojení osvětlení s PIR</t>
  </si>
  <si>
    <t>Demontáž stávající elektroinstalace - odstranění staré sádry</t>
  </si>
  <si>
    <t>sádra musí být odstraněna z důvodu sanace vlhkého zdiva</t>
  </si>
  <si>
    <t>Montáž a zapojení el. osoušeče rukou</t>
  </si>
  <si>
    <t>Montáž a zapojení ventilátoru</t>
  </si>
  <si>
    <t>210064009R00 </t>
  </si>
  <si>
    <t>Označení rozvaděče</t>
  </si>
  <si>
    <t>Ukončení vodiče v rozvaděči vč.zap.a konc.do 25mm2</t>
  </si>
  <si>
    <t>Hrubé zapravení rýhy do š. 15 cm</t>
  </si>
  <si>
    <t>Vrtání železobetonu prům. 31mm l=20cm</t>
  </si>
  <si>
    <t>Vybourání otvoru v železobetonovém stropu</t>
  </si>
  <si>
    <t>34111030R</t>
  </si>
  <si>
    <t>34111036R</t>
  </si>
  <si>
    <t>34111091R</t>
  </si>
  <si>
    <t>34111000R</t>
  </si>
  <si>
    <t>34536392R</t>
  </si>
  <si>
    <t>345354560R</t>
  </si>
  <si>
    <t>34535440R</t>
  </si>
  <si>
    <t>34535443R</t>
  </si>
  <si>
    <t>34535444R</t>
  </si>
  <si>
    <t>345354562R</t>
  </si>
  <si>
    <t>345354564R</t>
  </si>
  <si>
    <t>35451620R</t>
  </si>
  <si>
    <t>35448357R</t>
  </si>
  <si>
    <t>35451485R</t>
  </si>
  <si>
    <t>354410770R</t>
  </si>
  <si>
    <t>354420620R</t>
  </si>
  <si>
    <t>742231101R</t>
  </si>
  <si>
    <t>HZS2227R</t>
  </si>
  <si>
    <t>HZS2234R</t>
  </si>
  <si>
    <t>HZS2238R</t>
  </si>
  <si>
    <t>742231102R</t>
  </si>
  <si>
    <t>210010222R </t>
  </si>
  <si>
    <t>742231105R</t>
  </si>
  <si>
    <t>742231106R</t>
  </si>
  <si>
    <t>742231107R</t>
  </si>
  <si>
    <t>742231108R</t>
  </si>
  <si>
    <t>971000001R</t>
  </si>
  <si>
    <t>977151111R</t>
  </si>
  <si>
    <t>Jistič výkonový 250A</t>
  </si>
  <si>
    <t>358221014R</t>
  </si>
  <si>
    <t>358221015R</t>
  </si>
  <si>
    <t>358221020R</t>
  </si>
  <si>
    <t>358221018R</t>
  </si>
  <si>
    <t>358221019R</t>
  </si>
  <si>
    <t>747231110R</t>
  </si>
  <si>
    <t>747231111R</t>
  </si>
  <si>
    <t>HZS2221R</t>
  </si>
  <si>
    <t>747240111R</t>
  </si>
  <si>
    <t>220731518R</t>
  </si>
  <si>
    <t>HZS2222R</t>
  </si>
  <si>
    <t>741000001R</t>
  </si>
  <si>
    <t>Rozvaděče</t>
  </si>
  <si>
    <t xml:space="preserve">Rozvaděče </t>
  </si>
  <si>
    <t>358221011R</t>
  </si>
  <si>
    <t xml:space="preserve">Všechny el.přístroje a el. zařízení jsou zakresleny na v.č.11 - 18. Délky kabelů jsou odměřeny z výkresů a jsou uvedeny v přiložených tabulkách . Materiál jímací a zemnící soustavy je zakreslen na v.č.12, 17 a 18, délky vodičů jsou odměřeny z v.č.12,17 a 18.  </t>
  </si>
  <si>
    <t>přístrojová náplň je na v.č.12</t>
  </si>
  <si>
    <t>přístrojová náplň je na v.č.31 - 35</t>
  </si>
  <si>
    <t>přístrojová náplň je na v.č.37</t>
  </si>
  <si>
    <t>přístrojová náplň je na v.č.38</t>
  </si>
  <si>
    <t>přístrojová náplň je na v.č.39</t>
  </si>
  <si>
    <t>přístrojová náplň je na v.č.40</t>
  </si>
  <si>
    <t>přístrojová náplň je na v.č.41</t>
  </si>
  <si>
    <t>přístrojová náplň je na v.č.42</t>
  </si>
  <si>
    <t>přístrojová náplň je na v.č.43</t>
  </si>
  <si>
    <t>přístrojová náplň je na v.č.36</t>
  </si>
  <si>
    <t>34810001R</t>
  </si>
  <si>
    <t>34810002R</t>
  </si>
  <si>
    <t>34810003R</t>
  </si>
  <si>
    <t>34810004R</t>
  </si>
  <si>
    <t>34536393R</t>
  </si>
  <si>
    <t>345715111R</t>
  </si>
  <si>
    <t>35448351R</t>
  </si>
  <si>
    <t>35444181R</t>
  </si>
  <si>
    <t>35441041R</t>
  </si>
  <si>
    <t>35443101R</t>
  </si>
  <si>
    <t>35443102R</t>
  </si>
  <si>
    <t>35444000R</t>
  </si>
  <si>
    <t>742231103R</t>
  </si>
  <si>
    <t>742231104R</t>
  </si>
  <si>
    <t>742231109R</t>
  </si>
  <si>
    <t>742231110R</t>
  </si>
  <si>
    <t>742231111R</t>
  </si>
  <si>
    <t>742231112R</t>
  </si>
  <si>
    <t>210201039R </t>
  </si>
  <si>
    <t>210201040R </t>
  </si>
  <si>
    <t>210010332R</t>
  </si>
  <si>
    <t>210010333R</t>
  </si>
  <si>
    <t>210064009R001</t>
  </si>
  <si>
    <t>210064009R002</t>
  </si>
  <si>
    <t>210064009R003</t>
  </si>
  <si>
    <t>971000002R</t>
  </si>
  <si>
    <t>97303-13345R</t>
  </si>
  <si>
    <t>35712241R</t>
  </si>
  <si>
    <t>35814010.A</t>
  </si>
  <si>
    <t>428100250R</t>
  </si>
  <si>
    <t>35822945.A</t>
  </si>
  <si>
    <t>34814102R</t>
  </si>
  <si>
    <t>747231115R</t>
  </si>
  <si>
    <t>34810005R</t>
  </si>
  <si>
    <t>34810006R</t>
  </si>
  <si>
    <t>34810007R</t>
  </si>
  <si>
    <t>34810008R</t>
  </si>
  <si>
    <t>34810009R</t>
  </si>
  <si>
    <t>34810010R</t>
  </si>
  <si>
    <t>34810011R</t>
  </si>
  <si>
    <t>34810012R</t>
  </si>
  <si>
    <t>34810013R</t>
  </si>
  <si>
    <t>34810014R</t>
  </si>
  <si>
    <t>34810015R</t>
  </si>
  <si>
    <t>34810016R</t>
  </si>
  <si>
    <t>34810017R</t>
  </si>
  <si>
    <t>34810018R</t>
  </si>
  <si>
    <t>34810019R</t>
  </si>
  <si>
    <t>34810020R</t>
  </si>
  <si>
    <t>34810021R</t>
  </si>
  <si>
    <t>34810022R</t>
  </si>
  <si>
    <t>34571000R</t>
  </si>
  <si>
    <t>35451486R</t>
  </si>
  <si>
    <t>747231112R</t>
  </si>
  <si>
    <t>358221016R</t>
  </si>
  <si>
    <t>35814011R</t>
  </si>
  <si>
    <t>35712242R</t>
  </si>
  <si>
    <t>35712243R</t>
  </si>
  <si>
    <t>35712244R</t>
  </si>
  <si>
    <t>Výkaz výměr</t>
  </si>
  <si>
    <t>Výkaz výměr: Nová nabídka</t>
  </si>
  <si>
    <t>Výkaz výměr: Celkový rozpočet 31.3.2016</t>
  </si>
  <si>
    <t>IČ, DIČ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</si>
  <si>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</si>
  <si>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</si>
  <si>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</si>
  <si>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</si>
  <si>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</si>
  <si>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</si>
  <si>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</si>
  <si>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</si>
  <si>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</si>
  <si>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</si>
  <si>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</si>
  <si>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</si>
  <si>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</si>
  <si>
    <t>Rozpočet je zpracován v rozpočtové soustavě ÚRS, v cenové úrovni 2016/ I. pololetí.</t>
  </si>
  <si>
    <t>Položky uvedené 9-ti místným kódem vycházejí z soustavy ÚRS. Pokud u položky není tento kód uveden nebo je pozměněn, nejedná se o ceníkové položky. Tyto byly vytvořeny projektantem dle cenových nabídek nebo na základě odborných zkušeností dle položek podobných.</t>
  </si>
  <si>
    <t>UP Olomouc</t>
  </si>
  <si>
    <t>INTAR a. s.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</si>
</sst>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7.5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9" fillId="0" borderId="0"/>
    <xf numFmtId="44" fontId="35" fillId="0" borderId="0" applyFont="0" applyFill="0" applyBorder="0" applyAlignment="0" applyProtection="0"/>
    <xf numFmtId="0" fontId="36" fillId="0" borderId="0"/>
    <xf numFmtId="0" fontId="29" fillId="0" borderId="0"/>
    <xf numFmtId="0" fontId="1" fillId="0" borderId="0"/>
  </cellStyleXfs>
  <cellXfs count="220">
    <xf numFmtId="0" fontId="0" fillId="0" borderId="0" xfId="0"/>
    <xf numFmtId="0" fontId="19" fillId="33" borderId="0" xfId="0" applyFont="1" applyFill="1"/>
    <xf numFmtId="0" fontId="20" fillId="33" borderId="0" xfId="0" applyFont="1" applyFill="1" applyAlignment="1">
      <alignment horizontal="center" vertical="center" wrapText="1"/>
    </xf>
    <xf numFmtId="0" fontId="23" fillId="36" borderId="15" xfId="0" applyFont="1" applyFill="1" applyBorder="1" applyAlignment="1">
      <alignment horizontal="center" vertical="center"/>
    </xf>
    <xf numFmtId="0" fontId="26" fillId="33" borderId="15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left" vertical="center" wrapText="1"/>
    </xf>
    <xf numFmtId="3" fontId="26" fillId="33" borderId="15" xfId="0" applyNumberFormat="1" applyFont="1" applyFill="1" applyBorder="1" applyAlignment="1">
      <alignment horizontal="right" vertical="center"/>
    </xf>
    <xf numFmtId="164" fontId="26" fillId="33" borderId="15" xfId="1" applyNumberFormat="1" applyFont="1" applyFill="1" applyBorder="1" applyAlignment="1" applyProtection="1">
      <alignment horizontal="right" vertical="center"/>
      <protection hidden="1"/>
    </xf>
    <xf numFmtId="0" fontId="27" fillId="33" borderId="15" xfId="0" applyFont="1" applyFill="1" applyBorder="1" applyAlignment="1">
      <alignment horizontal="left" vertical="center" wrapText="1"/>
    </xf>
    <xf numFmtId="0" fontId="24" fillId="37" borderId="15" xfId="0" applyFont="1" applyFill="1" applyBorder="1" applyAlignment="1">
      <alignment horizontal="left" vertical="top"/>
    </xf>
    <xf numFmtId="42" fontId="24" fillId="37" borderId="15" xfId="0" applyNumberFormat="1" applyFont="1" applyFill="1" applyBorder="1" applyAlignment="1">
      <alignment horizontal="right" vertical="center" wrapText="1"/>
    </xf>
    <xf numFmtId="0" fontId="28" fillId="35" borderId="15" xfId="0" applyFont="1" applyFill="1" applyBorder="1" applyAlignment="1">
      <alignment horizontal="left" vertical="top"/>
    </xf>
    <xf numFmtId="42" fontId="28" fillId="35" borderId="15" xfId="0" applyNumberFormat="1" applyFont="1" applyFill="1" applyBorder="1" applyAlignment="1">
      <alignment horizontal="left" vertical="center" wrapText="1"/>
    </xf>
    <xf numFmtId="42" fontId="20" fillId="34" borderId="15" xfId="0" applyNumberFormat="1" applyFont="1" applyFill="1" applyBorder="1" applyAlignment="1">
      <alignment horizontal="right" vertical="center"/>
    </xf>
    <xf numFmtId="0" fontId="29" fillId="0" borderId="0" xfId="43" applyBorder="1"/>
    <xf numFmtId="0" fontId="29" fillId="0" borderId="0" xfId="43"/>
    <xf numFmtId="0" fontId="34" fillId="0" borderId="15" xfId="43" applyFont="1" applyBorder="1" applyAlignment="1">
      <alignment horizontal="center"/>
    </xf>
    <xf numFmtId="44" fontId="29" fillId="0" borderId="0" xfId="43" applyNumberFormat="1" applyBorder="1"/>
    <xf numFmtId="164" fontId="34" fillId="0" borderId="15" xfId="44" applyNumberFormat="1" applyFont="1" applyBorder="1" applyAlignment="1">
      <alignment horizontal="right"/>
    </xf>
    <xf numFmtId="164" fontId="32" fillId="36" borderId="15" xfId="44" applyNumberFormat="1" applyFont="1" applyFill="1" applyBorder="1" applyAlignment="1">
      <alignment horizontal="right"/>
    </xf>
    <xf numFmtId="0" fontId="29" fillId="0" borderId="15" xfId="43" applyBorder="1"/>
    <xf numFmtId="2" fontId="29" fillId="0" borderId="0" xfId="43" applyNumberFormat="1" applyBorder="1" applyAlignment="1">
      <alignment horizontal="right"/>
    </xf>
    <xf numFmtId="2" fontId="29" fillId="0" borderId="0" xfId="43" applyNumberFormat="1" applyFill="1" applyBorder="1" applyAlignment="1">
      <alignment horizontal="right"/>
    </xf>
    <xf numFmtId="0" fontId="29" fillId="0" borderId="15" xfId="43" applyBorder="1" applyAlignment="1">
      <alignment horizontal="center"/>
    </xf>
    <xf numFmtId="0" fontId="34" fillId="0" borderId="15" xfId="43" applyFont="1" applyFill="1" applyBorder="1" applyAlignment="1">
      <alignment wrapText="1"/>
    </xf>
    <xf numFmtId="0" fontId="29" fillId="0" borderId="0" xfId="43" applyFont="1" applyBorder="1"/>
    <xf numFmtId="0" fontId="29" fillId="0" borderId="0" xfId="43" applyFont="1"/>
    <xf numFmtId="2" fontId="29" fillId="0" borderId="0" xfId="43" applyNumberFormat="1" applyFont="1" applyBorder="1" applyAlignment="1">
      <alignment horizontal="right"/>
    </xf>
    <xf numFmtId="44" fontId="34" fillId="0" borderId="15" xfId="43" applyNumberFormat="1" applyFont="1" applyBorder="1" applyAlignment="1">
      <alignment horizontal="right"/>
    </xf>
    <xf numFmtId="9" fontId="34" fillId="0" borderId="15" xfId="43" applyNumberFormat="1" applyFont="1" applyBorder="1" applyAlignment="1">
      <alignment horizontal="center"/>
    </xf>
    <xf numFmtId="0" fontId="34" fillId="0" borderId="15" xfId="43" applyFont="1" applyBorder="1" applyAlignment="1">
      <alignment horizontal="right"/>
    </xf>
    <xf numFmtId="0" fontId="29" fillId="0" borderId="0" xfId="43" applyAlignment="1">
      <alignment horizontal="center"/>
    </xf>
    <xf numFmtId="0" fontId="29" fillId="0" borderId="0" xfId="43" applyBorder="1" applyAlignment="1">
      <alignment horizontal="center"/>
    </xf>
    <xf numFmtId="0" fontId="37" fillId="0" borderId="24" xfId="45" applyFont="1" applyBorder="1" applyAlignment="1">
      <alignment horizontal="centerContinuous" vertical="top"/>
    </xf>
    <xf numFmtId="0" fontId="38" fillId="0" borderId="24" xfId="45" applyFont="1" applyBorder="1" applyAlignment="1">
      <alignment horizontal="centerContinuous"/>
    </xf>
    <xf numFmtId="0" fontId="36" fillId="0" borderId="0" xfId="45"/>
    <xf numFmtId="0" fontId="39" fillId="39" borderId="25" xfId="45" applyFont="1" applyFill="1" applyBorder="1" applyAlignment="1">
      <alignment horizontal="left"/>
    </xf>
    <xf numFmtId="0" fontId="40" fillId="39" borderId="26" xfId="45" applyFont="1" applyFill="1" applyBorder="1" applyAlignment="1">
      <alignment horizontal="centerContinuous"/>
    </xf>
    <xf numFmtId="49" fontId="41" fillId="39" borderId="27" xfId="45" applyNumberFormat="1" applyFont="1" applyFill="1" applyBorder="1" applyAlignment="1">
      <alignment horizontal="left"/>
    </xf>
    <xf numFmtId="49" fontId="40" fillId="39" borderId="26" xfId="45" applyNumberFormat="1" applyFont="1" applyFill="1" applyBorder="1" applyAlignment="1">
      <alignment horizontal="centerContinuous"/>
    </xf>
    <xf numFmtId="0" fontId="40" fillId="0" borderId="28" xfId="45" applyFont="1" applyBorder="1"/>
    <xf numFmtId="49" fontId="40" fillId="0" borderId="29" xfId="45" applyNumberFormat="1" applyFont="1" applyBorder="1" applyAlignment="1">
      <alignment horizontal="left"/>
    </xf>
    <xf numFmtId="0" fontId="38" fillId="0" borderId="30" xfId="45" applyFont="1" applyBorder="1"/>
    <xf numFmtId="0" fontId="40" fillId="0" borderId="16" xfId="45" applyFont="1" applyBorder="1"/>
    <xf numFmtId="49" fontId="40" fillId="0" borderId="14" xfId="45" applyNumberFormat="1" applyFont="1" applyBorder="1"/>
    <xf numFmtId="49" fontId="40" fillId="0" borderId="16" xfId="45" applyNumberFormat="1" applyFont="1" applyBorder="1"/>
    <xf numFmtId="0" fontId="40" fillId="0" borderId="15" xfId="45" applyFont="1" applyBorder="1"/>
    <xf numFmtId="0" fontId="40" fillId="0" borderId="23" xfId="45" applyFont="1" applyBorder="1" applyAlignment="1">
      <alignment horizontal="left"/>
    </xf>
    <xf numFmtId="0" fontId="39" fillId="0" borderId="30" xfId="45" applyFont="1" applyBorder="1"/>
    <xf numFmtId="49" fontId="40" fillId="0" borderId="23" xfId="45" applyNumberFormat="1" applyFont="1" applyBorder="1" applyAlignment="1">
      <alignment horizontal="left"/>
    </xf>
    <xf numFmtId="49" fontId="39" fillId="39" borderId="30" xfId="45" applyNumberFormat="1" applyFont="1" applyFill="1" applyBorder="1"/>
    <xf numFmtId="49" fontId="38" fillId="39" borderId="16" xfId="45" applyNumberFormat="1" applyFont="1" applyFill="1" applyBorder="1"/>
    <xf numFmtId="49" fontId="39" fillId="39" borderId="14" xfId="45" applyNumberFormat="1" applyFont="1" applyFill="1" applyBorder="1"/>
    <xf numFmtId="49" fontId="38" fillId="39" borderId="14" xfId="45" applyNumberFormat="1" applyFont="1" applyFill="1" applyBorder="1"/>
    <xf numFmtId="49" fontId="40" fillId="0" borderId="14" xfId="46" applyNumberFormat="1" applyFont="1" applyBorder="1"/>
    <xf numFmtId="0" fontId="40" fillId="0" borderId="15" xfId="45" applyFont="1" applyFill="1" applyBorder="1"/>
    <xf numFmtId="3" fontId="40" fillId="0" borderId="23" xfId="45" applyNumberFormat="1" applyFont="1" applyBorder="1" applyAlignment="1">
      <alignment horizontal="left"/>
    </xf>
    <xf numFmtId="0" fontId="36" fillId="0" borderId="0" xfId="45" applyFill="1"/>
    <xf numFmtId="49" fontId="39" fillId="39" borderId="31" xfId="45" applyNumberFormat="1" applyFont="1" applyFill="1" applyBorder="1"/>
    <xf numFmtId="49" fontId="38" fillId="39" borderId="32" xfId="45" applyNumberFormat="1" applyFont="1" applyFill="1" applyBorder="1"/>
    <xf numFmtId="49" fontId="39" fillId="39" borderId="0" xfId="45" applyNumberFormat="1" applyFont="1" applyFill="1" applyBorder="1"/>
    <xf numFmtId="49" fontId="38" fillId="39" borderId="0" xfId="45" applyNumberFormat="1" applyFont="1" applyFill="1" applyBorder="1"/>
    <xf numFmtId="49" fontId="40" fillId="0" borderId="15" xfId="45" applyNumberFormat="1" applyFont="1" applyBorder="1" applyAlignment="1">
      <alignment horizontal="left"/>
    </xf>
    <xf numFmtId="0" fontId="40" fillId="0" borderId="22" xfId="45" applyFont="1" applyBorder="1"/>
    <xf numFmtId="0" fontId="40" fillId="0" borderId="15" xfId="45" applyNumberFormat="1" applyFont="1" applyBorder="1"/>
    <xf numFmtId="0" fontId="40" fillId="0" borderId="33" xfId="45" applyNumberFormat="1" applyFont="1" applyBorder="1" applyAlignment="1">
      <alignment horizontal="left"/>
    </xf>
    <xf numFmtId="0" fontId="36" fillId="0" borderId="0" xfId="45" applyNumberFormat="1" applyBorder="1"/>
    <xf numFmtId="0" fontId="36" fillId="0" borderId="0" xfId="45" applyNumberFormat="1"/>
    <xf numFmtId="0" fontId="40" fillId="0" borderId="33" xfId="45" applyFont="1" applyBorder="1" applyAlignment="1">
      <alignment horizontal="left"/>
    </xf>
    <xf numFmtId="0" fontId="36" fillId="0" borderId="0" xfId="45" applyBorder="1"/>
    <xf numFmtId="0" fontId="40" fillId="0" borderId="15" xfId="45" applyFont="1" applyFill="1" applyBorder="1" applyAlignment="1"/>
    <xf numFmtId="0" fontId="40" fillId="0" borderId="33" xfId="45" applyFont="1" applyFill="1" applyBorder="1" applyAlignment="1"/>
    <xf numFmtId="0" fontId="36" fillId="0" borderId="0" xfId="45" applyFont="1" applyFill="1" applyBorder="1" applyAlignment="1"/>
    <xf numFmtId="0" fontId="40" fillId="0" borderId="15" xfId="45" applyFont="1" applyBorder="1" applyAlignment="1"/>
    <xf numFmtId="0" fontId="40" fillId="0" borderId="33" xfId="45" applyFont="1" applyBorder="1" applyAlignment="1"/>
    <xf numFmtId="3" fontId="36" fillId="0" borderId="0" xfId="45" applyNumberFormat="1"/>
    <xf numFmtId="0" fontId="40" fillId="0" borderId="30" xfId="45" applyFont="1" applyBorder="1"/>
    <xf numFmtId="0" fontId="40" fillId="0" borderId="28" xfId="45" applyFont="1" applyBorder="1" applyAlignment="1">
      <alignment horizontal="left"/>
    </xf>
    <xf numFmtId="0" fontId="40" fillId="0" borderId="34" xfId="45" applyFont="1" applyBorder="1" applyAlignment="1">
      <alignment horizontal="left"/>
    </xf>
    <xf numFmtId="0" fontId="37" fillId="0" borderId="35" xfId="45" applyFont="1" applyBorder="1" applyAlignment="1">
      <alignment horizontal="centerContinuous" vertical="center"/>
    </xf>
    <xf numFmtId="0" fontId="42" fillId="0" borderId="36" xfId="45" applyFont="1" applyBorder="1" applyAlignment="1">
      <alignment horizontal="centerContinuous" vertical="center"/>
    </xf>
    <xf numFmtId="0" fontId="38" fillId="0" borderId="36" xfId="45" applyFont="1" applyBorder="1" applyAlignment="1">
      <alignment horizontal="centerContinuous" vertical="center"/>
    </xf>
    <xf numFmtId="0" fontId="38" fillId="0" borderId="37" xfId="45" applyFont="1" applyBorder="1" applyAlignment="1">
      <alignment horizontal="centerContinuous" vertical="center"/>
    </xf>
    <xf numFmtId="0" fontId="39" fillId="39" borderId="38" xfId="45" applyFont="1" applyFill="1" applyBorder="1" applyAlignment="1">
      <alignment horizontal="left"/>
    </xf>
    <xf numFmtId="0" fontId="38" fillId="39" borderId="39" xfId="45" applyFont="1" applyFill="1" applyBorder="1" applyAlignment="1">
      <alignment horizontal="left"/>
    </xf>
    <xf numFmtId="0" fontId="38" fillId="39" borderId="40" xfId="45" applyFont="1" applyFill="1" applyBorder="1" applyAlignment="1">
      <alignment horizontal="centerContinuous"/>
    </xf>
    <xf numFmtId="0" fontId="39" fillId="39" borderId="39" xfId="45" applyFont="1" applyFill="1" applyBorder="1" applyAlignment="1">
      <alignment horizontal="centerContinuous"/>
    </xf>
    <xf numFmtId="0" fontId="38" fillId="39" borderId="39" xfId="45" applyFont="1" applyFill="1" applyBorder="1" applyAlignment="1">
      <alignment horizontal="centerContinuous"/>
    </xf>
    <xf numFmtId="0" fontId="38" fillId="0" borderId="41" xfId="45" applyFont="1" applyBorder="1"/>
    <xf numFmtId="0" fontId="38" fillId="0" borderId="42" xfId="45" applyFont="1" applyBorder="1"/>
    <xf numFmtId="3" fontId="38" fillId="0" borderId="29" xfId="45" applyNumberFormat="1" applyFont="1" applyBorder="1"/>
    <xf numFmtId="0" fontId="38" fillId="0" borderId="25" xfId="45" applyFont="1" applyBorder="1"/>
    <xf numFmtId="3" fontId="38" fillId="0" borderId="27" xfId="45" applyNumberFormat="1" applyFont="1" applyBorder="1"/>
    <xf numFmtId="0" fontId="38" fillId="0" borderId="26" xfId="45" applyFont="1" applyBorder="1"/>
    <xf numFmtId="3" fontId="38" fillId="0" borderId="14" xfId="45" applyNumberFormat="1" applyFont="1" applyBorder="1"/>
    <xf numFmtId="0" fontId="38" fillId="0" borderId="16" xfId="45" applyFont="1" applyBorder="1"/>
    <xf numFmtId="3" fontId="38" fillId="0" borderId="0" xfId="45" applyNumberFormat="1" applyFont="1" applyBorder="1"/>
    <xf numFmtId="0" fontId="38" fillId="0" borderId="43" xfId="45" applyFont="1" applyBorder="1"/>
    <xf numFmtId="0" fontId="38" fillId="0" borderId="42" xfId="45" applyFont="1" applyBorder="1" applyAlignment="1">
      <alignment shrinkToFit="1"/>
    </xf>
    <xf numFmtId="3" fontId="36" fillId="0" borderId="0" xfId="45" applyNumberFormat="1" applyBorder="1"/>
    <xf numFmtId="0" fontId="38" fillId="0" borderId="44" xfId="45" applyFont="1" applyBorder="1"/>
    <xf numFmtId="0" fontId="38" fillId="0" borderId="31" xfId="45" applyFont="1" applyBorder="1"/>
    <xf numFmtId="0" fontId="38" fillId="0" borderId="0" xfId="45" applyFont="1" applyBorder="1"/>
    <xf numFmtId="0" fontId="38" fillId="0" borderId="45" xfId="45" applyFont="1" applyBorder="1"/>
    <xf numFmtId="3" fontId="38" fillId="0" borderId="48" xfId="45" applyNumberFormat="1" applyFont="1" applyBorder="1"/>
    <xf numFmtId="0" fontId="38" fillId="0" borderId="46" xfId="45" applyFont="1" applyBorder="1"/>
    <xf numFmtId="0" fontId="39" fillId="39" borderId="25" xfId="45" applyFont="1" applyFill="1" applyBorder="1"/>
    <xf numFmtId="0" fontId="39" fillId="39" borderId="27" xfId="45" applyFont="1" applyFill="1" applyBorder="1"/>
    <xf numFmtId="0" fontId="39" fillId="39" borderId="26" xfId="45" applyFont="1" applyFill="1" applyBorder="1"/>
    <xf numFmtId="0" fontId="39" fillId="39" borderId="49" xfId="45" applyFont="1" applyFill="1" applyBorder="1"/>
    <xf numFmtId="0" fontId="39" fillId="39" borderId="50" xfId="45" applyFont="1" applyFill="1" applyBorder="1"/>
    <xf numFmtId="0" fontId="38" fillId="0" borderId="32" xfId="45" applyFont="1" applyBorder="1"/>
    <xf numFmtId="0" fontId="38" fillId="0" borderId="0" xfId="45" applyFont="1"/>
    <xf numFmtId="0" fontId="38" fillId="0" borderId="10" xfId="45" applyFont="1" applyBorder="1"/>
    <xf numFmtId="0" fontId="38" fillId="0" borderId="51" xfId="45" applyFont="1" applyBorder="1"/>
    <xf numFmtId="0" fontId="38" fillId="0" borderId="0" xfId="45" applyFont="1" applyBorder="1" applyAlignment="1">
      <alignment horizontal="right"/>
    </xf>
    <xf numFmtId="165" fontId="38" fillId="0" borderId="0" xfId="45" applyNumberFormat="1" applyFont="1" applyBorder="1"/>
    <xf numFmtId="0" fontId="38" fillId="0" borderId="0" xfId="45" applyFont="1" applyFill="1" applyBorder="1"/>
    <xf numFmtId="0" fontId="38" fillId="0" borderId="52" xfId="45" applyFont="1" applyBorder="1"/>
    <xf numFmtId="0" fontId="38" fillId="0" borderId="53" xfId="45" applyFont="1" applyBorder="1"/>
    <xf numFmtId="0" fontId="38" fillId="0" borderId="54" xfId="45" applyFont="1" applyBorder="1"/>
    <xf numFmtId="0" fontId="38" fillId="0" borderId="12" xfId="45" applyFont="1" applyBorder="1"/>
    <xf numFmtId="166" fontId="38" fillId="0" borderId="18" xfId="45" applyNumberFormat="1" applyFont="1" applyBorder="1" applyAlignment="1">
      <alignment horizontal="right"/>
    </xf>
    <xf numFmtId="0" fontId="38" fillId="0" borderId="18" xfId="45" applyFont="1" applyBorder="1"/>
    <xf numFmtId="0" fontId="38" fillId="0" borderId="14" xfId="45" applyFont="1" applyBorder="1"/>
    <xf numFmtId="166" fontId="38" fillId="0" borderId="16" xfId="45" applyNumberFormat="1" applyFont="1" applyBorder="1" applyAlignment="1">
      <alignment horizontal="right"/>
    </xf>
    <xf numFmtId="0" fontId="42" fillId="39" borderId="45" xfId="45" applyFont="1" applyFill="1" applyBorder="1"/>
    <xf numFmtId="0" fontId="42" fillId="39" borderId="48" xfId="45" applyFont="1" applyFill="1" applyBorder="1"/>
    <xf numFmtId="0" fontId="42" fillId="39" borderId="46" xfId="45" applyFont="1" applyFill="1" applyBorder="1"/>
    <xf numFmtId="0" fontId="33" fillId="0" borderId="0" xfId="45" applyFont="1"/>
    <xf numFmtId="0" fontId="36" fillId="0" borderId="0" xfId="45" applyAlignment="1"/>
    <xf numFmtId="0" fontId="34" fillId="0" borderId="15" xfId="43" applyFont="1" applyBorder="1" applyAlignment="1">
      <alignment horizontal="center" vertical="center"/>
    </xf>
    <xf numFmtId="42" fontId="34" fillId="0" borderId="15" xfId="1" applyNumberFormat="1" applyFont="1" applyBorder="1" applyAlignment="1">
      <alignment horizontal="left" vertical="center" wrapText="1"/>
    </xf>
    <xf numFmtId="0" fontId="29" fillId="0" borderId="15" xfId="43" applyBorder="1" applyAlignment="1">
      <alignment vertical="center"/>
    </xf>
    <xf numFmtId="0" fontId="34" fillId="0" borderId="15" xfId="43" applyFont="1" applyFill="1" applyBorder="1" applyAlignment="1">
      <alignment horizontal="center" vertical="center"/>
    </xf>
    <xf numFmtId="0" fontId="29" fillId="0" borderId="15" xfId="43" applyBorder="1" applyAlignment="1">
      <alignment horizontal="center" vertical="center"/>
    </xf>
    <xf numFmtId="42" fontId="34" fillId="0" borderId="15" xfId="1" applyNumberFormat="1" applyFont="1" applyBorder="1" applyAlignment="1">
      <alignment horizontal="center" vertical="center" wrapText="1"/>
    </xf>
    <xf numFmtId="42" fontId="29" fillId="0" borderId="15" xfId="43" applyNumberFormat="1" applyBorder="1" applyAlignment="1">
      <alignment horizontal="center" vertical="center"/>
    </xf>
    <xf numFmtId="42" fontId="34" fillId="40" borderId="15" xfId="1" applyNumberFormat="1" applyFont="1" applyFill="1" applyBorder="1" applyAlignment="1">
      <alignment horizontal="center" vertical="center" wrapText="1"/>
    </xf>
    <xf numFmtId="164" fontId="45" fillId="40" borderId="15" xfId="44" applyNumberFormat="1" applyFont="1" applyFill="1" applyBorder="1" applyAlignment="1">
      <alignment horizontal="center" vertical="center"/>
    </xf>
    <xf numFmtId="0" fontId="34" fillId="0" borderId="15" xfId="43" applyFont="1" applyBorder="1" applyAlignment="1">
      <alignment horizontal="center" vertical="center" wrapText="1"/>
    </xf>
    <xf numFmtId="2" fontId="34" fillId="0" borderId="15" xfId="43" applyNumberFormat="1" applyFont="1" applyBorder="1" applyAlignment="1">
      <alignment horizontal="right" vertical="center"/>
    </xf>
    <xf numFmtId="0" fontId="34" fillId="0" borderId="15" xfId="43" applyFont="1" applyBorder="1" applyAlignment="1">
      <alignment horizontal="left" vertical="center" wrapText="1"/>
    </xf>
    <xf numFmtId="44" fontId="34" fillId="0" borderId="15" xfId="1" applyFont="1" applyBorder="1" applyAlignment="1">
      <alignment horizontal="left" vertical="center" wrapText="1"/>
    </xf>
    <xf numFmtId="164" fontId="32" fillId="0" borderId="15" xfId="44" applyNumberFormat="1" applyFont="1" applyBorder="1" applyAlignment="1">
      <alignment horizontal="right" vertical="center"/>
    </xf>
    <xf numFmtId="0" fontId="45" fillId="40" borderId="15" xfId="43" applyFont="1" applyFill="1" applyBorder="1" applyAlignment="1">
      <alignment horizontal="left" vertical="center" wrapText="1"/>
    </xf>
    <xf numFmtId="0" fontId="34" fillId="40" borderId="15" xfId="43" applyFont="1" applyFill="1" applyBorder="1" applyAlignment="1">
      <alignment horizontal="left" vertical="center" wrapText="1"/>
    </xf>
    <xf numFmtId="164" fontId="45" fillId="0" borderId="15" xfId="44" applyNumberFormat="1" applyFont="1" applyBorder="1" applyAlignment="1">
      <alignment horizontal="right" vertical="center"/>
    </xf>
    <xf numFmtId="44" fontId="34" fillId="0" borderId="15" xfId="1" applyFont="1" applyBorder="1" applyAlignment="1">
      <alignment horizontal="center" vertical="center" wrapText="1"/>
    </xf>
    <xf numFmtId="164" fontId="34" fillId="0" borderId="15" xfId="44" applyNumberFormat="1" applyFont="1" applyBorder="1" applyAlignment="1">
      <alignment horizontal="right" vertical="center"/>
    </xf>
    <xf numFmtId="164" fontId="32" fillId="40" borderId="15" xfId="44" applyNumberFormat="1" applyFont="1" applyFill="1" applyBorder="1" applyAlignment="1">
      <alignment horizontal="right" vertical="center"/>
    </xf>
    <xf numFmtId="0" fontId="32" fillId="0" borderId="15" xfId="43" applyFont="1" applyBorder="1" applyAlignment="1">
      <alignment vertical="center" wrapText="1"/>
    </xf>
    <xf numFmtId="0" fontId="32" fillId="0" borderId="15" xfId="43" applyFont="1" applyBorder="1" applyAlignment="1">
      <alignment horizontal="center" vertical="center"/>
    </xf>
    <xf numFmtId="0" fontId="44" fillId="0" borderId="15" xfId="43" applyFont="1" applyBorder="1" applyAlignment="1">
      <alignment horizontal="center" vertical="center"/>
    </xf>
    <xf numFmtId="0" fontId="46" fillId="41" borderId="15" xfId="0" applyFont="1" applyFill="1" applyBorder="1" applyAlignment="1">
      <alignment horizontal="left" vertical="center" wrapText="1"/>
    </xf>
    <xf numFmtId="3" fontId="46" fillId="41" borderId="15" xfId="0" applyNumberFormat="1" applyFont="1" applyFill="1" applyBorder="1" applyAlignment="1">
      <alignment horizontal="left" vertical="center" wrapText="1"/>
    </xf>
    <xf numFmtId="1" fontId="47" fillId="0" borderId="15" xfId="0" applyNumberFormat="1" applyFont="1" applyBorder="1"/>
    <xf numFmtId="0" fontId="46" fillId="0" borderId="15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center" vertical="center" wrapText="1"/>
    </xf>
    <xf numFmtId="3" fontId="26" fillId="0" borderId="15" xfId="0" applyNumberFormat="1" applyFont="1" applyFill="1" applyBorder="1" applyAlignment="1">
      <alignment horizontal="right" vertical="center"/>
    </xf>
    <xf numFmtId="164" fontId="26" fillId="0" borderId="15" xfId="1" applyNumberFormat="1" applyFont="1" applyFill="1" applyBorder="1" applyAlignment="1" applyProtection="1">
      <alignment horizontal="right" vertical="center"/>
      <protection hidden="1"/>
    </xf>
    <xf numFmtId="3" fontId="46" fillId="0" borderId="15" xfId="0" applyNumberFormat="1" applyFont="1" applyFill="1" applyBorder="1" applyAlignment="1">
      <alignment horizontal="left" vertical="center" wrapText="1"/>
    </xf>
    <xf numFmtId="164" fontId="26" fillId="42" borderId="15" xfId="1" applyNumberFormat="1" applyFont="1" applyFill="1" applyBorder="1" applyAlignment="1" applyProtection="1">
      <alignment horizontal="right" vertical="center"/>
      <protection locked="0"/>
    </xf>
    <xf numFmtId="0" fontId="1" fillId="0" borderId="0" xfId="47"/>
    <xf numFmtId="0" fontId="48" fillId="0" borderId="0" xfId="47" applyFont="1"/>
    <xf numFmtId="0" fontId="1" fillId="0" borderId="0" xfId="47" applyAlignment="1">
      <alignment wrapText="1"/>
    </xf>
    <xf numFmtId="0" fontId="27" fillId="42" borderId="15" xfId="0" applyFont="1" applyFill="1" applyBorder="1" applyAlignment="1">
      <alignment horizontal="left" vertical="center" wrapText="1"/>
    </xf>
    <xf numFmtId="14" fontId="38" fillId="42" borderId="32" xfId="45" applyNumberFormat="1" applyFont="1" applyFill="1" applyBorder="1"/>
    <xf numFmtId="0" fontId="38" fillId="43" borderId="42" xfId="45" applyFont="1" applyFill="1" applyBorder="1"/>
    <xf numFmtId="3" fontId="39" fillId="43" borderId="29" xfId="45" applyNumberFormat="1" applyFont="1" applyFill="1" applyBorder="1"/>
    <xf numFmtId="3" fontId="39" fillId="0" borderId="47" xfId="45" applyNumberFormat="1" applyFont="1" applyBorder="1"/>
    <xf numFmtId="167" fontId="42" fillId="39" borderId="55" xfId="45" applyNumberFormat="1" applyFont="1" applyFill="1" applyBorder="1" applyAlignment="1">
      <alignment horizontal="right" indent="2"/>
    </xf>
    <xf numFmtId="167" fontId="42" fillId="39" borderId="56" xfId="45" applyNumberFormat="1" applyFont="1" applyFill="1" applyBorder="1" applyAlignment="1">
      <alignment horizontal="right" indent="2"/>
    </xf>
    <xf numFmtId="0" fontId="38" fillId="0" borderId="45" xfId="45" applyFont="1" applyBorder="1" applyAlignment="1">
      <alignment horizontal="center" shrinkToFit="1"/>
    </xf>
    <xf numFmtId="0" fontId="38" fillId="0" borderId="46" xfId="45" applyFont="1" applyBorder="1" applyAlignment="1">
      <alignment horizontal="center" shrinkToFit="1"/>
    </xf>
    <xf numFmtId="167" fontId="38" fillId="0" borderId="13" xfId="45" applyNumberFormat="1" applyFont="1" applyBorder="1" applyAlignment="1">
      <alignment horizontal="right" indent="2"/>
    </xf>
    <xf numFmtId="167" fontId="38" fillId="0" borderId="33" xfId="45" applyNumberFormat="1" applyFont="1" applyBorder="1" applyAlignment="1">
      <alignment horizontal="right" indent="2"/>
    </xf>
    <xf numFmtId="0" fontId="40" fillId="0" borderId="15" xfId="45" applyFont="1" applyBorder="1" applyAlignment="1">
      <alignment horizontal="left"/>
    </xf>
    <xf numFmtId="0" fontId="40" fillId="0" borderId="13" xfId="45" applyFont="1" applyBorder="1" applyAlignment="1">
      <alignment horizontal="left"/>
    </xf>
    <xf numFmtId="0" fontId="40" fillId="42" borderId="15" xfId="45" applyFont="1" applyFill="1" applyBorder="1" applyAlignment="1">
      <alignment horizontal="left"/>
    </xf>
    <xf numFmtId="0" fontId="36" fillId="0" borderId="0" xfId="45" applyAlignment="1">
      <alignment horizontal="left" wrapText="1"/>
    </xf>
    <xf numFmtId="0" fontId="4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4" fillId="0" borderId="15" xfId="43" applyFont="1" applyBorder="1" applyAlignment="1">
      <alignment horizontal="center"/>
    </xf>
    <xf numFmtId="0" fontId="30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30" fillId="0" borderId="22" xfId="43" applyFont="1" applyBorder="1" applyAlignment="1">
      <alignment horizontal="center" wrapText="1"/>
    </xf>
    <xf numFmtId="0" fontId="31" fillId="0" borderId="15" xfId="0" applyFont="1" applyBorder="1" applyAlignment="1"/>
    <xf numFmtId="0" fontId="31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2" fillId="38" borderId="22" xfId="43" applyFont="1" applyFill="1" applyBorder="1" applyAlignment="1"/>
    <xf numFmtId="0" fontId="33" fillId="0" borderId="15" xfId="43" applyFont="1" applyBorder="1" applyAlignment="1">
      <alignment horizontal="center" vertical="center"/>
    </xf>
    <xf numFmtId="0" fontId="32" fillId="0" borderId="15" xfId="43" applyFont="1" applyBorder="1" applyAlignment="1">
      <alignment horizontal="center" vertical="center"/>
    </xf>
    <xf numFmtId="0" fontId="33" fillId="40" borderId="13" xfId="43" applyFont="1" applyFill="1" applyBorder="1" applyAlignment="1">
      <alignment horizontal="left" vertical="center" wrapText="1"/>
    </xf>
    <xf numFmtId="0" fontId="33" fillId="40" borderId="14" xfId="43" applyFont="1" applyFill="1" applyBorder="1" applyAlignment="1">
      <alignment horizontal="left" vertical="center" wrapText="1"/>
    </xf>
    <xf numFmtId="0" fontId="33" fillId="40" borderId="16" xfId="43" applyFont="1" applyFill="1" applyBorder="1" applyAlignment="1">
      <alignment horizontal="left" vertical="center" wrapText="1"/>
    </xf>
    <xf numFmtId="0" fontId="33" fillId="36" borderId="15" xfId="43" applyFont="1" applyFill="1" applyBorder="1" applyAlignment="1">
      <alignment horizontal="left"/>
    </xf>
    <xf numFmtId="0" fontId="20" fillId="33" borderId="15" xfId="0" applyFont="1" applyFill="1" applyBorder="1" applyAlignment="1">
      <alignment horizontal="left" vertical="center" wrapText="1"/>
    </xf>
    <xf numFmtId="0" fontId="25" fillId="33" borderId="15" xfId="0" applyFont="1" applyFill="1" applyBorder="1" applyAlignment="1">
      <alignment horizontal="left" vertical="center" wrapText="1"/>
    </xf>
    <xf numFmtId="0" fontId="24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8" fillId="35" borderId="15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/>
    </xf>
    <xf numFmtId="0" fontId="22" fillId="35" borderId="11" xfId="0" applyFont="1" applyFill="1" applyBorder="1" applyAlignment="1">
      <alignment horizontal="left" vertical="center" wrapText="1"/>
    </xf>
    <xf numFmtId="0" fontId="22" fillId="35" borderId="12" xfId="0" applyFont="1" applyFill="1" applyBorder="1" applyAlignment="1">
      <alignment horizontal="left" vertical="center" wrapText="1"/>
    </xf>
    <xf numFmtId="0" fontId="22" fillId="35" borderId="18" xfId="0" applyFont="1" applyFill="1" applyBorder="1" applyAlignment="1">
      <alignment horizontal="left" vertical="center" wrapText="1"/>
    </xf>
    <xf numFmtId="0" fontId="20" fillId="34" borderId="17" xfId="0" applyFont="1" applyFill="1" applyBorder="1" applyAlignment="1">
      <alignment horizontal="left" vertical="center" wrapText="1"/>
    </xf>
    <xf numFmtId="0" fontId="21" fillId="34" borderId="15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25" fillId="33" borderId="13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0" fillId="33" borderId="14" xfId="0" applyFont="1" applyFill="1" applyBorder="1" applyAlignment="1">
      <alignment horizontal="left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8" fillId="43" borderId="44" xfId="45" applyFont="1" applyFill="1" applyBorder="1"/>
  </cellXfs>
  <cellStyles count="48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 3" xfId="47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6"/>
  <sheetViews>
    <sheetView tabSelected="1" zoomScaleNormal="100" workbookViewId="0">
      <selection activeCell="B22" sqref="B22"/>
    </sheetView>
  </sheetViews>
  <sheetFormatPr defaultRowHeight="12.75" x14ac:dyDescent="0.2"/>
  <cols>
    <col min="1" max="1" width="2" style="35" customWidth="1"/>
    <col min="2" max="2" width="16.5703125" style="35" bestFit="1" customWidth="1"/>
    <col min="3" max="3" width="15.85546875" style="35" customWidth="1"/>
    <col min="4" max="4" width="14.5703125" style="35" customWidth="1"/>
    <col min="5" max="5" width="13.5703125" style="35" customWidth="1"/>
    <col min="6" max="6" width="16.5703125" style="35" customWidth="1"/>
    <col min="7" max="7" width="15.28515625" style="35" customWidth="1"/>
    <col min="8" max="16384" width="9.140625" style="35"/>
  </cols>
  <sheetData>
    <row r="1" spans="1:57" ht="24.75" customHeight="1" thickBot="1" x14ac:dyDescent="0.25">
      <c r="A1" s="33" t="s">
        <v>484</v>
      </c>
      <c r="B1" s="34"/>
      <c r="C1" s="34"/>
      <c r="D1" s="34"/>
      <c r="E1" s="34"/>
      <c r="F1" s="34"/>
      <c r="G1" s="34"/>
    </row>
    <row r="2" spans="1:57" ht="12.75" customHeight="1" x14ac:dyDescent="0.2">
      <c r="A2" s="36" t="s">
        <v>277</v>
      </c>
      <c r="B2" s="37"/>
      <c r="C2" s="38"/>
      <c r="D2" s="38"/>
      <c r="E2" s="39"/>
      <c r="F2" s="40" t="s">
        <v>278</v>
      </c>
      <c r="G2" s="41"/>
    </row>
    <row r="3" spans="1:57" ht="3" hidden="1" customHeight="1" x14ac:dyDescent="0.2">
      <c r="A3" s="42"/>
      <c r="B3" s="43"/>
      <c r="C3" s="44"/>
      <c r="D3" s="44"/>
      <c r="E3" s="45"/>
      <c r="F3" s="46"/>
      <c r="G3" s="47"/>
    </row>
    <row r="4" spans="1:57" ht="12" customHeight="1" x14ac:dyDescent="0.2">
      <c r="A4" s="48" t="s">
        <v>279</v>
      </c>
      <c r="B4" s="43"/>
      <c r="C4" s="44" t="s">
        <v>321</v>
      </c>
      <c r="D4" s="44"/>
      <c r="E4" s="45"/>
      <c r="F4" s="46" t="s">
        <v>280</v>
      </c>
      <c r="G4" s="49"/>
    </row>
    <row r="5" spans="1:57" ht="12.95" customHeight="1" x14ac:dyDescent="0.2">
      <c r="A5" s="50"/>
      <c r="B5" s="51"/>
      <c r="C5" s="52"/>
      <c r="D5" s="53"/>
      <c r="E5" s="51"/>
      <c r="F5" s="46" t="s">
        <v>281</v>
      </c>
      <c r="G5" s="47"/>
    </row>
    <row r="6" spans="1:57" ht="12.95" customHeight="1" x14ac:dyDescent="0.2">
      <c r="A6" s="48" t="s">
        <v>282</v>
      </c>
      <c r="B6" s="43"/>
      <c r="C6" s="54" t="s">
        <v>503</v>
      </c>
      <c r="D6" s="44"/>
      <c r="E6" s="45"/>
      <c r="F6" s="55" t="s">
        <v>283</v>
      </c>
      <c r="G6" s="56">
        <v>0</v>
      </c>
      <c r="O6" s="57"/>
    </row>
    <row r="7" spans="1:57" ht="12.95" customHeight="1" x14ac:dyDescent="0.2">
      <c r="A7" s="58" t="s">
        <v>284</v>
      </c>
      <c r="B7" s="59"/>
      <c r="C7" s="60" t="s">
        <v>285</v>
      </c>
      <c r="D7" s="61"/>
      <c r="E7" s="61"/>
      <c r="F7" s="62" t="s">
        <v>286</v>
      </c>
      <c r="G7" s="56">
        <f>IF(PocetMJ=0,,ROUND((F31+F33)/PocetMJ,1))</f>
        <v>0</v>
      </c>
    </row>
    <row r="8" spans="1:57" x14ac:dyDescent="0.2">
      <c r="A8" s="63" t="s">
        <v>287</v>
      </c>
      <c r="B8" s="46"/>
      <c r="C8" s="178"/>
      <c r="D8" s="178"/>
      <c r="E8" s="179"/>
      <c r="F8" s="64" t="s">
        <v>288</v>
      </c>
      <c r="G8" s="65"/>
      <c r="H8" s="66"/>
      <c r="I8" s="67"/>
    </row>
    <row r="9" spans="1:57" x14ac:dyDescent="0.2">
      <c r="A9" s="63" t="s">
        <v>289</v>
      </c>
      <c r="B9" s="46"/>
      <c r="C9" s="178" t="s">
        <v>504</v>
      </c>
      <c r="D9" s="178"/>
      <c r="E9" s="179"/>
      <c r="F9" s="46"/>
      <c r="G9" s="68"/>
      <c r="H9" s="69"/>
    </row>
    <row r="10" spans="1:57" x14ac:dyDescent="0.2">
      <c r="A10" s="63" t="s">
        <v>290</v>
      </c>
      <c r="B10" s="46"/>
      <c r="C10" s="178"/>
      <c r="D10" s="178"/>
      <c r="E10" s="178"/>
      <c r="F10" s="70"/>
      <c r="G10" s="71"/>
      <c r="H10" s="72"/>
    </row>
    <row r="11" spans="1:57" ht="13.5" customHeight="1" x14ac:dyDescent="0.2">
      <c r="A11" s="63" t="s">
        <v>291</v>
      </c>
      <c r="B11" s="46"/>
      <c r="C11" s="180"/>
      <c r="D11" s="180"/>
      <c r="E11" s="180"/>
      <c r="F11" s="73" t="s">
        <v>292</v>
      </c>
      <c r="G11" s="74" t="s">
        <v>322</v>
      </c>
      <c r="H11" s="69"/>
      <c r="BA11" s="75"/>
      <c r="BB11" s="75"/>
      <c r="BC11" s="75"/>
      <c r="BD11" s="75"/>
      <c r="BE11" s="75"/>
    </row>
    <row r="12" spans="1:57" ht="12.75" customHeight="1" x14ac:dyDescent="0.2">
      <c r="A12" s="76" t="s">
        <v>487</v>
      </c>
      <c r="B12" s="43"/>
      <c r="C12" s="180"/>
      <c r="D12" s="180"/>
      <c r="E12" s="180"/>
      <c r="F12" s="77" t="s">
        <v>293</v>
      </c>
      <c r="G12" s="78"/>
      <c r="H12" s="69"/>
    </row>
    <row r="13" spans="1:57" ht="28.5" customHeight="1" thickBot="1" x14ac:dyDescent="0.25">
      <c r="A13" s="79" t="s">
        <v>294</v>
      </c>
      <c r="B13" s="80"/>
      <c r="C13" s="80"/>
      <c r="D13" s="80"/>
      <c r="E13" s="81"/>
      <c r="F13" s="81"/>
      <c r="G13" s="82"/>
      <c r="H13" s="69"/>
    </row>
    <row r="14" spans="1:57" ht="17.25" customHeight="1" thickBot="1" x14ac:dyDescent="0.25">
      <c r="A14" s="83" t="s">
        <v>295</v>
      </c>
      <c r="B14" s="84"/>
      <c r="C14" s="85"/>
      <c r="D14" s="86" t="s">
        <v>296</v>
      </c>
      <c r="E14" s="87"/>
      <c r="F14" s="87"/>
      <c r="G14" s="85"/>
    </row>
    <row r="15" spans="1:57" ht="15.95" customHeight="1" x14ac:dyDescent="0.2">
      <c r="A15" s="88"/>
      <c r="B15" s="89" t="s">
        <v>297</v>
      </c>
      <c r="C15" s="90"/>
      <c r="D15" s="91"/>
      <c r="E15" s="92"/>
      <c r="F15" s="93"/>
      <c r="G15" s="90"/>
    </row>
    <row r="16" spans="1:57" ht="15.95" customHeight="1" x14ac:dyDescent="0.2">
      <c r="A16" s="88" t="s">
        <v>298</v>
      </c>
      <c r="B16" s="89" t="s">
        <v>299</v>
      </c>
      <c r="C16" s="90"/>
      <c r="D16" s="42"/>
      <c r="E16" s="94"/>
      <c r="F16" s="95"/>
      <c r="G16" s="90"/>
    </row>
    <row r="17" spans="1:14" ht="15.95" customHeight="1" x14ac:dyDescent="0.2">
      <c r="A17" s="88" t="s">
        <v>300</v>
      </c>
      <c r="B17" s="89" t="s">
        <v>301</v>
      </c>
      <c r="C17" s="90"/>
      <c r="D17" s="42"/>
      <c r="E17" s="94"/>
      <c r="F17" s="95"/>
      <c r="G17" s="90"/>
      <c r="I17" s="69"/>
      <c r="J17" s="96"/>
      <c r="K17" s="69"/>
      <c r="L17" s="69"/>
      <c r="M17" s="69"/>
      <c r="N17" s="69"/>
    </row>
    <row r="18" spans="1:14" ht="15.95" customHeight="1" x14ac:dyDescent="0.2">
      <c r="A18" s="88"/>
      <c r="B18" s="89" t="s">
        <v>302</v>
      </c>
      <c r="C18" s="90"/>
      <c r="D18" s="42"/>
      <c r="E18" s="94"/>
      <c r="F18" s="95"/>
      <c r="G18" s="90"/>
      <c r="I18" s="69"/>
      <c r="J18" s="96"/>
      <c r="K18" s="69"/>
      <c r="L18" s="69"/>
      <c r="M18" s="69"/>
      <c r="N18" s="69"/>
    </row>
    <row r="19" spans="1:14" ht="15.95" customHeight="1" x14ac:dyDescent="0.2">
      <c r="A19" s="97" t="s">
        <v>303</v>
      </c>
      <c r="B19" s="98" t="s">
        <v>304</v>
      </c>
      <c r="C19" s="90">
        <f>'přehled položek'!E24</f>
        <v>0</v>
      </c>
      <c r="D19" s="42"/>
      <c r="E19" s="94"/>
      <c r="F19" s="95"/>
      <c r="G19" s="90"/>
      <c r="I19" s="69"/>
      <c r="J19" s="99"/>
      <c r="K19" s="69"/>
      <c r="L19" s="69"/>
      <c r="M19" s="69"/>
      <c r="N19" s="69"/>
    </row>
    <row r="20" spans="1:14" ht="15.95" customHeight="1" x14ac:dyDescent="0.2">
      <c r="A20" s="219" t="s">
        <v>305</v>
      </c>
      <c r="B20" s="169"/>
      <c r="C20" s="170">
        <f>SUM(C15:C19)</f>
        <v>0</v>
      </c>
      <c r="D20" s="42"/>
      <c r="E20" s="94"/>
      <c r="F20" s="95"/>
      <c r="G20" s="90"/>
      <c r="I20" s="69"/>
      <c r="J20" s="69"/>
      <c r="K20" s="69"/>
      <c r="L20" s="69"/>
      <c r="M20" s="69"/>
      <c r="N20" s="69"/>
    </row>
    <row r="21" spans="1:14" ht="15.95" customHeight="1" x14ac:dyDescent="0.2">
      <c r="A21" s="100"/>
      <c r="B21" s="89"/>
      <c r="C21" s="90"/>
      <c r="D21" s="42"/>
      <c r="E21" s="94"/>
      <c r="F21" s="95"/>
      <c r="G21" s="90"/>
      <c r="I21" s="69"/>
      <c r="J21" s="69"/>
      <c r="K21" s="69"/>
      <c r="L21" s="69"/>
      <c r="M21" s="69"/>
      <c r="N21" s="69"/>
    </row>
    <row r="22" spans="1:14" ht="15.95" customHeight="1" x14ac:dyDescent="0.2">
      <c r="A22" s="100"/>
      <c r="B22" s="89"/>
      <c r="C22" s="90"/>
      <c r="D22" s="42"/>
      <c r="E22" s="94"/>
      <c r="F22" s="95"/>
      <c r="G22" s="90"/>
      <c r="I22" s="69"/>
      <c r="J22" s="69"/>
      <c r="K22" s="69"/>
      <c r="L22" s="96"/>
      <c r="M22" s="69"/>
      <c r="N22" s="69"/>
    </row>
    <row r="23" spans="1:14" ht="15.95" customHeight="1" x14ac:dyDescent="0.2">
      <c r="A23" s="101"/>
      <c r="B23" s="102"/>
      <c r="C23" s="90"/>
      <c r="D23" s="42"/>
      <c r="E23" s="94"/>
      <c r="F23" s="95"/>
      <c r="G23" s="90"/>
      <c r="I23" s="69"/>
      <c r="J23" s="69"/>
      <c r="K23" s="69"/>
      <c r="L23" s="96"/>
      <c r="M23" s="69"/>
      <c r="N23" s="69"/>
    </row>
    <row r="24" spans="1:14" ht="15.95" customHeight="1" thickBot="1" x14ac:dyDescent="0.25">
      <c r="A24" s="174" t="s">
        <v>306</v>
      </c>
      <c r="B24" s="175"/>
      <c r="C24" s="171">
        <f>C20</f>
        <v>0</v>
      </c>
      <c r="D24" s="103"/>
      <c r="E24" s="104"/>
      <c r="F24" s="105"/>
      <c r="G24" s="90"/>
      <c r="I24" s="69"/>
      <c r="J24" s="69"/>
      <c r="K24" s="69"/>
      <c r="L24" s="99"/>
      <c r="M24" s="69"/>
      <c r="N24" s="69"/>
    </row>
    <row r="25" spans="1:14" x14ac:dyDescent="0.2">
      <c r="A25" s="106" t="s">
        <v>307</v>
      </c>
      <c r="B25" s="107"/>
      <c r="C25" s="108"/>
      <c r="D25" s="107" t="s">
        <v>308</v>
      </c>
      <c r="E25" s="107"/>
      <c r="F25" s="109" t="s">
        <v>309</v>
      </c>
      <c r="G25" s="110"/>
      <c r="I25" s="69"/>
      <c r="J25" s="69"/>
      <c r="K25" s="69"/>
      <c r="L25" s="69"/>
      <c r="M25" s="69"/>
      <c r="N25" s="69"/>
    </row>
    <row r="26" spans="1:14" x14ac:dyDescent="0.2">
      <c r="A26" s="101" t="s">
        <v>310</v>
      </c>
      <c r="B26" s="102"/>
      <c r="C26" s="111"/>
      <c r="D26" s="102" t="s">
        <v>310</v>
      </c>
      <c r="E26" s="112"/>
      <c r="F26" s="113" t="s">
        <v>310</v>
      </c>
      <c r="G26" s="114"/>
      <c r="I26" s="69"/>
      <c r="J26" s="69"/>
      <c r="K26" s="69"/>
      <c r="L26" s="69"/>
      <c r="M26" s="69"/>
      <c r="N26" s="69"/>
    </row>
    <row r="27" spans="1:14" ht="37.5" customHeight="1" x14ac:dyDescent="0.2">
      <c r="A27" s="101" t="s">
        <v>311</v>
      </c>
      <c r="B27" s="115"/>
      <c r="C27" s="168"/>
      <c r="D27" s="102" t="s">
        <v>311</v>
      </c>
      <c r="E27" s="112"/>
      <c r="F27" s="113" t="s">
        <v>311</v>
      </c>
      <c r="G27" s="114"/>
      <c r="I27" s="69"/>
      <c r="J27" s="69"/>
      <c r="K27" s="69"/>
      <c r="L27" s="69"/>
      <c r="M27" s="69"/>
      <c r="N27" s="69"/>
    </row>
    <row r="28" spans="1:14" x14ac:dyDescent="0.2">
      <c r="A28" s="101"/>
      <c r="B28" s="116"/>
      <c r="C28" s="111"/>
      <c r="D28" s="102"/>
      <c r="E28" s="112"/>
      <c r="F28" s="113"/>
      <c r="G28" s="114"/>
    </row>
    <row r="29" spans="1:14" x14ac:dyDescent="0.2">
      <c r="A29" s="101" t="s">
        <v>312</v>
      </c>
      <c r="B29" s="102"/>
      <c r="C29" s="111"/>
      <c r="D29" s="113" t="s">
        <v>313</v>
      </c>
      <c r="E29" s="111"/>
      <c r="F29" s="117" t="s">
        <v>313</v>
      </c>
      <c r="G29" s="114"/>
    </row>
    <row r="30" spans="1:14" ht="69" customHeight="1" x14ac:dyDescent="0.2">
      <c r="A30" s="101"/>
      <c r="B30" s="102"/>
      <c r="C30" s="118"/>
      <c r="D30" s="119"/>
      <c r="E30" s="118"/>
      <c r="F30" s="102"/>
      <c r="G30" s="114"/>
    </row>
    <row r="31" spans="1:14" x14ac:dyDescent="0.2">
      <c r="A31" s="120" t="s">
        <v>314</v>
      </c>
      <c r="B31" s="121"/>
      <c r="C31" s="122">
        <v>21</v>
      </c>
      <c r="D31" s="121" t="s">
        <v>315</v>
      </c>
      <c r="E31" s="123"/>
      <c r="F31" s="176">
        <f>C24-F33</f>
        <v>0</v>
      </c>
      <c r="G31" s="177"/>
    </row>
    <row r="32" spans="1:14" x14ac:dyDescent="0.2">
      <c r="A32" s="120" t="s">
        <v>316</v>
      </c>
      <c r="B32" s="121"/>
      <c r="C32" s="122">
        <f>SazbaDPH1</f>
        <v>21</v>
      </c>
      <c r="D32" s="121" t="s">
        <v>317</v>
      </c>
      <c r="E32" s="123"/>
      <c r="F32" s="176">
        <f>ROUND(PRODUCT(F31,C32/100),0)</f>
        <v>0</v>
      </c>
      <c r="G32" s="177"/>
    </row>
    <row r="33" spans="1:8" x14ac:dyDescent="0.2">
      <c r="A33" s="120" t="s">
        <v>314</v>
      </c>
      <c r="B33" s="121"/>
      <c r="C33" s="122">
        <v>0</v>
      </c>
      <c r="D33" s="121" t="s">
        <v>317</v>
      </c>
      <c r="E33" s="123"/>
      <c r="F33" s="176">
        <v>0</v>
      </c>
      <c r="G33" s="177"/>
    </row>
    <row r="34" spans="1:8" x14ac:dyDescent="0.2">
      <c r="A34" s="120" t="s">
        <v>316</v>
      </c>
      <c r="B34" s="124"/>
      <c r="C34" s="125">
        <f>SazbaDPH2</f>
        <v>0</v>
      </c>
      <c r="D34" s="121" t="s">
        <v>317</v>
      </c>
      <c r="E34" s="95"/>
      <c r="F34" s="176">
        <f>ROUND(PRODUCT(F33,C34/100),0)</f>
        <v>0</v>
      </c>
      <c r="G34" s="177"/>
    </row>
    <row r="35" spans="1:8" s="129" customFormat="1" ht="19.5" customHeight="1" thickBot="1" x14ac:dyDescent="0.3">
      <c r="A35" s="126" t="s">
        <v>318</v>
      </c>
      <c r="B35" s="127"/>
      <c r="C35" s="127"/>
      <c r="D35" s="127"/>
      <c r="E35" s="128"/>
      <c r="F35" s="172">
        <f>ROUND(SUM(F31:F34),0)</f>
        <v>0</v>
      </c>
      <c r="G35" s="173"/>
    </row>
    <row r="37" spans="1:8" x14ac:dyDescent="0.2">
      <c r="A37" s="130" t="s">
        <v>319</v>
      </c>
      <c r="B37" s="130"/>
      <c r="C37" s="130"/>
      <c r="D37" s="130"/>
      <c r="E37" s="130"/>
      <c r="F37" s="130"/>
      <c r="G37" s="130"/>
      <c r="H37" s="35" t="s">
        <v>320</v>
      </c>
    </row>
    <row r="38" spans="1:8" x14ac:dyDescent="0.2">
      <c r="B38" s="181"/>
      <c r="C38" s="181"/>
      <c r="D38" s="181"/>
      <c r="E38" s="181"/>
      <c r="F38" s="181"/>
      <c r="G38" s="181"/>
    </row>
    <row r="39" spans="1:8" ht="15" x14ac:dyDescent="0.2">
      <c r="B39" s="182" t="s">
        <v>501</v>
      </c>
      <c r="C39" s="183"/>
      <c r="D39" s="183"/>
      <c r="E39" s="183"/>
      <c r="F39" s="183"/>
      <c r="G39" s="183"/>
    </row>
    <row r="40" spans="1:8" ht="36" customHeight="1" x14ac:dyDescent="0.2">
      <c r="B40" s="182" t="s">
        <v>502</v>
      </c>
      <c r="C40" s="183"/>
      <c r="D40" s="183"/>
      <c r="E40" s="183"/>
      <c r="F40" s="183"/>
      <c r="G40" s="183"/>
    </row>
    <row r="41" spans="1:8" x14ac:dyDescent="0.2">
      <c r="B41" s="181"/>
      <c r="C41" s="181"/>
      <c r="D41" s="181"/>
      <c r="E41" s="181"/>
      <c r="F41" s="181"/>
      <c r="G41" s="181"/>
    </row>
    <row r="42" spans="1:8" x14ac:dyDescent="0.2">
      <c r="B42" s="181"/>
      <c r="C42" s="181"/>
      <c r="D42" s="181"/>
      <c r="E42" s="181"/>
      <c r="F42" s="181"/>
      <c r="G42" s="181"/>
    </row>
    <row r="43" spans="1:8" x14ac:dyDescent="0.2">
      <c r="B43" s="181"/>
      <c r="C43" s="181"/>
      <c r="D43" s="181"/>
      <c r="E43" s="181"/>
      <c r="F43" s="181"/>
      <c r="G43" s="181"/>
    </row>
    <row r="44" spans="1:8" x14ac:dyDescent="0.2">
      <c r="B44" s="181"/>
      <c r="C44" s="181"/>
      <c r="D44" s="181"/>
      <c r="E44" s="181"/>
      <c r="F44" s="181"/>
      <c r="G44" s="181"/>
    </row>
    <row r="45" spans="1:8" x14ac:dyDescent="0.2">
      <c r="B45" s="181"/>
      <c r="C45" s="181"/>
      <c r="D45" s="181"/>
      <c r="E45" s="181"/>
      <c r="F45" s="181"/>
      <c r="G45" s="181"/>
    </row>
    <row r="46" spans="1:8" x14ac:dyDescent="0.2">
      <c r="B46" s="181"/>
      <c r="C46" s="181"/>
      <c r="D46" s="181"/>
      <c r="E46" s="181"/>
      <c r="F46" s="181"/>
      <c r="G46" s="181"/>
    </row>
  </sheetData>
  <sheetProtection sheet="1" objects="1" scenarios="1"/>
  <protectedRanges>
    <protectedRange sqref="C11:E12 C27" name="Oblast1"/>
  </protectedRanges>
  <mergeCells count="20">
    <mergeCell ref="B43:G43"/>
    <mergeCell ref="B44:G44"/>
    <mergeCell ref="B45:G45"/>
    <mergeCell ref="B46:G46"/>
    <mergeCell ref="B38:G38"/>
    <mergeCell ref="B39:G39"/>
    <mergeCell ref="B40:G40"/>
    <mergeCell ref="B41:G41"/>
    <mergeCell ref="B42:G42"/>
    <mergeCell ref="C8:E8"/>
    <mergeCell ref="C9:E9"/>
    <mergeCell ref="C10:E10"/>
    <mergeCell ref="C11:E11"/>
    <mergeCell ref="C12:E12"/>
    <mergeCell ref="F35:G35"/>
    <mergeCell ref="A24:B24"/>
    <mergeCell ref="F31:G31"/>
    <mergeCell ref="F32:G32"/>
    <mergeCell ref="F33:G33"/>
    <mergeCell ref="F34:G34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6" workbookViewId="0">
      <selection activeCell="F20" sqref="F20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250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421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250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251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252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253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254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255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256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257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258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259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260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411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261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411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262</v>
      </c>
      <c r="B30" s="154" t="s">
        <v>404</v>
      </c>
      <c r="C30" s="5" t="s">
        <v>224</v>
      </c>
      <c r="D30" s="4" t="s">
        <v>11</v>
      </c>
      <c r="E30" s="6">
        <v>11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263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264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265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266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7" workbookViewId="0">
      <selection activeCell="F26" sqref="F26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251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422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267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268</v>
      </c>
      <c r="B10" s="5" t="s">
        <v>187</v>
      </c>
      <c r="C10" s="5" t="s">
        <v>188</v>
      </c>
      <c r="D10" s="4" t="s">
        <v>11</v>
      </c>
      <c r="E10" s="6">
        <v>2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269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270</v>
      </c>
      <c r="B12" s="5" t="s">
        <v>192</v>
      </c>
      <c r="C12" s="5" t="s">
        <v>193</v>
      </c>
      <c r="D12" s="4" t="s">
        <v>11</v>
      </c>
      <c r="E12" s="6">
        <v>10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271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272</v>
      </c>
      <c r="B14" s="5" t="s">
        <v>194</v>
      </c>
      <c r="C14" s="5" t="s">
        <v>195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273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274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275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276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277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411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278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412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279</v>
      </c>
      <c r="B30" s="154" t="s">
        <v>404</v>
      </c>
      <c r="C30" s="5" t="s">
        <v>224</v>
      </c>
      <c r="D30" s="4" t="s">
        <v>11</v>
      </c>
      <c r="E30" s="6">
        <v>12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280</v>
      </c>
      <c r="B31" s="154" t="s">
        <v>405</v>
      </c>
      <c r="C31" s="5" t="s">
        <v>225</v>
      </c>
      <c r="D31" s="4" t="s">
        <v>11</v>
      </c>
      <c r="E31" s="6">
        <v>2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281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282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283</v>
      </c>
      <c r="B34" s="154" t="s">
        <v>407</v>
      </c>
      <c r="C34" s="5" t="s">
        <v>230</v>
      </c>
      <c r="D34" s="4" t="s">
        <v>11</v>
      </c>
      <c r="E34" s="6">
        <v>2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8" workbookViewId="0">
      <selection activeCell="F29" sqref="F2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257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7" t="s">
        <v>423</v>
      </c>
      <c r="B3" s="218"/>
      <c r="C3" s="218"/>
      <c r="D3" s="218"/>
      <c r="E3" s="218"/>
      <c r="F3" s="218"/>
      <c r="G3" s="218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185</v>
      </c>
      <c r="D6" s="201"/>
      <c r="E6" s="201"/>
      <c r="F6" s="201"/>
      <c r="G6" s="201"/>
      <c r="H6" s="2"/>
      <c r="I6" s="2"/>
      <c r="J6" s="2"/>
      <c r="K6" s="2"/>
    </row>
    <row r="7" spans="1:11" ht="21" x14ac:dyDescent="0.2">
      <c r="A7" s="4">
        <v>318</v>
      </c>
      <c r="B7" s="5" t="s">
        <v>187</v>
      </c>
      <c r="C7" s="5" t="s">
        <v>188</v>
      </c>
      <c r="D7" s="4" t="s">
        <v>11</v>
      </c>
      <c r="E7" s="6">
        <v>1</v>
      </c>
      <c r="F7" s="163">
        <v>0</v>
      </c>
      <c r="G7" s="7">
        <f t="shared" ref="G7:G15" si="0">F7*E7</f>
        <v>0</v>
      </c>
      <c r="H7" s="2"/>
      <c r="I7" s="2"/>
    </row>
    <row r="8" spans="1:11" ht="15" x14ac:dyDescent="0.2">
      <c r="A8" s="4">
        <v>319</v>
      </c>
      <c r="B8" s="5" t="s">
        <v>190</v>
      </c>
      <c r="C8" s="5" t="s">
        <v>191</v>
      </c>
      <c r="D8" s="4" t="s">
        <v>11</v>
      </c>
      <c r="E8" s="6">
        <v>2</v>
      </c>
      <c r="F8" s="163">
        <v>0</v>
      </c>
      <c r="G8" s="7">
        <f t="shared" si="0"/>
        <v>0</v>
      </c>
      <c r="H8" s="2"/>
      <c r="I8" s="2"/>
    </row>
    <row r="9" spans="1:11" ht="15" x14ac:dyDescent="0.2">
      <c r="A9" s="4">
        <v>320</v>
      </c>
      <c r="B9" s="5" t="s">
        <v>192</v>
      </c>
      <c r="C9" s="5" t="s">
        <v>193</v>
      </c>
      <c r="D9" s="4" t="s">
        <v>11</v>
      </c>
      <c r="E9" s="6">
        <v>4</v>
      </c>
      <c r="F9" s="163">
        <v>0</v>
      </c>
      <c r="G9" s="7">
        <f t="shared" si="0"/>
        <v>0</v>
      </c>
      <c r="H9" s="2"/>
      <c r="I9" s="2"/>
    </row>
    <row r="10" spans="1:11" ht="15" x14ac:dyDescent="0.2">
      <c r="A10" s="4">
        <v>321</v>
      </c>
      <c r="B10" s="5" t="s">
        <v>194</v>
      </c>
      <c r="C10" s="5" t="s">
        <v>195</v>
      </c>
      <c r="D10" s="4" t="s">
        <v>11</v>
      </c>
      <c r="E10" s="6">
        <v>1</v>
      </c>
      <c r="F10" s="163">
        <v>0</v>
      </c>
      <c r="G10" s="7">
        <f t="shared" si="0"/>
        <v>0</v>
      </c>
      <c r="H10" s="2"/>
      <c r="I10" s="2"/>
    </row>
    <row r="11" spans="1:11" ht="15" x14ac:dyDescent="0.2">
      <c r="A11" s="4">
        <v>322</v>
      </c>
      <c r="B11" s="5" t="s">
        <v>204</v>
      </c>
      <c r="C11" s="5" t="s">
        <v>205</v>
      </c>
      <c r="D11" s="4" t="s">
        <v>11</v>
      </c>
      <c r="E11" s="6">
        <v>6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323</v>
      </c>
      <c r="B12" s="156" t="s">
        <v>399</v>
      </c>
      <c r="C12" s="5" t="s">
        <v>213</v>
      </c>
      <c r="D12" s="4" t="s">
        <v>11</v>
      </c>
      <c r="E12" s="6">
        <v>30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324</v>
      </c>
      <c r="B13" s="156" t="s">
        <v>400</v>
      </c>
      <c r="C13" s="5" t="s">
        <v>215</v>
      </c>
      <c r="D13" s="4" t="s">
        <v>11</v>
      </c>
      <c r="E13" s="6">
        <v>5</v>
      </c>
      <c r="F13" s="163">
        <v>0</v>
      </c>
      <c r="G13" s="7">
        <f t="shared" si="0"/>
        <v>0</v>
      </c>
      <c r="H13" s="2"/>
      <c r="I13" s="2"/>
    </row>
    <row r="14" spans="1:11" ht="21" x14ac:dyDescent="0.2">
      <c r="A14" s="4">
        <v>325</v>
      </c>
      <c r="B14" s="5" t="s">
        <v>240</v>
      </c>
      <c r="C14" s="5" t="s">
        <v>241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326</v>
      </c>
      <c r="B15" s="156" t="s">
        <v>402</v>
      </c>
      <c r="C15" s="5" t="s">
        <v>221</v>
      </c>
      <c r="D15" s="4" t="s">
        <v>94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21" x14ac:dyDescent="0.2">
      <c r="A16" s="8"/>
      <c r="B16" s="8"/>
      <c r="C16" s="8" t="s">
        <v>95</v>
      </c>
      <c r="D16" s="8"/>
      <c r="E16" s="8"/>
      <c r="F16" s="8"/>
      <c r="G16" s="8"/>
      <c r="H16" s="2"/>
      <c r="I16" s="2"/>
    </row>
    <row r="17" spans="1:11" ht="15" x14ac:dyDescent="0.2">
      <c r="A17" s="4">
        <v>327</v>
      </c>
      <c r="B17" s="5" t="s">
        <v>258</v>
      </c>
      <c r="C17" s="5" t="s">
        <v>259</v>
      </c>
      <c r="D17" s="4" t="s">
        <v>11</v>
      </c>
      <c r="E17" s="6">
        <v>1</v>
      </c>
      <c r="F17" s="163">
        <v>0</v>
      </c>
      <c r="G17" s="7">
        <f>F17*E17</f>
        <v>0</v>
      </c>
      <c r="H17" s="2"/>
      <c r="I17" s="2"/>
    </row>
    <row r="18" spans="1:11" ht="15" x14ac:dyDescent="0.2">
      <c r="A18" s="9"/>
      <c r="B18" s="9" t="s">
        <v>13</v>
      </c>
      <c r="C18" s="202" t="s">
        <v>185</v>
      </c>
      <c r="D18" s="203"/>
      <c r="E18" s="203"/>
      <c r="F18" s="203"/>
      <c r="G18" s="10">
        <f>SUM(G7:G17)</f>
        <v>0</v>
      </c>
      <c r="H18" s="2"/>
      <c r="I18" s="2"/>
      <c r="J18" s="2"/>
      <c r="K18" s="2"/>
    </row>
    <row r="19" spans="1:11" ht="15" x14ac:dyDescent="0.2">
      <c r="A19" s="200"/>
      <c r="B19" s="200"/>
      <c r="C19" s="201" t="s">
        <v>411</v>
      </c>
      <c r="D19" s="201"/>
      <c r="E19" s="201"/>
      <c r="F19" s="201"/>
      <c r="G19" s="201"/>
      <c r="H19" s="2"/>
      <c r="I19" s="2"/>
      <c r="J19" s="2"/>
      <c r="K19" s="2"/>
    </row>
    <row r="20" spans="1:11" ht="21" x14ac:dyDescent="0.2">
      <c r="A20" s="4">
        <v>328</v>
      </c>
      <c r="B20" s="5" t="s">
        <v>482</v>
      </c>
      <c r="C20" s="5" t="s">
        <v>254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412</v>
      </c>
      <c r="D21" s="203"/>
      <c r="E21" s="203"/>
      <c r="F21" s="203"/>
      <c r="G21" s="10">
        <f>SUM(G20:G20)</f>
        <v>0</v>
      </c>
      <c r="H21" s="2"/>
      <c r="I21" s="2"/>
      <c r="J21" s="2"/>
      <c r="K21" s="2"/>
    </row>
    <row r="22" spans="1:11" ht="15" x14ac:dyDescent="0.2">
      <c r="A22" s="11"/>
      <c r="B22" s="11" t="s">
        <v>13</v>
      </c>
      <c r="C22" s="204" t="s">
        <v>1</v>
      </c>
      <c r="D22" s="203"/>
      <c r="E22" s="203"/>
      <c r="F22" s="203"/>
      <c r="G22" s="12">
        <f>+G18+G21</f>
        <v>0</v>
      </c>
      <c r="H22" s="2"/>
      <c r="I22" s="2"/>
      <c r="J22" s="2"/>
      <c r="K22" s="2"/>
    </row>
    <row r="23" spans="1:11" ht="1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5" x14ac:dyDescent="0.2">
      <c r="A24" s="206"/>
      <c r="B24" s="207"/>
      <c r="C24" s="207" t="s">
        <v>96</v>
      </c>
      <c r="D24" s="207"/>
      <c r="E24" s="207"/>
      <c r="F24" s="207"/>
      <c r="G24" s="208"/>
      <c r="H24" s="2"/>
      <c r="I24" s="2"/>
      <c r="J24" s="2"/>
      <c r="K24" s="2"/>
    </row>
    <row r="25" spans="1:11" ht="15" x14ac:dyDescent="0.2">
      <c r="A25" s="3" t="s">
        <v>2</v>
      </c>
      <c r="B25" s="3" t="s">
        <v>3</v>
      </c>
      <c r="C25" s="3" t="s">
        <v>4</v>
      </c>
      <c r="D25" s="3" t="s">
        <v>5</v>
      </c>
      <c r="E25" s="3" t="s">
        <v>6</v>
      </c>
      <c r="F25" s="3" t="s">
        <v>7</v>
      </c>
      <c r="G25" s="3" t="s">
        <v>8</v>
      </c>
      <c r="H25" s="2"/>
      <c r="I25" s="2"/>
      <c r="J25" s="2"/>
      <c r="K25" s="2"/>
    </row>
    <row r="26" spans="1:11" ht="15" x14ac:dyDescent="0.2">
      <c r="A26" s="200"/>
      <c r="B26" s="200"/>
      <c r="C26" s="201" t="s">
        <v>183</v>
      </c>
      <c r="D26" s="201"/>
      <c r="E26" s="201"/>
      <c r="F26" s="201"/>
      <c r="G26" s="201"/>
      <c r="H26" s="2"/>
      <c r="I26" s="2"/>
      <c r="J26" s="2"/>
      <c r="K26" s="2"/>
    </row>
    <row r="27" spans="1:11" ht="15" x14ac:dyDescent="0.2">
      <c r="A27" s="4">
        <v>329</v>
      </c>
      <c r="B27" s="154" t="s">
        <v>404</v>
      </c>
      <c r="C27" s="5" t="s">
        <v>224</v>
      </c>
      <c r="D27" s="4" t="s">
        <v>11</v>
      </c>
      <c r="E27" s="6">
        <v>12</v>
      </c>
      <c r="F27" s="163">
        <v>0</v>
      </c>
      <c r="G27" s="7">
        <f t="shared" ref="G27:G33" si="1">F27*E27</f>
        <v>0</v>
      </c>
      <c r="H27" s="2"/>
      <c r="I27" s="2"/>
    </row>
    <row r="28" spans="1:11" ht="15" x14ac:dyDescent="0.2">
      <c r="A28" s="4">
        <v>330</v>
      </c>
      <c r="B28" s="154" t="s">
        <v>405</v>
      </c>
      <c r="C28" s="5" t="s">
        <v>225</v>
      </c>
      <c r="D28" s="4" t="s">
        <v>11</v>
      </c>
      <c r="E28" s="6">
        <v>1</v>
      </c>
      <c r="F28" s="163">
        <v>0</v>
      </c>
      <c r="G28" s="7">
        <f t="shared" si="1"/>
        <v>0</v>
      </c>
      <c r="H28" s="2"/>
      <c r="I28" s="2"/>
    </row>
    <row r="29" spans="1:11" ht="15" x14ac:dyDescent="0.2">
      <c r="A29" s="4">
        <v>331</v>
      </c>
      <c r="B29" s="154" t="s">
        <v>405</v>
      </c>
      <c r="C29" s="5" t="s">
        <v>244</v>
      </c>
      <c r="D29" s="4" t="s">
        <v>11</v>
      </c>
      <c r="E29" s="6">
        <v>1</v>
      </c>
      <c r="F29" s="163">
        <v>0</v>
      </c>
      <c r="G29" s="7">
        <f t="shared" si="1"/>
        <v>0</v>
      </c>
      <c r="H29" s="2"/>
      <c r="I29" s="2"/>
    </row>
    <row r="30" spans="1:11" ht="15" x14ac:dyDescent="0.2">
      <c r="A30" s="4">
        <v>332</v>
      </c>
      <c r="B30" s="154" t="s">
        <v>404</v>
      </c>
      <c r="C30" s="5" t="s">
        <v>226</v>
      </c>
      <c r="D30" s="4" t="s">
        <v>99</v>
      </c>
      <c r="E30" s="6">
        <v>8</v>
      </c>
      <c r="F30" s="163">
        <v>0</v>
      </c>
      <c r="G30" s="7">
        <f t="shared" si="1"/>
        <v>0</v>
      </c>
      <c r="H30" s="2"/>
      <c r="I30" s="2"/>
    </row>
    <row r="31" spans="1:11" ht="15" x14ac:dyDescent="0.2">
      <c r="A31" s="4">
        <v>333</v>
      </c>
      <c r="B31" s="5" t="s">
        <v>227</v>
      </c>
      <c r="C31" s="5" t="s">
        <v>228</v>
      </c>
      <c r="D31" s="4" t="s">
        <v>229</v>
      </c>
      <c r="E31" s="6">
        <v>1</v>
      </c>
      <c r="F31" s="163">
        <v>0</v>
      </c>
      <c r="G31" s="7">
        <f t="shared" si="1"/>
        <v>0</v>
      </c>
      <c r="H31" s="2"/>
      <c r="I31" s="2"/>
    </row>
    <row r="32" spans="1:11" ht="15" x14ac:dyDescent="0.2">
      <c r="A32" s="4">
        <v>334</v>
      </c>
      <c r="B32" s="154" t="s">
        <v>407</v>
      </c>
      <c r="C32" s="5" t="s">
        <v>230</v>
      </c>
      <c r="D32" s="4" t="s">
        <v>11</v>
      </c>
      <c r="E32" s="6">
        <v>1</v>
      </c>
      <c r="F32" s="163">
        <v>0</v>
      </c>
      <c r="G32" s="7">
        <f t="shared" si="1"/>
        <v>0</v>
      </c>
      <c r="H32" s="2"/>
      <c r="I32" s="2"/>
    </row>
    <row r="33" spans="1:11" ht="15" x14ac:dyDescent="0.2">
      <c r="A33" s="4">
        <v>335</v>
      </c>
      <c r="B33" s="154" t="s">
        <v>408</v>
      </c>
      <c r="C33" s="5" t="s">
        <v>232</v>
      </c>
      <c r="D33" s="4" t="s">
        <v>11</v>
      </c>
      <c r="E33" s="6">
        <v>1</v>
      </c>
      <c r="F33" s="163">
        <v>0</v>
      </c>
      <c r="G33" s="7">
        <f t="shared" si="1"/>
        <v>0</v>
      </c>
      <c r="H33" s="2"/>
      <c r="I33" s="2"/>
    </row>
    <row r="34" spans="1:11" ht="15" x14ac:dyDescent="0.2">
      <c r="A34" s="9"/>
      <c r="B34" s="9" t="s">
        <v>13</v>
      </c>
      <c r="C34" s="202" t="s">
        <v>183</v>
      </c>
      <c r="D34" s="203"/>
      <c r="E34" s="203"/>
      <c r="F34" s="203"/>
      <c r="G34" s="10">
        <f>SUM(G27:G33)</f>
        <v>0</v>
      </c>
      <c r="H34" s="2"/>
      <c r="I34" s="2"/>
      <c r="J34" s="2"/>
      <c r="K34" s="2"/>
    </row>
    <row r="35" spans="1:11" ht="15" x14ac:dyDescent="0.2">
      <c r="A35" s="11"/>
      <c r="B35" s="11" t="s">
        <v>13</v>
      </c>
      <c r="C35" s="204" t="s">
        <v>96</v>
      </c>
      <c r="D35" s="203"/>
      <c r="E35" s="203"/>
      <c r="F35" s="203"/>
      <c r="G35" s="12">
        <f>+G34</f>
        <v>0</v>
      </c>
      <c r="H35" s="2"/>
      <c r="I35" s="2"/>
      <c r="J35" s="2"/>
      <c r="K35" s="2"/>
    </row>
    <row r="36" spans="1:11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x14ac:dyDescent="0.2">
      <c r="A37" s="205" t="s">
        <v>179</v>
      </c>
      <c r="B37" s="205"/>
      <c r="C37" s="205"/>
      <c r="D37" s="205"/>
      <c r="E37" s="205"/>
      <c r="F37" s="205"/>
      <c r="G37" s="13">
        <f>+G22+G35</f>
        <v>0</v>
      </c>
      <c r="H37" s="2"/>
    </row>
  </sheetData>
  <sheetProtection sheet="1" objects="1" scenarios="1"/>
  <protectedRanges>
    <protectedRange sqref="F7:F15 F17 F20 F27:F33" name="Oblast1"/>
  </protectedRanges>
  <mergeCells count="21">
    <mergeCell ref="C34:F34"/>
    <mergeCell ref="C35:F35"/>
    <mergeCell ref="A37:F37"/>
    <mergeCell ref="C21:F21"/>
    <mergeCell ref="C22:F22"/>
    <mergeCell ref="A24:B24"/>
    <mergeCell ref="C24:G24"/>
    <mergeCell ref="A26:B26"/>
    <mergeCell ref="C26:G26"/>
    <mergeCell ref="A19:B19"/>
    <mergeCell ref="C19:G19"/>
    <mergeCell ref="A1:B1"/>
    <mergeCell ref="C1:G1"/>
    <mergeCell ref="A2:B2"/>
    <mergeCell ref="C2:G2"/>
    <mergeCell ref="A4:B4"/>
    <mergeCell ref="C4:G4"/>
    <mergeCell ref="A6:B6"/>
    <mergeCell ref="C6:G6"/>
    <mergeCell ref="C18:F1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opLeftCell="A19" workbookViewId="0">
      <selection activeCell="G19" sqref="G1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260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424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336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337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24" si="0">F10*E10</f>
        <v>0</v>
      </c>
      <c r="H10" s="2"/>
      <c r="I10" s="2"/>
    </row>
    <row r="11" spans="1:11" ht="15" x14ac:dyDescent="0.2">
      <c r="A11" s="4">
        <v>338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339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340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341</v>
      </c>
      <c r="B14" s="5" t="s">
        <v>196</v>
      </c>
      <c r="C14" s="5" t="s">
        <v>197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342</v>
      </c>
      <c r="B15" s="5" t="s">
        <v>261</v>
      </c>
      <c r="C15" s="5" t="s">
        <v>262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343</v>
      </c>
      <c r="B16" s="5" t="s">
        <v>263</v>
      </c>
      <c r="C16" s="5" t="s">
        <v>264</v>
      </c>
      <c r="D16" s="4" t="s">
        <v>11</v>
      </c>
      <c r="E16" s="6">
        <v>2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344</v>
      </c>
      <c r="B17" s="5" t="s">
        <v>265</v>
      </c>
      <c r="C17" s="5" t="s">
        <v>266</v>
      </c>
      <c r="D17" s="4" t="s">
        <v>11</v>
      </c>
      <c r="E17" s="6">
        <v>3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345</v>
      </c>
      <c r="B18" s="5" t="s">
        <v>267</v>
      </c>
      <c r="C18" s="5" t="s">
        <v>268</v>
      </c>
      <c r="D18" s="4" t="s">
        <v>11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15" x14ac:dyDescent="0.2">
      <c r="A19" s="4">
        <v>346</v>
      </c>
      <c r="B19" s="156" t="s">
        <v>401</v>
      </c>
      <c r="C19" s="5" t="s">
        <v>211</v>
      </c>
      <c r="D19" s="4" t="s">
        <v>11</v>
      </c>
      <c r="E19" s="6">
        <v>1</v>
      </c>
      <c r="F19" s="163">
        <v>0</v>
      </c>
      <c r="G19" s="7">
        <f t="shared" si="0"/>
        <v>0</v>
      </c>
      <c r="H19" s="2"/>
      <c r="I19" s="2"/>
    </row>
    <row r="20" spans="1:11" ht="15" x14ac:dyDescent="0.2">
      <c r="A20" s="4">
        <v>347</v>
      </c>
      <c r="B20" s="5">
        <v>34562200</v>
      </c>
      <c r="C20" s="5" t="s">
        <v>269</v>
      </c>
      <c r="D20" s="4" t="s">
        <v>11</v>
      </c>
      <c r="E20" s="6">
        <v>5</v>
      </c>
      <c r="F20" s="163">
        <v>0</v>
      </c>
      <c r="G20" s="7">
        <f t="shared" si="0"/>
        <v>0</v>
      </c>
      <c r="H20" s="2"/>
      <c r="I20" s="2"/>
    </row>
    <row r="21" spans="1:11" ht="15" x14ac:dyDescent="0.2">
      <c r="A21" s="4">
        <v>348</v>
      </c>
      <c r="B21" s="156" t="s">
        <v>399</v>
      </c>
      <c r="C21" s="5" t="s">
        <v>213</v>
      </c>
      <c r="D21" s="4" t="s">
        <v>11</v>
      </c>
      <c r="E21" s="6">
        <v>30</v>
      </c>
      <c r="F21" s="163">
        <v>0</v>
      </c>
      <c r="G21" s="7">
        <f t="shared" si="0"/>
        <v>0</v>
      </c>
      <c r="H21" s="2"/>
      <c r="I21" s="2"/>
    </row>
    <row r="22" spans="1:11" ht="15" x14ac:dyDescent="0.2">
      <c r="A22" s="4">
        <v>349</v>
      </c>
      <c r="B22" s="156" t="s">
        <v>479</v>
      </c>
      <c r="C22" s="5" t="s">
        <v>214</v>
      </c>
      <c r="D22" s="4" t="s">
        <v>11</v>
      </c>
      <c r="E22" s="6">
        <v>5</v>
      </c>
      <c r="F22" s="163">
        <v>0</v>
      </c>
      <c r="G22" s="7">
        <f t="shared" si="0"/>
        <v>0</v>
      </c>
      <c r="H22" s="2"/>
      <c r="I22" s="2"/>
    </row>
    <row r="23" spans="1:11" ht="15" x14ac:dyDescent="0.2">
      <c r="A23" s="4">
        <v>350</v>
      </c>
      <c r="B23" s="156" t="s">
        <v>400</v>
      </c>
      <c r="C23" s="5" t="s">
        <v>215</v>
      </c>
      <c r="D23" s="4" t="s">
        <v>11</v>
      </c>
      <c r="E23" s="6">
        <v>15</v>
      </c>
      <c r="F23" s="163">
        <v>0</v>
      </c>
      <c r="G23" s="7">
        <f t="shared" si="0"/>
        <v>0</v>
      </c>
      <c r="H23" s="2"/>
      <c r="I23" s="2"/>
    </row>
    <row r="24" spans="1:11" ht="15" x14ac:dyDescent="0.2">
      <c r="A24" s="4">
        <v>351</v>
      </c>
      <c r="B24" s="156" t="s">
        <v>402</v>
      </c>
      <c r="C24" s="5" t="s">
        <v>221</v>
      </c>
      <c r="D24" s="4" t="s">
        <v>94</v>
      </c>
      <c r="E24" s="6">
        <v>1</v>
      </c>
      <c r="F24" s="163">
        <v>0</v>
      </c>
      <c r="G24" s="7">
        <f t="shared" si="0"/>
        <v>0</v>
      </c>
      <c r="H24" s="2"/>
      <c r="I24" s="2"/>
    </row>
    <row r="25" spans="1:11" ht="21" x14ac:dyDescent="0.2">
      <c r="A25" s="8"/>
      <c r="B25" s="8"/>
      <c r="C25" s="8" t="s">
        <v>95</v>
      </c>
      <c r="D25" s="8"/>
      <c r="E25" s="8"/>
      <c r="F25" s="8"/>
      <c r="G25" s="8"/>
      <c r="H25" s="2"/>
      <c r="I25" s="2"/>
    </row>
    <row r="26" spans="1:11" ht="15" x14ac:dyDescent="0.2">
      <c r="A26" s="4">
        <v>352</v>
      </c>
      <c r="B26" s="156" t="s">
        <v>403</v>
      </c>
      <c r="C26" s="5" t="s">
        <v>222</v>
      </c>
      <c r="D26" s="4" t="s">
        <v>11</v>
      </c>
      <c r="E26" s="6">
        <v>1</v>
      </c>
      <c r="F26" s="163">
        <v>0</v>
      </c>
      <c r="G26" s="7">
        <f>F26*E26</f>
        <v>0</v>
      </c>
      <c r="H26" s="2"/>
      <c r="I26" s="2"/>
    </row>
    <row r="27" spans="1:11" ht="15" x14ac:dyDescent="0.2">
      <c r="A27" s="9"/>
      <c r="B27" s="9" t="s">
        <v>13</v>
      </c>
      <c r="C27" s="202" t="s">
        <v>185</v>
      </c>
      <c r="D27" s="203"/>
      <c r="E27" s="203"/>
      <c r="F27" s="203"/>
      <c r="G27" s="10">
        <f>SUM(G10:G26)</f>
        <v>0</v>
      </c>
      <c r="H27" s="2"/>
      <c r="I27" s="2"/>
      <c r="J27" s="2"/>
      <c r="K27" s="2"/>
    </row>
    <row r="28" spans="1:11" ht="15" x14ac:dyDescent="0.2">
      <c r="A28" s="200"/>
      <c r="B28" s="200"/>
      <c r="C28" s="201" t="s">
        <v>411</v>
      </c>
      <c r="D28" s="201"/>
      <c r="E28" s="201"/>
      <c r="F28" s="201"/>
      <c r="G28" s="201"/>
      <c r="H28" s="2"/>
      <c r="I28" s="2"/>
      <c r="J28" s="2"/>
      <c r="K28" s="2"/>
    </row>
    <row r="29" spans="1:11" ht="21" x14ac:dyDescent="0.2">
      <c r="A29" s="4">
        <v>353</v>
      </c>
      <c r="B29" s="5" t="s">
        <v>482</v>
      </c>
      <c r="C29" s="5" t="s">
        <v>254</v>
      </c>
      <c r="D29" s="4" t="s">
        <v>11</v>
      </c>
      <c r="E29" s="6">
        <v>1</v>
      </c>
      <c r="F29" s="163">
        <v>0</v>
      </c>
      <c r="G29" s="7">
        <f>F29*E29</f>
        <v>0</v>
      </c>
      <c r="H29" s="2"/>
      <c r="I29" s="2"/>
    </row>
    <row r="30" spans="1:11" ht="15" x14ac:dyDescent="0.2">
      <c r="A30" s="9"/>
      <c r="B30" s="9" t="s">
        <v>13</v>
      </c>
      <c r="C30" s="202" t="s">
        <v>411</v>
      </c>
      <c r="D30" s="203"/>
      <c r="E30" s="203"/>
      <c r="F30" s="203"/>
      <c r="G30" s="10">
        <f>SUM(G29:G29)</f>
        <v>0</v>
      </c>
      <c r="H30" s="2"/>
      <c r="I30" s="2"/>
      <c r="J30" s="2"/>
      <c r="K30" s="2"/>
    </row>
    <row r="31" spans="1:11" ht="15" x14ac:dyDescent="0.2">
      <c r="A31" s="11"/>
      <c r="B31" s="11" t="s">
        <v>13</v>
      </c>
      <c r="C31" s="204" t="s">
        <v>1</v>
      </c>
      <c r="D31" s="203"/>
      <c r="E31" s="203"/>
      <c r="F31" s="203"/>
      <c r="G31" s="12">
        <f>+G8+G27+G30</f>
        <v>0</v>
      </c>
      <c r="H31" s="2"/>
      <c r="I31" s="2"/>
      <c r="J31" s="2"/>
      <c r="K31" s="2"/>
    </row>
    <row r="32" spans="1:11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" x14ac:dyDescent="0.2">
      <c r="A33" s="206"/>
      <c r="B33" s="207"/>
      <c r="C33" s="207" t="s">
        <v>96</v>
      </c>
      <c r="D33" s="207"/>
      <c r="E33" s="207"/>
      <c r="F33" s="207"/>
      <c r="G33" s="208"/>
      <c r="H33" s="2"/>
      <c r="I33" s="2"/>
      <c r="J33" s="2"/>
      <c r="K33" s="2"/>
    </row>
    <row r="34" spans="1:11" ht="15" x14ac:dyDescent="0.2">
      <c r="A34" s="3" t="s">
        <v>2</v>
      </c>
      <c r="B34" s="3" t="s">
        <v>3</v>
      </c>
      <c r="C34" s="3" t="s">
        <v>4</v>
      </c>
      <c r="D34" s="3" t="s">
        <v>5</v>
      </c>
      <c r="E34" s="3" t="s">
        <v>6</v>
      </c>
      <c r="F34" s="3" t="s">
        <v>7</v>
      </c>
      <c r="G34" s="3" t="s">
        <v>8</v>
      </c>
      <c r="H34" s="2"/>
      <c r="I34" s="2"/>
      <c r="J34" s="2"/>
      <c r="K34" s="2"/>
    </row>
    <row r="35" spans="1:11" ht="15" x14ac:dyDescent="0.2">
      <c r="A35" s="200"/>
      <c r="B35" s="200"/>
      <c r="C35" s="201" t="s">
        <v>183</v>
      </c>
      <c r="D35" s="201"/>
      <c r="E35" s="201"/>
      <c r="F35" s="201"/>
      <c r="G35" s="201"/>
      <c r="H35" s="2"/>
      <c r="I35" s="2"/>
      <c r="J35" s="2"/>
      <c r="K35" s="2"/>
    </row>
    <row r="36" spans="1:11" ht="15" x14ac:dyDescent="0.2">
      <c r="A36" s="4">
        <v>354</v>
      </c>
      <c r="B36" s="154" t="s">
        <v>404</v>
      </c>
      <c r="C36" s="5" t="s">
        <v>224</v>
      </c>
      <c r="D36" s="4" t="s">
        <v>11</v>
      </c>
      <c r="E36" s="6">
        <v>7</v>
      </c>
      <c r="F36" s="163">
        <v>0</v>
      </c>
      <c r="G36" s="7">
        <f>F36*E36</f>
        <v>0</v>
      </c>
      <c r="H36" s="2"/>
      <c r="I36" s="2"/>
    </row>
    <row r="37" spans="1:11" ht="15" x14ac:dyDescent="0.2">
      <c r="A37" s="4">
        <v>355</v>
      </c>
      <c r="B37" s="154" t="s">
        <v>405</v>
      </c>
      <c r="C37" s="5" t="s">
        <v>225</v>
      </c>
      <c r="D37" s="4" t="s">
        <v>11</v>
      </c>
      <c r="E37" s="6">
        <v>9</v>
      </c>
      <c r="F37" s="163">
        <v>0</v>
      </c>
      <c r="G37" s="7">
        <f>F37*E37</f>
        <v>0</v>
      </c>
      <c r="H37" s="2"/>
      <c r="I37" s="2"/>
    </row>
    <row r="38" spans="1:11" ht="15" x14ac:dyDescent="0.2">
      <c r="A38" s="4">
        <v>356</v>
      </c>
      <c r="B38" s="154" t="s">
        <v>404</v>
      </c>
      <c r="C38" s="5" t="s">
        <v>226</v>
      </c>
      <c r="D38" s="4" t="s">
        <v>99</v>
      </c>
      <c r="E38" s="6">
        <v>8</v>
      </c>
      <c r="F38" s="163">
        <v>0</v>
      </c>
      <c r="G38" s="7">
        <f>F38*E38</f>
        <v>0</v>
      </c>
      <c r="H38" s="2"/>
      <c r="I38" s="2"/>
    </row>
    <row r="39" spans="1:11" ht="15" x14ac:dyDescent="0.2">
      <c r="A39" s="4">
        <v>357</v>
      </c>
      <c r="B39" s="5" t="s">
        <v>227</v>
      </c>
      <c r="C39" s="5" t="s">
        <v>228</v>
      </c>
      <c r="D39" s="4" t="s">
        <v>229</v>
      </c>
      <c r="E39" s="6">
        <v>1</v>
      </c>
      <c r="F39" s="163">
        <v>0</v>
      </c>
      <c r="G39" s="7">
        <f>F39*E39</f>
        <v>0</v>
      </c>
      <c r="H39" s="2"/>
      <c r="I39" s="2"/>
    </row>
    <row r="40" spans="1:11" ht="15" x14ac:dyDescent="0.2">
      <c r="A40" s="4">
        <v>358</v>
      </c>
      <c r="B40" s="154" t="s">
        <v>407</v>
      </c>
      <c r="C40" s="5" t="s">
        <v>230</v>
      </c>
      <c r="D40" s="4" t="s">
        <v>11</v>
      </c>
      <c r="E40" s="6">
        <v>1</v>
      </c>
      <c r="F40" s="163">
        <v>0</v>
      </c>
      <c r="G40" s="7">
        <f>F40*E40</f>
        <v>0</v>
      </c>
      <c r="H40" s="2"/>
      <c r="I40" s="2"/>
    </row>
    <row r="41" spans="1:11" ht="15" x14ac:dyDescent="0.2">
      <c r="A41" s="9"/>
      <c r="B41" s="9" t="s">
        <v>13</v>
      </c>
      <c r="C41" s="202" t="s">
        <v>183</v>
      </c>
      <c r="D41" s="203"/>
      <c r="E41" s="203"/>
      <c r="F41" s="203"/>
      <c r="G41" s="10">
        <f>SUM(G36:G40)</f>
        <v>0</v>
      </c>
      <c r="H41" s="2"/>
      <c r="I41" s="2"/>
      <c r="J41" s="2"/>
      <c r="K41" s="2"/>
    </row>
    <row r="42" spans="1:11" ht="15" x14ac:dyDescent="0.2">
      <c r="A42" s="11"/>
      <c r="B42" s="11" t="s">
        <v>13</v>
      </c>
      <c r="C42" s="204" t="s">
        <v>96</v>
      </c>
      <c r="D42" s="203"/>
      <c r="E42" s="203"/>
      <c r="F42" s="203"/>
      <c r="G42" s="12">
        <f>+G41</f>
        <v>0</v>
      </c>
      <c r="H42" s="2"/>
      <c r="I42" s="2"/>
      <c r="J42" s="2"/>
      <c r="K42" s="2"/>
    </row>
    <row r="43" spans="1:11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x14ac:dyDescent="0.2">
      <c r="A44" s="205" t="s">
        <v>179</v>
      </c>
      <c r="B44" s="205"/>
      <c r="C44" s="205"/>
      <c r="D44" s="205"/>
      <c r="E44" s="205"/>
      <c r="F44" s="205"/>
      <c r="G44" s="13">
        <f>+G31+G42</f>
        <v>0</v>
      </c>
      <c r="H44" s="2"/>
    </row>
  </sheetData>
  <sheetProtection sheet="1" objects="1" scenarios="1"/>
  <protectedRanges>
    <protectedRange sqref="F7 F10:F24 F26 F29 F36:F40" name="Oblast1"/>
  </protectedRanges>
  <mergeCells count="24">
    <mergeCell ref="A3:G3"/>
    <mergeCell ref="C42:F42"/>
    <mergeCell ref="A44:F44"/>
    <mergeCell ref="C30:F30"/>
    <mergeCell ref="C31:F31"/>
    <mergeCell ref="A35:B35"/>
    <mergeCell ref="C35:G35"/>
    <mergeCell ref="C41:F41"/>
    <mergeCell ref="A1:B1"/>
    <mergeCell ref="C1:G1"/>
    <mergeCell ref="A2:B2"/>
    <mergeCell ref="C2:G2"/>
    <mergeCell ref="A33:B33"/>
    <mergeCell ref="C33:G33"/>
    <mergeCell ref="A4:B4"/>
    <mergeCell ref="C4:G4"/>
    <mergeCell ref="A6:B6"/>
    <mergeCell ref="C6:G6"/>
    <mergeCell ref="C8:F8"/>
    <mergeCell ref="A9:B9"/>
    <mergeCell ref="C9:G9"/>
    <mergeCell ref="C27:F27"/>
    <mergeCell ref="A28:B28"/>
    <mergeCell ref="C28:G2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zoomScaleNormal="100" workbookViewId="0">
      <selection activeCell="B28" sqref="B28"/>
    </sheetView>
  </sheetViews>
  <sheetFormatPr defaultRowHeight="15" x14ac:dyDescent="0.2"/>
  <cols>
    <col min="1" max="1" width="3.140625" style="164" bestFit="1" customWidth="1"/>
    <col min="2" max="2" width="108.5703125" style="164" customWidth="1"/>
    <col min="3" max="7" width="9.140625" style="164"/>
    <col min="8" max="8" width="50" style="164" customWidth="1"/>
    <col min="9" max="256" width="9.140625" style="164"/>
    <col min="257" max="257" width="3.140625" style="164" bestFit="1" customWidth="1"/>
    <col min="258" max="258" width="108.5703125" style="164" customWidth="1"/>
    <col min="259" max="263" width="9.140625" style="164"/>
    <col min="264" max="264" width="50" style="164" customWidth="1"/>
    <col min="265" max="512" width="9.140625" style="164"/>
    <col min="513" max="513" width="3.140625" style="164" bestFit="1" customWidth="1"/>
    <col min="514" max="514" width="108.5703125" style="164" customWidth="1"/>
    <col min="515" max="519" width="9.140625" style="164"/>
    <col min="520" max="520" width="50" style="164" customWidth="1"/>
    <col min="521" max="768" width="9.140625" style="164"/>
    <col min="769" max="769" width="3.140625" style="164" bestFit="1" customWidth="1"/>
    <col min="770" max="770" width="108.5703125" style="164" customWidth="1"/>
    <col min="771" max="775" width="9.140625" style="164"/>
    <col min="776" max="776" width="50" style="164" customWidth="1"/>
    <col min="777" max="1024" width="9.140625" style="164"/>
    <col min="1025" max="1025" width="3.140625" style="164" bestFit="1" customWidth="1"/>
    <col min="1026" max="1026" width="108.5703125" style="164" customWidth="1"/>
    <col min="1027" max="1031" width="9.140625" style="164"/>
    <col min="1032" max="1032" width="50" style="164" customWidth="1"/>
    <col min="1033" max="1280" width="9.140625" style="164"/>
    <col min="1281" max="1281" width="3.140625" style="164" bestFit="1" customWidth="1"/>
    <col min="1282" max="1282" width="108.5703125" style="164" customWidth="1"/>
    <col min="1283" max="1287" width="9.140625" style="164"/>
    <col min="1288" max="1288" width="50" style="164" customWidth="1"/>
    <col min="1289" max="1536" width="9.140625" style="164"/>
    <col min="1537" max="1537" width="3.140625" style="164" bestFit="1" customWidth="1"/>
    <col min="1538" max="1538" width="108.5703125" style="164" customWidth="1"/>
    <col min="1539" max="1543" width="9.140625" style="164"/>
    <col min="1544" max="1544" width="50" style="164" customWidth="1"/>
    <col min="1545" max="1792" width="9.140625" style="164"/>
    <col min="1793" max="1793" width="3.140625" style="164" bestFit="1" customWidth="1"/>
    <col min="1794" max="1794" width="108.5703125" style="164" customWidth="1"/>
    <col min="1795" max="1799" width="9.140625" style="164"/>
    <col min="1800" max="1800" width="50" style="164" customWidth="1"/>
    <col min="1801" max="2048" width="9.140625" style="164"/>
    <col min="2049" max="2049" width="3.140625" style="164" bestFit="1" customWidth="1"/>
    <col min="2050" max="2050" width="108.5703125" style="164" customWidth="1"/>
    <col min="2051" max="2055" width="9.140625" style="164"/>
    <col min="2056" max="2056" width="50" style="164" customWidth="1"/>
    <col min="2057" max="2304" width="9.140625" style="164"/>
    <col min="2305" max="2305" width="3.140625" style="164" bestFit="1" customWidth="1"/>
    <col min="2306" max="2306" width="108.5703125" style="164" customWidth="1"/>
    <col min="2307" max="2311" width="9.140625" style="164"/>
    <col min="2312" max="2312" width="50" style="164" customWidth="1"/>
    <col min="2313" max="2560" width="9.140625" style="164"/>
    <col min="2561" max="2561" width="3.140625" style="164" bestFit="1" customWidth="1"/>
    <col min="2562" max="2562" width="108.5703125" style="164" customWidth="1"/>
    <col min="2563" max="2567" width="9.140625" style="164"/>
    <col min="2568" max="2568" width="50" style="164" customWidth="1"/>
    <col min="2569" max="2816" width="9.140625" style="164"/>
    <col min="2817" max="2817" width="3.140625" style="164" bestFit="1" customWidth="1"/>
    <col min="2818" max="2818" width="108.5703125" style="164" customWidth="1"/>
    <col min="2819" max="2823" width="9.140625" style="164"/>
    <col min="2824" max="2824" width="50" style="164" customWidth="1"/>
    <col min="2825" max="3072" width="9.140625" style="164"/>
    <col min="3073" max="3073" width="3.140625" style="164" bestFit="1" customWidth="1"/>
    <col min="3074" max="3074" width="108.5703125" style="164" customWidth="1"/>
    <col min="3075" max="3079" width="9.140625" style="164"/>
    <col min="3080" max="3080" width="50" style="164" customWidth="1"/>
    <col min="3081" max="3328" width="9.140625" style="164"/>
    <col min="3329" max="3329" width="3.140625" style="164" bestFit="1" customWidth="1"/>
    <col min="3330" max="3330" width="108.5703125" style="164" customWidth="1"/>
    <col min="3331" max="3335" width="9.140625" style="164"/>
    <col min="3336" max="3336" width="50" style="164" customWidth="1"/>
    <col min="3337" max="3584" width="9.140625" style="164"/>
    <col min="3585" max="3585" width="3.140625" style="164" bestFit="1" customWidth="1"/>
    <col min="3586" max="3586" width="108.5703125" style="164" customWidth="1"/>
    <col min="3587" max="3591" width="9.140625" style="164"/>
    <col min="3592" max="3592" width="50" style="164" customWidth="1"/>
    <col min="3593" max="3840" width="9.140625" style="164"/>
    <col min="3841" max="3841" width="3.140625" style="164" bestFit="1" customWidth="1"/>
    <col min="3842" max="3842" width="108.5703125" style="164" customWidth="1"/>
    <col min="3843" max="3847" width="9.140625" style="164"/>
    <col min="3848" max="3848" width="50" style="164" customWidth="1"/>
    <col min="3849" max="4096" width="9.140625" style="164"/>
    <col min="4097" max="4097" width="3.140625" style="164" bestFit="1" customWidth="1"/>
    <col min="4098" max="4098" width="108.5703125" style="164" customWidth="1"/>
    <col min="4099" max="4103" width="9.140625" style="164"/>
    <col min="4104" max="4104" width="50" style="164" customWidth="1"/>
    <col min="4105" max="4352" width="9.140625" style="164"/>
    <col min="4353" max="4353" width="3.140625" style="164" bestFit="1" customWidth="1"/>
    <col min="4354" max="4354" width="108.5703125" style="164" customWidth="1"/>
    <col min="4355" max="4359" width="9.140625" style="164"/>
    <col min="4360" max="4360" width="50" style="164" customWidth="1"/>
    <col min="4361" max="4608" width="9.140625" style="164"/>
    <col min="4609" max="4609" width="3.140625" style="164" bestFit="1" customWidth="1"/>
    <col min="4610" max="4610" width="108.5703125" style="164" customWidth="1"/>
    <col min="4611" max="4615" width="9.140625" style="164"/>
    <col min="4616" max="4616" width="50" style="164" customWidth="1"/>
    <col min="4617" max="4864" width="9.140625" style="164"/>
    <col min="4865" max="4865" width="3.140625" style="164" bestFit="1" customWidth="1"/>
    <col min="4866" max="4866" width="108.5703125" style="164" customWidth="1"/>
    <col min="4867" max="4871" width="9.140625" style="164"/>
    <col min="4872" max="4872" width="50" style="164" customWidth="1"/>
    <col min="4873" max="5120" width="9.140625" style="164"/>
    <col min="5121" max="5121" width="3.140625" style="164" bestFit="1" customWidth="1"/>
    <col min="5122" max="5122" width="108.5703125" style="164" customWidth="1"/>
    <col min="5123" max="5127" width="9.140625" style="164"/>
    <col min="5128" max="5128" width="50" style="164" customWidth="1"/>
    <col min="5129" max="5376" width="9.140625" style="164"/>
    <col min="5377" max="5377" width="3.140625" style="164" bestFit="1" customWidth="1"/>
    <col min="5378" max="5378" width="108.5703125" style="164" customWidth="1"/>
    <col min="5379" max="5383" width="9.140625" style="164"/>
    <col min="5384" max="5384" width="50" style="164" customWidth="1"/>
    <col min="5385" max="5632" width="9.140625" style="164"/>
    <col min="5633" max="5633" width="3.140625" style="164" bestFit="1" customWidth="1"/>
    <col min="5634" max="5634" width="108.5703125" style="164" customWidth="1"/>
    <col min="5635" max="5639" width="9.140625" style="164"/>
    <col min="5640" max="5640" width="50" style="164" customWidth="1"/>
    <col min="5641" max="5888" width="9.140625" style="164"/>
    <col min="5889" max="5889" width="3.140625" style="164" bestFit="1" customWidth="1"/>
    <col min="5890" max="5890" width="108.5703125" style="164" customWidth="1"/>
    <col min="5891" max="5895" width="9.140625" style="164"/>
    <col min="5896" max="5896" width="50" style="164" customWidth="1"/>
    <col min="5897" max="6144" width="9.140625" style="164"/>
    <col min="6145" max="6145" width="3.140625" style="164" bestFit="1" customWidth="1"/>
    <col min="6146" max="6146" width="108.5703125" style="164" customWidth="1"/>
    <col min="6147" max="6151" width="9.140625" style="164"/>
    <col min="6152" max="6152" width="50" style="164" customWidth="1"/>
    <col min="6153" max="6400" width="9.140625" style="164"/>
    <col min="6401" max="6401" width="3.140625" style="164" bestFit="1" customWidth="1"/>
    <col min="6402" max="6402" width="108.5703125" style="164" customWidth="1"/>
    <col min="6403" max="6407" width="9.140625" style="164"/>
    <col min="6408" max="6408" width="50" style="164" customWidth="1"/>
    <col min="6409" max="6656" width="9.140625" style="164"/>
    <col min="6657" max="6657" width="3.140625" style="164" bestFit="1" customWidth="1"/>
    <col min="6658" max="6658" width="108.5703125" style="164" customWidth="1"/>
    <col min="6659" max="6663" width="9.140625" style="164"/>
    <col min="6664" max="6664" width="50" style="164" customWidth="1"/>
    <col min="6665" max="6912" width="9.140625" style="164"/>
    <col min="6913" max="6913" width="3.140625" style="164" bestFit="1" customWidth="1"/>
    <col min="6914" max="6914" width="108.5703125" style="164" customWidth="1"/>
    <col min="6915" max="6919" width="9.140625" style="164"/>
    <col min="6920" max="6920" width="50" style="164" customWidth="1"/>
    <col min="6921" max="7168" width="9.140625" style="164"/>
    <col min="7169" max="7169" width="3.140625" style="164" bestFit="1" customWidth="1"/>
    <col min="7170" max="7170" width="108.5703125" style="164" customWidth="1"/>
    <col min="7171" max="7175" width="9.140625" style="164"/>
    <col min="7176" max="7176" width="50" style="164" customWidth="1"/>
    <col min="7177" max="7424" width="9.140625" style="164"/>
    <col min="7425" max="7425" width="3.140625" style="164" bestFit="1" customWidth="1"/>
    <col min="7426" max="7426" width="108.5703125" style="164" customWidth="1"/>
    <col min="7427" max="7431" width="9.140625" style="164"/>
    <col min="7432" max="7432" width="50" style="164" customWidth="1"/>
    <col min="7433" max="7680" width="9.140625" style="164"/>
    <col min="7681" max="7681" width="3.140625" style="164" bestFit="1" customWidth="1"/>
    <col min="7682" max="7682" width="108.5703125" style="164" customWidth="1"/>
    <col min="7683" max="7687" width="9.140625" style="164"/>
    <col min="7688" max="7688" width="50" style="164" customWidth="1"/>
    <col min="7689" max="7936" width="9.140625" style="164"/>
    <col min="7937" max="7937" width="3.140625" style="164" bestFit="1" customWidth="1"/>
    <col min="7938" max="7938" width="108.5703125" style="164" customWidth="1"/>
    <col min="7939" max="7943" width="9.140625" style="164"/>
    <col min="7944" max="7944" width="50" style="164" customWidth="1"/>
    <col min="7945" max="8192" width="9.140625" style="164"/>
    <col min="8193" max="8193" width="3.140625" style="164" bestFit="1" customWidth="1"/>
    <col min="8194" max="8194" width="108.5703125" style="164" customWidth="1"/>
    <col min="8195" max="8199" width="9.140625" style="164"/>
    <col min="8200" max="8200" width="50" style="164" customWidth="1"/>
    <col min="8201" max="8448" width="9.140625" style="164"/>
    <col min="8449" max="8449" width="3.140625" style="164" bestFit="1" customWidth="1"/>
    <col min="8450" max="8450" width="108.5703125" style="164" customWidth="1"/>
    <col min="8451" max="8455" width="9.140625" style="164"/>
    <col min="8456" max="8456" width="50" style="164" customWidth="1"/>
    <col min="8457" max="8704" width="9.140625" style="164"/>
    <col min="8705" max="8705" width="3.140625" style="164" bestFit="1" customWidth="1"/>
    <col min="8706" max="8706" width="108.5703125" style="164" customWidth="1"/>
    <col min="8707" max="8711" width="9.140625" style="164"/>
    <col min="8712" max="8712" width="50" style="164" customWidth="1"/>
    <col min="8713" max="8960" width="9.140625" style="164"/>
    <col min="8961" max="8961" width="3.140625" style="164" bestFit="1" customWidth="1"/>
    <col min="8962" max="8962" width="108.5703125" style="164" customWidth="1"/>
    <col min="8963" max="8967" width="9.140625" style="164"/>
    <col min="8968" max="8968" width="50" style="164" customWidth="1"/>
    <col min="8969" max="9216" width="9.140625" style="164"/>
    <col min="9217" max="9217" width="3.140625" style="164" bestFit="1" customWidth="1"/>
    <col min="9218" max="9218" width="108.5703125" style="164" customWidth="1"/>
    <col min="9219" max="9223" width="9.140625" style="164"/>
    <col min="9224" max="9224" width="50" style="164" customWidth="1"/>
    <col min="9225" max="9472" width="9.140625" style="164"/>
    <col min="9473" max="9473" width="3.140625" style="164" bestFit="1" customWidth="1"/>
    <col min="9474" max="9474" width="108.5703125" style="164" customWidth="1"/>
    <col min="9475" max="9479" width="9.140625" style="164"/>
    <col min="9480" max="9480" width="50" style="164" customWidth="1"/>
    <col min="9481" max="9728" width="9.140625" style="164"/>
    <col min="9729" max="9729" width="3.140625" style="164" bestFit="1" customWidth="1"/>
    <col min="9730" max="9730" width="108.5703125" style="164" customWidth="1"/>
    <col min="9731" max="9735" width="9.140625" style="164"/>
    <col min="9736" max="9736" width="50" style="164" customWidth="1"/>
    <col min="9737" max="9984" width="9.140625" style="164"/>
    <col min="9985" max="9985" width="3.140625" style="164" bestFit="1" customWidth="1"/>
    <col min="9986" max="9986" width="108.5703125" style="164" customWidth="1"/>
    <col min="9987" max="9991" width="9.140625" style="164"/>
    <col min="9992" max="9992" width="50" style="164" customWidth="1"/>
    <col min="9993" max="10240" width="9.140625" style="164"/>
    <col min="10241" max="10241" width="3.140625" style="164" bestFit="1" customWidth="1"/>
    <col min="10242" max="10242" width="108.5703125" style="164" customWidth="1"/>
    <col min="10243" max="10247" width="9.140625" style="164"/>
    <col min="10248" max="10248" width="50" style="164" customWidth="1"/>
    <col min="10249" max="10496" width="9.140625" style="164"/>
    <col min="10497" max="10497" width="3.140625" style="164" bestFit="1" customWidth="1"/>
    <col min="10498" max="10498" width="108.5703125" style="164" customWidth="1"/>
    <col min="10499" max="10503" width="9.140625" style="164"/>
    <col min="10504" max="10504" width="50" style="164" customWidth="1"/>
    <col min="10505" max="10752" width="9.140625" style="164"/>
    <col min="10753" max="10753" width="3.140625" style="164" bestFit="1" customWidth="1"/>
    <col min="10754" max="10754" width="108.5703125" style="164" customWidth="1"/>
    <col min="10755" max="10759" width="9.140625" style="164"/>
    <col min="10760" max="10760" width="50" style="164" customWidth="1"/>
    <col min="10761" max="11008" width="9.140625" style="164"/>
    <col min="11009" max="11009" width="3.140625" style="164" bestFit="1" customWidth="1"/>
    <col min="11010" max="11010" width="108.5703125" style="164" customWidth="1"/>
    <col min="11011" max="11015" width="9.140625" style="164"/>
    <col min="11016" max="11016" width="50" style="164" customWidth="1"/>
    <col min="11017" max="11264" width="9.140625" style="164"/>
    <col min="11265" max="11265" width="3.140625" style="164" bestFit="1" customWidth="1"/>
    <col min="11266" max="11266" width="108.5703125" style="164" customWidth="1"/>
    <col min="11267" max="11271" width="9.140625" style="164"/>
    <col min="11272" max="11272" width="50" style="164" customWidth="1"/>
    <col min="11273" max="11520" width="9.140625" style="164"/>
    <col min="11521" max="11521" width="3.140625" style="164" bestFit="1" customWidth="1"/>
    <col min="11522" max="11522" width="108.5703125" style="164" customWidth="1"/>
    <col min="11523" max="11527" width="9.140625" style="164"/>
    <col min="11528" max="11528" width="50" style="164" customWidth="1"/>
    <col min="11529" max="11776" width="9.140625" style="164"/>
    <col min="11777" max="11777" width="3.140625" style="164" bestFit="1" customWidth="1"/>
    <col min="11778" max="11778" width="108.5703125" style="164" customWidth="1"/>
    <col min="11779" max="11783" width="9.140625" style="164"/>
    <col min="11784" max="11784" width="50" style="164" customWidth="1"/>
    <col min="11785" max="12032" width="9.140625" style="164"/>
    <col min="12033" max="12033" width="3.140625" style="164" bestFit="1" customWidth="1"/>
    <col min="12034" max="12034" width="108.5703125" style="164" customWidth="1"/>
    <col min="12035" max="12039" width="9.140625" style="164"/>
    <col min="12040" max="12040" width="50" style="164" customWidth="1"/>
    <col min="12041" max="12288" width="9.140625" style="164"/>
    <col min="12289" max="12289" width="3.140625" style="164" bestFit="1" customWidth="1"/>
    <col min="12290" max="12290" width="108.5703125" style="164" customWidth="1"/>
    <col min="12291" max="12295" width="9.140625" style="164"/>
    <col min="12296" max="12296" width="50" style="164" customWidth="1"/>
    <col min="12297" max="12544" width="9.140625" style="164"/>
    <col min="12545" max="12545" width="3.140625" style="164" bestFit="1" customWidth="1"/>
    <col min="12546" max="12546" width="108.5703125" style="164" customWidth="1"/>
    <col min="12547" max="12551" width="9.140625" style="164"/>
    <col min="12552" max="12552" width="50" style="164" customWidth="1"/>
    <col min="12553" max="12800" width="9.140625" style="164"/>
    <col min="12801" max="12801" width="3.140625" style="164" bestFit="1" customWidth="1"/>
    <col min="12802" max="12802" width="108.5703125" style="164" customWidth="1"/>
    <col min="12803" max="12807" width="9.140625" style="164"/>
    <col min="12808" max="12808" width="50" style="164" customWidth="1"/>
    <col min="12809" max="13056" width="9.140625" style="164"/>
    <col min="13057" max="13057" width="3.140625" style="164" bestFit="1" customWidth="1"/>
    <col min="13058" max="13058" width="108.5703125" style="164" customWidth="1"/>
    <col min="13059" max="13063" width="9.140625" style="164"/>
    <col min="13064" max="13064" width="50" style="164" customWidth="1"/>
    <col min="13065" max="13312" width="9.140625" style="164"/>
    <col min="13313" max="13313" width="3.140625" style="164" bestFit="1" customWidth="1"/>
    <col min="13314" max="13314" width="108.5703125" style="164" customWidth="1"/>
    <col min="13315" max="13319" width="9.140625" style="164"/>
    <col min="13320" max="13320" width="50" style="164" customWidth="1"/>
    <col min="13321" max="13568" width="9.140625" style="164"/>
    <col min="13569" max="13569" width="3.140625" style="164" bestFit="1" customWidth="1"/>
    <col min="13570" max="13570" width="108.5703125" style="164" customWidth="1"/>
    <col min="13571" max="13575" width="9.140625" style="164"/>
    <col min="13576" max="13576" width="50" style="164" customWidth="1"/>
    <col min="13577" max="13824" width="9.140625" style="164"/>
    <col min="13825" max="13825" width="3.140625" style="164" bestFit="1" customWidth="1"/>
    <col min="13826" max="13826" width="108.5703125" style="164" customWidth="1"/>
    <col min="13827" max="13831" width="9.140625" style="164"/>
    <col min="13832" max="13832" width="50" style="164" customWidth="1"/>
    <col min="13833" max="14080" width="9.140625" style="164"/>
    <col min="14081" max="14081" width="3.140625" style="164" bestFit="1" customWidth="1"/>
    <col min="14082" max="14082" width="108.5703125" style="164" customWidth="1"/>
    <col min="14083" max="14087" width="9.140625" style="164"/>
    <col min="14088" max="14088" width="50" style="164" customWidth="1"/>
    <col min="14089" max="14336" width="9.140625" style="164"/>
    <col min="14337" max="14337" width="3.140625" style="164" bestFit="1" customWidth="1"/>
    <col min="14338" max="14338" width="108.5703125" style="164" customWidth="1"/>
    <col min="14339" max="14343" width="9.140625" style="164"/>
    <col min="14344" max="14344" width="50" style="164" customWidth="1"/>
    <col min="14345" max="14592" width="9.140625" style="164"/>
    <col min="14593" max="14593" width="3.140625" style="164" bestFit="1" customWidth="1"/>
    <col min="14594" max="14594" width="108.5703125" style="164" customWidth="1"/>
    <col min="14595" max="14599" width="9.140625" style="164"/>
    <col min="14600" max="14600" width="50" style="164" customWidth="1"/>
    <col min="14601" max="14848" width="9.140625" style="164"/>
    <col min="14849" max="14849" width="3.140625" style="164" bestFit="1" customWidth="1"/>
    <col min="14850" max="14850" width="108.5703125" style="164" customWidth="1"/>
    <col min="14851" max="14855" width="9.140625" style="164"/>
    <col min="14856" max="14856" width="50" style="164" customWidth="1"/>
    <col min="14857" max="15104" width="9.140625" style="164"/>
    <col min="15105" max="15105" width="3.140625" style="164" bestFit="1" customWidth="1"/>
    <col min="15106" max="15106" width="108.5703125" style="164" customWidth="1"/>
    <col min="15107" max="15111" width="9.140625" style="164"/>
    <col min="15112" max="15112" width="50" style="164" customWidth="1"/>
    <col min="15113" max="15360" width="9.140625" style="164"/>
    <col min="15361" max="15361" width="3.140625" style="164" bestFit="1" customWidth="1"/>
    <col min="15362" max="15362" width="108.5703125" style="164" customWidth="1"/>
    <col min="15363" max="15367" width="9.140625" style="164"/>
    <col min="15368" max="15368" width="50" style="164" customWidth="1"/>
    <col min="15369" max="15616" width="9.140625" style="164"/>
    <col min="15617" max="15617" width="3.140625" style="164" bestFit="1" customWidth="1"/>
    <col min="15618" max="15618" width="108.5703125" style="164" customWidth="1"/>
    <col min="15619" max="15623" width="9.140625" style="164"/>
    <col min="15624" max="15624" width="50" style="164" customWidth="1"/>
    <col min="15625" max="15872" width="9.140625" style="164"/>
    <col min="15873" max="15873" width="3.140625" style="164" bestFit="1" customWidth="1"/>
    <col min="15874" max="15874" width="108.5703125" style="164" customWidth="1"/>
    <col min="15875" max="15879" width="9.140625" style="164"/>
    <col min="15880" max="15880" width="50" style="164" customWidth="1"/>
    <col min="15881" max="16128" width="9.140625" style="164"/>
    <col min="16129" max="16129" width="3.140625" style="164" bestFit="1" customWidth="1"/>
    <col min="16130" max="16130" width="108.5703125" style="164" customWidth="1"/>
    <col min="16131" max="16135" width="9.140625" style="164"/>
    <col min="16136" max="16136" width="50" style="164" customWidth="1"/>
    <col min="16137" max="16384" width="9.140625" style="164"/>
  </cols>
  <sheetData>
    <row r="3" spans="1:2" ht="15.75" x14ac:dyDescent="0.25">
      <c r="B3" s="165" t="s">
        <v>488</v>
      </c>
    </row>
    <row r="4" spans="1:2" ht="15.75" x14ac:dyDescent="0.25">
      <c r="B4" s="165"/>
    </row>
    <row r="5" spans="1:2" s="166" customFormat="1" ht="30" x14ac:dyDescent="0.2">
      <c r="A5" s="166" t="s">
        <v>489</v>
      </c>
      <c r="B5" s="166" t="s">
        <v>490</v>
      </c>
    </row>
    <row r="6" spans="1:2" s="166" customFormat="1" x14ac:dyDescent="0.2">
      <c r="A6" s="166" t="s">
        <v>491</v>
      </c>
      <c r="B6" s="166" t="s">
        <v>492</v>
      </c>
    </row>
    <row r="7" spans="1:2" s="166" customFormat="1" x14ac:dyDescent="0.2">
      <c r="A7" s="166" t="s">
        <v>493</v>
      </c>
      <c r="B7" s="166" t="s">
        <v>494</v>
      </c>
    </row>
    <row r="8" spans="1:2" s="166" customFormat="1" x14ac:dyDescent="0.2">
      <c r="A8" s="166" t="s">
        <v>495</v>
      </c>
      <c r="B8" s="166" t="s">
        <v>496</v>
      </c>
    </row>
    <row r="9" spans="1:2" s="166" customFormat="1" x14ac:dyDescent="0.2">
      <c r="A9" s="166" t="s">
        <v>497</v>
      </c>
      <c r="B9" s="166" t="s">
        <v>498</v>
      </c>
    </row>
    <row r="10" spans="1:2" s="166" customFormat="1" x14ac:dyDescent="0.2">
      <c r="A10" s="166" t="s">
        <v>499</v>
      </c>
      <c r="B10" s="166" t="s">
        <v>500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zoomScale="85" zoomScaleNormal="85" zoomScaleSheetLayoutView="100" workbookViewId="0">
      <selection activeCell="D8" sqref="D8"/>
    </sheetView>
  </sheetViews>
  <sheetFormatPr defaultRowHeight="12.75" x14ac:dyDescent="0.2"/>
  <cols>
    <col min="1" max="1" width="32.42578125" style="15" customWidth="1"/>
    <col min="2" max="2" width="1.85546875" style="15" hidden="1" customWidth="1"/>
    <col min="3" max="3" width="19.140625" style="31" customWidth="1"/>
    <col min="4" max="4" width="20.140625" style="31" customWidth="1"/>
    <col min="5" max="5" width="16.7109375" style="15" customWidth="1"/>
    <col min="6" max="6" width="17.85546875" style="15" customWidth="1"/>
    <col min="7" max="7" width="9.140625" style="15"/>
    <col min="8" max="8" width="17.140625" style="15" customWidth="1"/>
    <col min="9" max="9" width="14.28515625" style="15" bestFit="1" customWidth="1"/>
    <col min="10" max="10" width="18.7109375" style="15" customWidth="1"/>
    <col min="11" max="16384" width="9.140625" style="15"/>
  </cols>
  <sheetData>
    <row r="1" spans="1:12" ht="27" customHeight="1" x14ac:dyDescent="0.3">
      <c r="A1" s="185"/>
      <c r="B1" s="186"/>
      <c r="C1" s="186"/>
      <c r="D1" s="186"/>
      <c r="E1" s="186"/>
      <c r="F1" s="187"/>
      <c r="G1" s="14"/>
    </row>
    <row r="2" spans="1:12" ht="39" customHeight="1" x14ac:dyDescent="0.3">
      <c r="A2" s="188" t="s">
        <v>332</v>
      </c>
      <c r="B2" s="189"/>
      <c r="C2" s="189"/>
      <c r="D2" s="189"/>
      <c r="E2" s="189"/>
      <c r="F2" s="190"/>
      <c r="G2" s="14"/>
    </row>
    <row r="3" spans="1:12" ht="24" customHeight="1" x14ac:dyDescent="0.3">
      <c r="A3" s="188"/>
      <c r="B3" s="191"/>
      <c r="C3" s="191"/>
      <c r="D3" s="191"/>
      <c r="E3" s="191"/>
      <c r="F3" s="192"/>
      <c r="G3" s="14"/>
    </row>
    <row r="4" spans="1:12" ht="15" x14ac:dyDescent="0.25">
      <c r="A4" s="193"/>
      <c r="B4" s="191"/>
      <c r="C4" s="191"/>
      <c r="D4" s="191"/>
      <c r="E4" s="191"/>
      <c r="F4" s="192"/>
      <c r="G4" s="14"/>
    </row>
    <row r="5" spans="1:12" ht="24.95" customHeight="1" x14ac:dyDescent="0.2">
      <c r="A5" s="194" t="s">
        <v>270</v>
      </c>
      <c r="B5" s="194"/>
      <c r="C5" s="194"/>
      <c r="D5" s="194"/>
      <c r="E5" s="140" t="s">
        <v>271</v>
      </c>
      <c r="F5" s="140"/>
      <c r="G5" s="14"/>
      <c r="I5" s="14"/>
      <c r="J5" s="14"/>
      <c r="K5" s="14"/>
    </row>
    <row r="6" spans="1:12" ht="24.95" customHeight="1" x14ac:dyDescent="0.2">
      <c r="A6" s="195"/>
      <c r="B6" s="195"/>
      <c r="C6" s="195"/>
      <c r="D6" s="195"/>
      <c r="E6" s="131"/>
      <c r="F6" s="141"/>
      <c r="G6" s="14"/>
      <c r="I6" s="14"/>
      <c r="J6" s="14"/>
      <c r="K6" s="14"/>
    </row>
    <row r="7" spans="1:12" ht="24.95" customHeight="1" x14ac:dyDescent="0.2">
      <c r="A7" s="142"/>
      <c r="B7" s="142"/>
      <c r="C7" s="143" t="s">
        <v>272</v>
      </c>
      <c r="D7" s="142" t="s">
        <v>273</v>
      </c>
      <c r="E7" s="144"/>
      <c r="F7" s="144"/>
      <c r="G7" s="14"/>
      <c r="I7" s="17"/>
      <c r="J7" s="14"/>
      <c r="K7" s="14"/>
    </row>
    <row r="8" spans="1:12" ht="24.95" customHeight="1" x14ac:dyDescent="0.2">
      <c r="A8" s="145" t="s">
        <v>285</v>
      </c>
      <c r="B8" s="146"/>
      <c r="C8" s="138">
        <f>Elektroinstalace!G104</f>
        <v>0</v>
      </c>
      <c r="D8" s="138">
        <f>Elektroinstalace!G189</f>
        <v>0</v>
      </c>
      <c r="E8" s="139">
        <f>SUM(C8:D8)</f>
        <v>0</v>
      </c>
      <c r="F8" s="147"/>
      <c r="G8" s="14"/>
      <c r="I8" s="17"/>
      <c r="J8" s="14"/>
      <c r="K8" s="14"/>
    </row>
    <row r="9" spans="1:12" ht="24.95" customHeight="1" x14ac:dyDescent="0.2">
      <c r="A9" s="142"/>
      <c r="B9" s="140"/>
      <c r="C9" s="148"/>
      <c r="D9" s="148"/>
      <c r="E9" s="149"/>
      <c r="F9" s="144"/>
      <c r="G9" s="14"/>
      <c r="I9" s="17"/>
      <c r="J9" s="14"/>
      <c r="K9" s="14"/>
    </row>
    <row r="10" spans="1:12" ht="24.95" customHeight="1" x14ac:dyDescent="0.2">
      <c r="A10" s="196" t="s">
        <v>337</v>
      </c>
      <c r="B10" s="197"/>
      <c r="C10" s="197"/>
      <c r="D10" s="198"/>
      <c r="E10" s="150">
        <f>SUM(E12:E21)</f>
        <v>0</v>
      </c>
      <c r="F10" s="144"/>
      <c r="G10" s="14"/>
      <c r="I10" s="17"/>
      <c r="J10" s="14"/>
      <c r="K10" s="14"/>
    </row>
    <row r="11" spans="1:12" ht="24.95" customHeight="1" x14ac:dyDescent="0.2">
      <c r="A11" s="151"/>
      <c r="B11" s="152"/>
      <c r="C11" s="153" t="s">
        <v>274</v>
      </c>
      <c r="D11" s="153" t="s">
        <v>275</v>
      </c>
      <c r="E11" s="144"/>
      <c r="F11" s="144"/>
      <c r="G11" s="14"/>
      <c r="I11" s="17"/>
      <c r="J11" s="14"/>
      <c r="K11" s="14"/>
    </row>
    <row r="12" spans="1:12" ht="24.95" customHeight="1" x14ac:dyDescent="0.2">
      <c r="A12" s="131" t="s">
        <v>276</v>
      </c>
      <c r="B12" s="131"/>
      <c r="C12" s="131">
        <v>1</v>
      </c>
      <c r="D12" s="136">
        <f>RH!G62</f>
        <v>0</v>
      </c>
      <c r="E12" s="136">
        <f t="shared" ref="E12:E19" si="0">C12*D12</f>
        <v>0</v>
      </c>
      <c r="F12" s="132"/>
      <c r="G12" s="14"/>
      <c r="I12" s="14"/>
      <c r="J12" s="14"/>
      <c r="K12" s="14"/>
    </row>
    <row r="13" spans="1:12" ht="24.95" customHeight="1" x14ac:dyDescent="0.2">
      <c r="A13" s="131" t="s">
        <v>323</v>
      </c>
      <c r="B13" s="131"/>
      <c r="C13" s="131">
        <v>5</v>
      </c>
      <c r="D13" s="136">
        <f>'RS 1PP-5NP'!G52</f>
        <v>0</v>
      </c>
      <c r="E13" s="136">
        <f t="shared" si="0"/>
        <v>0</v>
      </c>
      <c r="F13" s="132"/>
      <c r="G13" s="14"/>
      <c r="I13" s="14"/>
      <c r="J13" s="14"/>
      <c r="K13" s="14"/>
    </row>
    <row r="14" spans="1:12" ht="24.95" customHeight="1" x14ac:dyDescent="0.2">
      <c r="A14" s="134" t="s">
        <v>328</v>
      </c>
      <c r="B14" s="135"/>
      <c r="C14" s="131">
        <v>1</v>
      </c>
      <c r="D14" s="136">
        <f>'RS01-04'!G38</f>
        <v>0</v>
      </c>
      <c r="E14" s="136">
        <f t="shared" si="0"/>
        <v>0</v>
      </c>
      <c r="F14" s="132"/>
      <c r="G14" s="14"/>
      <c r="I14" s="14"/>
      <c r="J14" s="14"/>
      <c r="K14" s="14"/>
    </row>
    <row r="15" spans="1:12" ht="24.95" customHeight="1" x14ac:dyDescent="0.2">
      <c r="A15" s="134" t="s">
        <v>329</v>
      </c>
      <c r="B15" s="134"/>
      <c r="C15" s="131">
        <v>1</v>
      </c>
      <c r="D15" s="136">
        <f>'RS01-06'!G38</f>
        <v>0</v>
      </c>
      <c r="E15" s="136">
        <f t="shared" si="0"/>
        <v>0</v>
      </c>
      <c r="F15" s="132"/>
      <c r="G15" s="14"/>
      <c r="I15" s="14"/>
      <c r="J15" s="14"/>
      <c r="K15" s="14"/>
    </row>
    <row r="16" spans="1:12" ht="24.95" customHeight="1" x14ac:dyDescent="0.2">
      <c r="A16" s="134" t="s">
        <v>324</v>
      </c>
      <c r="B16" s="134"/>
      <c r="C16" s="131">
        <v>1</v>
      </c>
      <c r="D16" s="136">
        <f>'RS01-011'!G38</f>
        <v>0</v>
      </c>
      <c r="E16" s="136">
        <f t="shared" si="0"/>
        <v>0</v>
      </c>
      <c r="F16" s="132"/>
      <c r="G16" s="14"/>
      <c r="H16" s="14"/>
      <c r="I16" s="14"/>
      <c r="J16" s="21"/>
      <c r="K16" s="14"/>
      <c r="L16" s="14"/>
    </row>
    <row r="17" spans="1:12" ht="24.95" customHeight="1" x14ac:dyDescent="0.2">
      <c r="A17" s="134" t="s">
        <v>325</v>
      </c>
      <c r="B17" s="134"/>
      <c r="C17" s="131">
        <v>1</v>
      </c>
      <c r="D17" s="136">
        <f>'RS01-012'!G38</f>
        <v>0</v>
      </c>
      <c r="E17" s="136">
        <f t="shared" si="0"/>
        <v>0</v>
      </c>
      <c r="F17" s="132"/>
      <c r="G17" s="14"/>
      <c r="J17" s="22"/>
      <c r="K17" s="14"/>
      <c r="L17" s="14"/>
    </row>
    <row r="18" spans="1:12" ht="24.95" customHeight="1" x14ac:dyDescent="0.2">
      <c r="A18" s="134" t="s">
        <v>326</v>
      </c>
      <c r="B18" s="135"/>
      <c r="C18" s="131">
        <v>1</v>
      </c>
      <c r="D18" s="136">
        <f>'RS01-013'!G38</f>
        <v>0</v>
      </c>
      <c r="E18" s="136">
        <f t="shared" si="0"/>
        <v>0</v>
      </c>
      <c r="F18" s="132"/>
      <c r="G18" s="14"/>
      <c r="J18" s="22"/>
      <c r="K18" s="14"/>
      <c r="L18" s="14"/>
    </row>
    <row r="19" spans="1:12" ht="24.95" customHeight="1" x14ac:dyDescent="0.2">
      <c r="A19" s="134" t="s">
        <v>327</v>
      </c>
      <c r="B19" s="135"/>
      <c r="C19" s="131">
        <v>1</v>
      </c>
      <c r="D19" s="136">
        <f>'RS01-013a'!G38</f>
        <v>0</v>
      </c>
      <c r="E19" s="136">
        <f t="shared" si="0"/>
        <v>0</v>
      </c>
      <c r="F19" s="132"/>
      <c r="G19" s="14"/>
      <c r="J19" s="22"/>
      <c r="K19" s="14"/>
      <c r="L19" s="14"/>
    </row>
    <row r="20" spans="1:12" ht="24.95" customHeight="1" x14ac:dyDescent="0.2">
      <c r="A20" s="134" t="s">
        <v>330</v>
      </c>
      <c r="B20" s="135"/>
      <c r="C20" s="131">
        <v>1</v>
      </c>
      <c r="D20" s="136">
        <f>'RS2-SLP'!G37</f>
        <v>0</v>
      </c>
      <c r="E20" s="136">
        <f>C20*D20</f>
        <v>0</v>
      </c>
      <c r="F20" s="132"/>
      <c r="G20" s="14"/>
      <c r="J20" s="22"/>
      <c r="K20" s="14"/>
      <c r="L20" s="14"/>
    </row>
    <row r="21" spans="1:12" ht="24.95" customHeight="1" x14ac:dyDescent="0.2">
      <c r="A21" s="134" t="s">
        <v>331</v>
      </c>
      <c r="B21" s="135"/>
      <c r="C21" s="131">
        <v>1</v>
      </c>
      <c r="D21" s="136">
        <f>RS5.26!G44</f>
        <v>0</v>
      </c>
      <c r="E21" s="136">
        <f>C21*D21</f>
        <v>0</v>
      </c>
      <c r="F21" s="132"/>
      <c r="G21" s="14"/>
      <c r="J21" s="22"/>
      <c r="K21" s="14"/>
      <c r="L21" s="14"/>
    </row>
    <row r="22" spans="1:12" ht="24.95" customHeight="1" x14ac:dyDescent="0.2">
      <c r="A22" s="134"/>
      <c r="B22" s="135"/>
      <c r="C22" s="135"/>
      <c r="D22" s="135"/>
      <c r="E22" s="137"/>
      <c r="F22" s="133"/>
      <c r="G22" s="14"/>
      <c r="J22" s="22"/>
      <c r="K22" s="14"/>
      <c r="L22" s="14"/>
    </row>
    <row r="23" spans="1:12" ht="24.95" customHeight="1" x14ac:dyDescent="0.2">
      <c r="A23" s="24"/>
      <c r="B23" s="20"/>
      <c r="C23" s="23"/>
      <c r="D23" s="23"/>
      <c r="E23" s="18"/>
      <c r="F23" s="18"/>
      <c r="G23" s="14"/>
      <c r="J23" s="21"/>
      <c r="K23" s="14"/>
      <c r="L23" s="14"/>
    </row>
    <row r="24" spans="1:12" s="26" customFormat="1" ht="24.95" customHeight="1" x14ac:dyDescent="0.25">
      <c r="A24" s="199" t="s">
        <v>338</v>
      </c>
      <c r="B24" s="199"/>
      <c r="C24" s="199"/>
      <c r="D24" s="199"/>
      <c r="E24" s="19">
        <f>SUM(E10+E8)</f>
        <v>0</v>
      </c>
      <c r="F24" s="19"/>
      <c r="G24" s="25"/>
      <c r="J24" s="27"/>
      <c r="K24" s="25"/>
      <c r="L24" s="25"/>
    </row>
    <row r="25" spans="1:12" ht="14.25" x14ac:dyDescent="0.2">
      <c r="A25" s="184"/>
      <c r="B25" s="184"/>
      <c r="C25" s="184"/>
      <c r="D25" s="184"/>
      <c r="E25" s="16"/>
      <c r="F25" s="28"/>
      <c r="G25" s="14"/>
      <c r="J25" s="21"/>
      <c r="K25" s="14"/>
      <c r="L25" s="14"/>
    </row>
    <row r="26" spans="1:12" ht="12" customHeight="1" x14ac:dyDescent="0.2">
      <c r="A26" s="184"/>
      <c r="B26" s="184"/>
      <c r="C26" s="184"/>
      <c r="D26" s="184"/>
      <c r="E26" s="29"/>
      <c r="F26" s="30"/>
      <c r="G26" s="14"/>
    </row>
    <row r="27" spans="1:12" x14ac:dyDescent="0.2">
      <c r="J27" s="14"/>
    </row>
    <row r="28" spans="1:12" x14ac:dyDescent="0.2">
      <c r="A28" s="14"/>
      <c r="B28" s="14"/>
      <c r="C28" s="32"/>
      <c r="D28" s="32"/>
      <c r="E28" s="14"/>
      <c r="F28" s="14"/>
    </row>
    <row r="29" spans="1:12" x14ac:dyDescent="0.2">
      <c r="A29" s="14"/>
      <c r="B29" s="14"/>
      <c r="C29" s="32"/>
      <c r="D29" s="32"/>
      <c r="E29" s="14"/>
      <c r="F29" s="14"/>
    </row>
    <row r="30" spans="1:12" x14ac:dyDescent="0.2">
      <c r="A30" s="14"/>
      <c r="B30" s="14"/>
      <c r="C30" s="32"/>
      <c r="D30" s="32"/>
      <c r="E30" s="14"/>
      <c r="F30" s="14"/>
    </row>
    <row r="31" spans="1:12" x14ac:dyDescent="0.2">
      <c r="A31" s="14"/>
      <c r="B31" s="14"/>
      <c r="C31" s="32"/>
      <c r="D31" s="32"/>
      <c r="E31" s="14"/>
      <c r="F31" s="14"/>
    </row>
    <row r="32" spans="1:12" x14ac:dyDescent="0.2">
      <c r="A32" s="14"/>
      <c r="B32" s="14"/>
      <c r="C32" s="32"/>
      <c r="D32" s="32"/>
      <c r="E32" s="14"/>
      <c r="F32" s="14"/>
    </row>
    <row r="33" spans="1:6" x14ac:dyDescent="0.2">
      <c r="A33" s="14"/>
      <c r="B33" s="14"/>
      <c r="C33" s="32"/>
      <c r="D33" s="32"/>
      <c r="E33" s="14"/>
      <c r="F33" s="14"/>
    </row>
    <row r="34" spans="1:6" x14ac:dyDescent="0.2">
      <c r="A34" s="14"/>
      <c r="B34" s="14"/>
      <c r="C34" s="32"/>
      <c r="D34" s="32"/>
      <c r="E34" s="14"/>
      <c r="F34" s="14"/>
    </row>
    <row r="35" spans="1:6" x14ac:dyDescent="0.2">
      <c r="A35" s="14"/>
      <c r="B35" s="14"/>
      <c r="C35" s="32"/>
      <c r="D35" s="32"/>
      <c r="E35" s="14"/>
      <c r="F35" s="14"/>
    </row>
    <row r="36" spans="1:6" x14ac:dyDescent="0.2">
      <c r="A36" s="14"/>
      <c r="B36" s="14"/>
      <c r="C36" s="32"/>
      <c r="D36" s="32"/>
      <c r="E36" s="14"/>
      <c r="F36" s="14"/>
    </row>
    <row r="37" spans="1:6" x14ac:dyDescent="0.2">
      <c r="A37" s="14"/>
      <c r="B37" s="14"/>
      <c r="C37" s="32"/>
      <c r="D37" s="32"/>
      <c r="E37" s="14"/>
      <c r="F37" s="14"/>
    </row>
    <row r="38" spans="1:6" x14ac:dyDescent="0.2">
      <c r="A38" s="14"/>
      <c r="B38" s="14"/>
      <c r="C38" s="32"/>
      <c r="D38" s="32"/>
      <c r="E38" s="14"/>
      <c r="F38" s="14"/>
    </row>
    <row r="39" spans="1:6" x14ac:dyDescent="0.2">
      <c r="A39" s="14"/>
      <c r="B39" s="14"/>
      <c r="C39" s="32"/>
      <c r="D39" s="32"/>
      <c r="E39" s="14"/>
      <c r="F39" s="14"/>
    </row>
    <row r="40" spans="1:6" x14ac:dyDescent="0.2">
      <c r="A40" s="14"/>
      <c r="B40" s="14"/>
      <c r="C40" s="32"/>
      <c r="D40" s="32"/>
      <c r="E40" s="14"/>
      <c r="F40" s="14"/>
    </row>
    <row r="41" spans="1:6" x14ac:dyDescent="0.2">
      <c r="A41" s="14"/>
      <c r="B41" s="14"/>
      <c r="C41" s="32"/>
      <c r="D41" s="32"/>
      <c r="E41" s="14"/>
      <c r="F41" s="14"/>
    </row>
    <row r="42" spans="1:6" x14ac:dyDescent="0.2">
      <c r="A42" s="14"/>
      <c r="B42" s="14"/>
      <c r="C42" s="32"/>
      <c r="D42" s="32"/>
      <c r="E42" s="14"/>
      <c r="F42" s="14"/>
    </row>
    <row r="43" spans="1:6" x14ac:dyDescent="0.2">
      <c r="A43" s="14"/>
      <c r="B43" s="14"/>
      <c r="C43" s="32"/>
      <c r="D43" s="32"/>
      <c r="E43" s="14"/>
      <c r="F43" s="14"/>
    </row>
    <row r="44" spans="1:6" x14ac:dyDescent="0.2">
      <c r="A44" s="14"/>
      <c r="B44" s="14"/>
      <c r="C44" s="32"/>
      <c r="D44" s="32"/>
      <c r="E44" s="14"/>
      <c r="F44" s="14"/>
    </row>
    <row r="45" spans="1:6" x14ac:dyDescent="0.2">
      <c r="A45" s="14"/>
      <c r="B45" s="14"/>
      <c r="C45" s="32"/>
      <c r="D45" s="32"/>
      <c r="E45" s="14"/>
      <c r="F45" s="14"/>
    </row>
    <row r="46" spans="1:6" x14ac:dyDescent="0.2">
      <c r="A46" s="14"/>
      <c r="B46" s="14"/>
      <c r="C46" s="32"/>
      <c r="D46" s="32"/>
      <c r="E46" s="14"/>
      <c r="F46" s="14"/>
    </row>
    <row r="47" spans="1:6" x14ac:dyDescent="0.2">
      <c r="A47" s="14"/>
      <c r="B47" s="14"/>
      <c r="C47" s="32"/>
      <c r="D47" s="32"/>
      <c r="E47" s="14"/>
      <c r="F47" s="14"/>
    </row>
    <row r="48" spans="1:6" x14ac:dyDescent="0.2">
      <c r="A48" s="14"/>
      <c r="B48" s="14"/>
      <c r="C48" s="32"/>
      <c r="D48" s="32"/>
      <c r="E48" s="14"/>
      <c r="F48" s="14"/>
    </row>
    <row r="49" spans="1:6" x14ac:dyDescent="0.2">
      <c r="A49" s="14"/>
      <c r="B49" s="14"/>
      <c r="C49" s="32"/>
      <c r="D49" s="32"/>
      <c r="E49" s="14"/>
      <c r="F49" s="14"/>
    </row>
    <row r="50" spans="1:6" x14ac:dyDescent="0.2">
      <c r="A50" s="14"/>
      <c r="B50" s="14"/>
      <c r="C50" s="32"/>
      <c r="D50" s="32"/>
      <c r="E50" s="14"/>
      <c r="F50" s="14"/>
    </row>
    <row r="51" spans="1:6" x14ac:dyDescent="0.2">
      <c r="A51" s="14"/>
      <c r="B51" s="14"/>
      <c r="C51" s="32"/>
      <c r="D51" s="32"/>
      <c r="E51" s="14"/>
      <c r="F51" s="14"/>
    </row>
    <row r="52" spans="1:6" x14ac:dyDescent="0.2">
      <c r="A52" s="14"/>
      <c r="B52" s="14"/>
      <c r="C52" s="32"/>
      <c r="D52" s="32"/>
      <c r="E52" s="14"/>
      <c r="F52" s="14"/>
    </row>
    <row r="53" spans="1:6" x14ac:dyDescent="0.2">
      <c r="A53" s="14"/>
      <c r="B53" s="14"/>
      <c r="C53" s="32"/>
      <c r="D53" s="32"/>
      <c r="E53" s="14"/>
      <c r="F53" s="14"/>
    </row>
    <row r="54" spans="1:6" x14ac:dyDescent="0.2">
      <c r="A54" s="14"/>
      <c r="B54" s="14"/>
      <c r="C54" s="32"/>
      <c r="D54" s="32"/>
      <c r="E54" s="14"/>
      <c r="F54" s="14"/>
    </row>
    <row r="55" spans="1:6" x14ac:dyDescent="0.2">
      <c r="A55" s="14"/>
      <c r="B55" s="14"/>
      <c r="C55" s="32"/>
      <c r="D55" s="32"/>
      <c r="E55" s="14"/>
      <c r="F55" s="14"/>
    </row>
    <row r="56" spans="1:6" x14ac:dyDescent="0.2">
      <c r="A56" s="14"/>
      <c r="B56" s="14"/>
      <c r="C56" s="32"/>
      <c r="D56" s="32"/>
      <c r="E56" s="14"/>
      <c r="F56" s="14"/>
    </row>
    <row r="57" spans="1:6" x14ac:dyDescent="0.2">
      <c r="A57" s="14"/>
      <c r="B57" s="14"/>
      <c r="C57" s="32"/>
      <c r="D57" s="32"/>
      <c r="E57" s="14"/>
      <c r="F57" s="14"/>
    </row>
    <row r="58" spans="1:6" x14ac:dyDescent="0.2">
      <c r="A58" s="14"/>
      <c r="B58" s="14"/>
      <c r="C58" s="32"/>
      <c r="D58" s="32"/>
      <c r="E58" s="14"/>
      <c r="F58" s="14"/>
    </row>
  </sheetData>
  <sheetProtection sheet="1" objects="1" scenarios="1"/>
  <mergeCells count="10">
    <mergeCell ref="A26:D26"/>
    <mergeCell ref="A1:F1"/>
    <mergeCell ref="A2:F2"/>
    <mergeCell ref="A3:F3"/>
    <mergeCell ref="A4:F4"/>
    <mergeCell ref="A5:D5"/>
    <mergeCell ref="A6:D6"/>
    <mergeCell ref="A10:D10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zoomScaleNormal="100" workbookViewId="0">
      <selection activeCell="C9" sqref="C9:F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16841</v>
      </c>
      <c r="B1" s="209"/>
      <c r="C1" s="209" t="s">
        <v>485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333</v>
      </c>
      <c r="D2" s="211"/>
      <c r="E2" s="211"/>
      <c r="F2" s="211"/>
      <c r="G2" s="211"/>
      <c r="H2" s="2"/>
      <c r="I2" s="2"/>
      <c r="J2" s="2"/>
      <c r="K2" s="2"/>
    </row>
    <row r="3" spans="1:11" ht="39" customHeight="1" x14ac:dyDescent="0.2">
      <c r="A3" s="212" t="s">
        <v>414</v>
      </c>
      <c r="B3" s="213"/>
      <c r="C3" s="213"/>
      <c r="D3" s="213"/>
      <c r="E3" s="213"/>
      <c r="F3" s="214"/>
      <c r="G3" s="215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9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1</v>
      </c>
      <c r="B7" s="5" t="s">
        <v>476</v>
      </c>
      <c r="C7" s="5" t="s">
        <v>10</v>
      </c>
      <c r="D7" s="4" t="s">
        <v>11</v>
      </c>
      <c r="E7" s="6">
        <v>20</v>
      </c>
      <c r="F7" s="163">
        <v>0</v>
      </c>
      <c r="G7" s="7">
        <f>F7*E7</f>
        <v>0</v>
      </c>
      <c r="H7" s="2"/>
      <c r="I7" s="2"/>
    </row>
    <row r="8" spans="1:11" ht="31.5" x14ac:dyDescent="0.2">
      <c r="A8" s="8"/>
      <c r="B8" s="8"/>
      <c r="C8" s="8" t="s">
        <v>12</v>
      </c>
      <c r="D8" s="8"/>
      <c r="E8" s="8"/>
      <c r="F8" s="8"/>
      <c r="G8" s="8"/>
      <c r="H8" s="2"/>
      <c r="I8" s="2"/>
    </row>
    <row r="9" spans="1:11" ht="15" x14ac:dyDescent="0.2">
      <c r="A9" s="9"/>
      <c r="B9" s="9" t="s">
        <v>13</v>
      </c>
      <c r="C9" s="202" t="s">
        <v>9</v>
      </c>
      <c r="D9" s="203"/>
      <c r="E9" s="203"/>
      <c r="F9" s="203"/>
      <c r="G9" s="10">
        <f>SUM(G7:G7)</f>
        <v>0</v>
      </c>
      <c r="H9" s="2"/>
      <c r="I9" s="2"/>
      <c r="J9" s="2"/>
      <c r="K9" s="2"/>
    </row>
    <row r="10" spans="1:11" ht="15" x14ac:dyDescent="0.2">
      <c r="A10" s="200"/>
      <c r="B10" s="200"/>
      <c r="C10" s="201" t="s">
        <v>14</v>
      </c>
      <c r="D10" s="201"/>
      <c r="E10" s="201"/>
      <c r="F10" s="201"/>
      <c r="G10" s="201"/>
      <c r="H10" s="2"/>
      <c r="I10" s="2"/>
      <c r="J10" s="2"/>
      <c r="K10" s="2"/>
    </row>
    <row r="11" spans="1:11" ht="15" x14ac:dyDescent="0.2">
      <c r="A11" s="4">
        <v>2</v>
      </c>
      <c r="B11" s="5" t="s">
        <v>15</v>
      </c>
      <c r="C11" s="5" t="s">
        <v>16</v>
      </c>
      <c r="D11" s="4" t="s">
        <v>17</v>
      </c>
      <c r="E11" s="6">
        <v>1</v>
      </c>
      <c r="F11" s="163">
        <v>0</v>
      </c>
      <c r="G11" s="7">
        <f>F11*E11</f>
        <v>0</v>
      </c>
      <c r="H11" s="2"/>
      <c r="I11" s="2"/>
    </row>
    <row r="12" spans="1:11" ht="15" x14ac:dyDescent="0.2">
      <c r="A12" s="9"/>
      <c r="B12" s="9" t="s">
        <v>13</v>
      </c>
      <c r="C12" s="202" t="s">
        <v>14</v>
      </c>
      <c r="D12" s="203"/>
      <c r="E12" s="203"/>
      <c r="F12" s="203"/>
      <c r="G12" s="10">
        <f>SUM(G11:G11)</f>
        <v>0</v>
      </c>
      <c r="H12" s="2"/>
      <c r="I12" s="2"/>
      <c r="J12" s="2"/>
      <c r="K12" s="2"/>
    </row>
    <row r="13" spans="1:11" ht="15" x14ac:dyDescent="0.2">
      <c r="A13" s="200"/>
      <c r="B13" s="200"/>
      <c r="C13" s="201" t="s">
        <v>18</v>
      </c>
      <c r="D13" s="201"/>
      <c r="E13" s="201"/>
      <c r="F13" s="201"/>
      <c r="G13" s="201"/>
      <c r="H13" s="2"/>
      <c r="I13" s="2"/>
      <c r="J13" s="2"/>
      <c r="K13" s="2"/>
    </row>
    <row r="14" spans="1:11" ht="15" x14ac:dyDescent="0.2">
      <c r="A14" s="4">
        <v>3</v>
      </c>
      <c r="B14" s="5">
        <v>34571524</v>
      </c>
      <c r="C14" s="5" t="s">
        <v>19</v>
      </c>
      <c r="D14" s="4" t="s">
        <v>11</v>
      </c>
      <c r="E14" s="6">
        <v>3</v>
      </c>
      <c r="F14" s="163">
        <v>0</v>
      </c>
      <c r="G14" s="7">
        <f>F14*E14</f>
        <v>0</v>
      </c>
      <c r="H14" s="2"/>
      <c r="I14" s="2"/>
    </row>
    <row r="15" spans="1:11" ht="15" x14ac:dyDescent="0.2">
      <c r="A15" s="4">
        <v>4</v>
      </c>
      <c r="B15" s="5">
        <v>34571544</v>
      </c>
      <c r="C15" s="5" t="s">
        <v>20</v>
      </c>
      <c r="D15" s="4" t="s">
        <v>11</v>
      </c>
      <c r="E15" s="6">
        <v>28</v>
      </c>
      <c r="F15" s="163">
        <v>0</v>
      </c>
      <c r="G15" s="7">
        <f>F15*E15</f>
        <v>0</v>
      </c>
      <c r="H15" s="2"/>
      <c r="I15" s="2"/>
    </row>
    <row r="16" spans="1:11" ht="15" x14ac:dyDescent="0.2">
      <c r="A16" s="4">
        <v>5</v>
      </c>
      <c r="B16" s="5">
        <v>34571519</v>
      </c>
      <c r="C16" s="5" t="s">
        <v>21</v>
      </c>
      <c r="D16" s="4" t="s">
        <v>22</v>
      </c>
      <c r="E16" s="6">
        <v>921</v>
      </c>
      <c r="F16" s="163">
        <v>0</v>
      </c>
      <c r="G16" s="7">
        <f>F16*E16</f>
        <v>0</v>
      </c>
      <c r="H16" s="2"/>
      <c r="I16" s="2"/>
    </row>
    <row r="17" spans="1:11" ht="15" x14ac:dyDescent="0.2">
      <c r="A17" s="9"/>
      <c r="B17" s="9" t="s">
        <v>13</v>
      </c>
      <c r="C17" s="202" t="s">
        <v>18</v>
      </c>
      <c r="D17" s="203"/>
      <c r="E17" s="203"/>
      <c r="F17" s="203"/>
      <c r="G17" s="10">
        <f>SUM(G14:G16)</f>
        <v>0</v>
      </c>
      <c r="H17" s="2"/>
      <c r="I17" s="2"/>
      <c r="J17" s="2"/>
      <c r="K17" s="2"/>
    </row>
    <row r="18" spans="1:11" ht="15" x14ac:dyDescent="0.2">
      <c r="A18" s="200"/>
      <c r="B18" s="200"/>
      <c r="C18" s="201" t="s">
        <v>23</v>
      </c>
      <c r="D18" s="201"/>
      <c r="E18" s="201"/>
      <c r="F18" s="201"/>
      <c r="G18" s="201"/>
      <c r="H18" s="2"/>
      <c r="I18" s="2"/>
      <c r="J18" s="2"/>
      <c r="K18" s="2"/>
    </row>
    <row r="19" spans="1:11" ht="21" x14ac:dyDescent="0.2">
      <c r="A19" s="4">
        <v>6</v>
      </c>
      <c r="B19" s="5">
        <v>35717716</v>
      </c>
      <c r="C19" s="5" t="s">
        <v>24</v>
      </c>
      <c r="D19" s="4" t="s">
        <v>22</v>
      </c>
      <c r="E19" s="6">
        <v>1</v>
      </c>
      <c r="F19" s="163">
        <v>0</v>
      </c>
      <c r="G19" s="7">
        <f>F19*E19</f>
        <v>0</v>
      </c>
      <c r="H19" s="2"/>
      <c r="I19" s="2"/>
    </row>
    <row r="20" spans="1:11" ht="15" x14ac:dyDescent="0.2">
      <c r="A20" s="4">
        <v>7</v>
      </c>
      <c r="B20" s="5">
        <v>357118204</v>
      </c>
      <c r="C20" s="5" t="s">
        <v>25</v>
      </c>
      <c r="D20" s="4" t="s">
        <v>22</v>
      </c>
      <c r="E20" s="6">
        <v>2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8"/>
      <c r="B21" s="8"/>
      <c r="C21" s="8" t="s">
        <v>26</v>
      </c>
      <c r="D21" s="8"/>
      <c r="E21" s="8"/>
      <c r="F21" s="8"/>
      <c r="G21" s="8"/>
      <c r="H21" s="2"/>
      <c r="I21" s="2"/>
    </row>
    <row r="22" spans="1:11" ht="15" x14ac:dyDescent="0.2">
      <c r="A22" s="9"/>
      <c r="B22" s="9" t="s">
        <v>13</v>
      </c>
      <c r="C22" s="202" t="s">
        <v>23</v>
      </c>
      <c r="D22" s="203"/>
      <c r="E22" s="203"/>
      <c r="F22" s="203"/>
      <c r="G22" s="10">
        <f>SUM(G19:G20)</f>
        <v>0</v>
      </c>
      <c r="H22" s="2"/>
      <c r="I22" s="2"/>
      <c r="J22" s="2"/>
      <c r="K22" s="2"/>
    </row>
    <row r="23" spans="1:11" ht="15" x14ac:dyDescent="0.2">
      <c r="A23" s="200"/>
      <c r="B23" s="200"/>
      <c r="C23" s="201" t="s">
        <v>27</v>
      </c>
      <c r="D23" s="201"/>
      <c r="E23" s="201"/>
      <c r="F23" s="201"/>
      <c r="G23" s="201"/>
      <c r="H23" s="2"/>
      <c r="I23" s="2"/>
      <c r="J23" s="2"/>
      <c r="K23" s="2"/>
    </row>
    <row r="24" spans="1:11" ht="15" x14ac:dyDescent="0.2">
      <c r="A24" s="4">
        <v>8</v>
      </c>
      <c r="B24" s="5">
        <v>34571064</v>
      </c>
      <c r="C24" s="5" t="s">
        <v>28</v>
      </c>
      <c r="D24" s="4" t="s">
        <v>29</v>
      </c>
      <c r="E24" s="6">
        <v>1140</v>
      </c>
      <c r="F24" s="163">
        <v>0</v>
      </c>
      <c r="G24" s="7">
        <f>F24*E24</f>
        <v>0</v>
      </c>
      <c r="H24" s="2"/>
      <c r="I24" s="2"/>
    </row>
    <row r="25" spans="1:11" ht="15" x14ac:dyDescent="0.2">
      <c r="A25" s="4">
        <v>9</v>
      </c>
      <c r="B25" s="5">
        <v>3457114723</v>
      </c>
      <c r="C25" s="5" t="s">
        <v>339</v>
      </c>
      <c r="D25" s="4" t="s">
        <v>29</v>
      </c>
      <c r="E25" s="6">
        <v>60</v>
      </c>
      <c r="F25" s="163">
        <v>0</v>
      </c>
      <c r="G25" s="7">
        <f>F25*E25</f>
        <v>0</v>
      </c>
      <c r="H25" s="2"/>
      <c r="I25" s="2"/>
    </row>
    <row r="26" spans="1:11" ht="15" x14ac:dyDescent="0.2">
      <c r="A26" s="9"/>
      <c r="B26" s="9" t="s">
        <v>13</v>
      </c>
      <c r="C26" s="202" t="s">
        <v>27</v>
      </c>
      <c r="D26" s="203"/>
      <c r="E26" s="203"/>
      <c r="F26" s="203"/>
      <c r="G26" s="10">
        <f>SUM(G24:G25)</f>
        <v>0</v>
      </c>
      <c r="H26" s="2"/>
      <c r="I26" s="2"/>
      <c r="J26" s="2"/>
      <c r="K26" s="2"/>
    </row>
    <row r="27" spans="1:11" ht="15" x14ac:dyDescent="0.2">
      <c r="A27" s="200"/>
      <c r="B27" s="200"/>
      <c r="C27" s="201" t="s">
        <v>30</v>
      </c>
      <c r="D27" s="201"/>
      <c r="E27" s="201"/>
      <c r="F27" s="201"/>
      <c r="G27" s="201"/>
      <c r="H27" s="2"/>
      <c r="I27" s="2"/>
      <c r="J27" s="2"/>
      <c r="K27" s="2"/>
    </row>
    <row r="28" spans="1:11" ht="15" x14ac:dyDescent="0.2">
      <c r="A28" s="4">
        <v>10</v>
      </c>
      <c r="B28" s="5" t="s">
        <v>425</v>
      </c>
      <c r="C28" s="5" t="s">
        <v>31</v>
      </c>
      <c r="D28" s="4" t="s">
        <v>11</v>
      </c>
      <c r="E28" s="6">
        <v>61</v>
      </c>
      <c r="F28" s="163">
        <v>0</v>
      </c>
      <c r="G28" s="7">
        <f t="shared" ref="G28:G41" si="0">F28*E28</f>
        <v>0</v>
      </c>
      <c r="H28" s="2"/>
      <c r="I28" s="2"/>
    </row>
    <row r="29" spans="1:11" ht="15" x14ac:dyDescent="0.2">
      <c r="A29" s="4">
        <v>11</v>
      </c>
      <c r="B29" s="5" t="s">
        <v>426</v>
      </c>
      <c r="C29" s="5" t="s">
        <v>32</v>
      </c>
      <c r="D29" s="4" t="s">
        <v>11</v>
      </c>
      <c r="E29" s="6">
        <v>24</v>
      </c>
      <c r="F29" s="163">
        <v>0</v>
      </c>
      <c r="G29" s="7">
        <f t="shared" si="0"/>
        <v>0</v>
      </c>
      <c r="H29" s="2"/>
      <c r="I29" s="2"/>
    </row>
    <row r="30" spans="1:11" ht="15" x14ac:dyDescent="0.2">
      <c r="A30" s="4">
        <v>12</v>
      </c>
      <c r="B30" s="5" t="s">
        <v>427</v>
      </c>
      <c r="C30" s="5" t="s">
        <v>33</v>
      </c>
      <c r="D30" s="4" t="s">
        <v>11</v>
      </c>
      <c r="E30" s="6">
        <v>61</v>
      </c>
      <c r="F30" s="163">
        <v>0</v>
      </c>
      <c r="G30" s="7">
        <f t="shared" si="0"/>
        <v>0</v>
      </c>
      <c r="H30" s="2"/>
      <c r="I30" s="2"/>
    </row>
    <row r="31" spans="1:11" ht="15" x14ac:dyDescent="0.2">
      <c r="A31" s="4">
        <v>13</v>
      </c>
      <c r="B31" s="5" t="s">
        <v>428</v>
      </c>
      <c r="C31" s="5" t="s">
        <v>34</v>
      </c>
      <c r="D31" s="4" t="s">
        <v>11</v>
      </c>
      <c r="E31" s="6">
        <v>54</v>
      </c>
      <c r="F31" s="163">
        <v>0</v>
      </c>
      <c r="G31" s="7">
        <f t="shared" si="0"/>
        <v>0</v>
      </c>
      <c r="H31" s="2"/>
      <c r="I31" s="2"/>
    </row>
    <row r="32" spans="1:11" ht="15" x14ac:dyDescent="0.2">
      <c r="A32" s="4">
        <v>14</v>
      </c>
      <c r="B32" s="5" t="s">
        <v>458</v>
      </c>
      <c r="C32" s="5" t="s">
        <v>35</v>
      </c>
      <c r="D32" s="4" t="s">
        <v>11</v>
      </c>
      <c r="E32" s="6">
        <v>1</v>
      </c>
      <c r="F32" s="163">
        <v>0</v>
      </c>
      <c r="G32" s="7">
        <f t="shared" si="0"/>
        <v>0</v>
      </c>
      <c r="H32" s="2"/>
      <c r="I32" s="2"/>
    </row>
    <row r="33" spans="1:9" ht="15" x14ac:dyDescent="0.2">
      <c r="A33" s="4">
        <v>15</v>
      </c>
      <c r="B33" s="5" t="s">
        <v>459</v>
      </c>
      <c r="C33" s="5" t="s">
        <v>36</v>
      </c>
      <c r="D33" s="4" t="s">
        <v>11</v>
      </c>
      <c r="E33" s="6">
        <v>79</v>
      </c>
      <c r="F33" s="163">
        <v>0</v>
      </c>
      <c r="G33" s="7">
        <f t="shared" si="0"/>
        <v>0</v>
      </c>
      <c r="H33" s="2"/>
      <c r="I33" s="2"/>
    </row>
    <row r="34" spans="1:9" ht="15" x14ac:dyDescent="0.2">
      <c r="A34" s="4">
        <v>16</v>
      </c>
      <c r="B34" s="5" t="s">
        <v>460</v>
      </c>
      <c r="C34" s="5" t="s">
        <v>340</v>
      </c>
      <c r="D34" s="4" t="s">
        <v>11</v>
      </c>
      <c r="E34" s="6">
        <v>18</v>
      </c>
      <c r="F34" s="163">
        <v>0</v>
      </c>
      <c r="G34" s="7">
        <f t="shared" si="0"/>
        <v>0</v>
      </c>
      <c r="H34" s="2"/>
      <c r="I34" s="2"/>
    </row>
    <row r="35" spans="1:9" ht="15" x14ac:dyDescent="0.2">
      <c r="A35" s="4">
        <v>17</v>
      </c>
      <c r="B35" s="5" t="s">
        <v>461</v>
      </c>
      <c r="C35" s="5" t="s">
        <v>37</v>
      </c>
      <c r="D35" s="4" t="s">
        <v>11</v>
      </c>
      <c r="E35" s="6">
        <v>45</v>
      </c>
      <c r="F35" s="163">
        <v>0</v>
      </c>
      <c r="G35" s="7">
        <f t="shared" si="0"/>
        <v>0</v>
      </c>
      <c r="H35" s="2"/>
      <c r="I35" s="2"/>
    </row>
    <row r="36" spans="1:9" ht="15" x14ac:dyDescent="0.2">
      <c r="A36" s="4">
        <v>18</v>
      </c>
      <c r="B36" s="5" t="s">
        <v>462</v>
      </c>
      <c r="C36" s="5" t="s">
        <v>38</v>
      </c>
      <c r="D36" s="4" t="s">
        <v>11</v>
      </c>
      <c r="E36" s="6">
        <v>39</v>
      </c>
      <c r="F36" s="163">
        <v>0</v>
      </c>
      <c r="G36" s="7">
        <f t="shared" si="0"/>
        <v>0</v>
      </c>
      <c r="H36" s="2"/>
      <c r="I36" s="2"/>
    </row>
    <row r="37" spans="1:9" ht="15" x14ac:dyDescent="0.2">
      <c r="A37" s="4">
        <v>19</v>
      </c>
      <c r="B37" s="5" t="s">
        <v>463</v>
      </c>
      <c r="C37" s="5" t="s">
        <v>39</v>
      </c>
      <c r="D37" s="4" t="s">
        <v>11</v>
      </c>
      <c r="E37" s="6">
        <v>10</v>
      </c>
      <c r="F37" s="163">
        <v>0</v>
      </c>
      <c r="G37" s="7">
        <f t="shared" si="0"/>
        <v>0</v>
      </c>
      <c r="H37" s="2"/>
      <c r="I37" s="2"/>
    </row>
    <row r="38" spans="1:9" ht="15" x14ac:dyDescent="0.2">
      <c r="A38" s="4">
        <v>20</v>
      </c>
      <c r="B38" s="5" t="s">
        <v>464</v>
      </c>
      <c r="C38" s="5" t="s">
        <v>40</v>
      </c>
      <c r="D38" s="4" t="s">
        <v>11</v>
      </c>
      <c r="E38" s="6">
        <v>36</v>
      </c>
      <c r="F38" s="163">
        <v>0</v>
      </c>
      <c r="G38" s="7">
        <f t="shared" si="0"/>
        <v>0</v>
      </c>
      <c r="H38" s="2"/>
      <c r="I38" s="2"/>
    </row>
    <row r="39" spans="1:9" ht="15" x14ac:dyDescent="0.2">
      <c r="A39" s="4">
        <v>21</v>
      </c>
      <c r="B39" s="5" t="s">
        <v>465</v>
      </c>
      <c r="C39" s="5" t="s">
        <v>41</v>
      </c>
      <c r="D39" s="4" t="s">
        <v>11</v>
      </c>
      <c r="E39" s="6">
        <v>8</v>
      </c>
      <c r="F39" s="163">
        <v>0</v>
      </c>
      <c r="G39" s="7">
        <f t="shared" si="0"/>
        <v>0</v>
      </c>
      <c r="H39" s="2"/>
      <c r="I39" s="2"/>
    </row>
    <row r="40" spans="1:9" ht="15" x14ac:dyDescent="0.2">
      <c r="A40" s="4">
        <v>22</v>
      </c>
      <c r="B40" s="5" t="s">
        <v>466</v>
      </c>
      <c r="C40" s="5" t="s">
        <v>42</v>
      </c>
      <c r="D40" s="4" t="s">
        <v>11</v>
      </c>
      <c r="E40" s="6">
        <v>156</v>
      </c>
      <c r="F40" s="163">
        <v>0</v>
      </c>
      <c r="G40" s="7">
        <f t="shared" si="0"/>
        <v>0</v>
      </c>
      <c r="H40" s="2"/>
      <c r="I40" s="2"/>
    </row>
    <row r="41" spans="1:9" ht="15" x14ac:dyDescent="0.2">
      <c r="A41" s="4">
        <v>23</v>
      </c>
      <c r="B41" s="5" t="s">
        <v>467</v>
      </c>
      <c r="C41" s="5" t="s">
        <v>341</v>
      </c>
      <c r="D41" s="4"/>
      <c r="E41" s="6">
        <v>109</v>
      </c>
      <c r="F41" s="163">
        <v>0</v>
      </c>
      <c r="G41" s="7">
        <f t="shared" si="0"/>
        <v>0</v>
      </c>
      <c r="H41" s="2"/>
      <c r="I41" s="2"/>
    </row>
    <row r="42" spans="1:9" ht="15" x14ac:dyDescent="0.2">
      <c r="A42" s="8"/>
      <c r="B42" s="8"/>
      <c r="C42" s="8" t="s">
        <v>48</v>
      </c>
      <c r="D42" s="8"/>
      <c r="E42" s="8"/>
      <c r="F42" s="8"/>
      <c r="G42" s="8"/>
      <c r="H42" s="2"/>
      <c r="I42" s="2"/>
    </row>
    <row r="43" spans="1:9" ht="15" x14ac:dyDescent="0.2">
      <c r="A43" s="4">
        <v>24</v>
      </c>
      <c r="B43" s="5" t="s">
        <v>468</v>
      </c>
      <c r="C43" s="5" t="s">
        <v>43</v>
      </c>
      <c r="D43" s="4" t="s">
        <v>11</v>
      </c>
      <c r="E43" s="6">
        <v>44</v>
      </c>
      <c r="F43" s="163">
        <v>0</v>
      </c>
      <c r="G43" s="7">
        <f t="shared" ref="G43:G50" si="1">F43*E43</f>
        <v>0</v>
      </c>
      <c r="H43" s="2"/>
      <c r="I43" s="2"/>
    </row>
    <row r="44" spans="1:9" ht="15" x14ac:dyDescent="0.2">
      <c r="A44" s="4">
        <v>25</v>
      </c>
      <c r="B44" s="5" t="s">
        <v>469</v>
      </c>
      <c r="C44" s="5" t="s">
        <v>44</v>
      </c>
      <c r="D44" s="4" t="s">
        <v>11</v>
      </c>
      <c r="E44" s="6">
        <v>39</v>
      </c>
      <c r="F44" s="163">
        <v>0</v>
      </c>
      <c r="G44" s="7">
        <f t="shared" si="1"/>
        <v>0</v>
      </c>
      <c r="H44" s="2"/>
      <c r="I44" s="2"/>
    </row>
    <row r="45" spans="1:9" ht="15" x14ac:dyDescent="0.2">
      <c r="A45" s="4">
        <v>26</v>
      </c>
      <c r="B45" s="5" t="s">
        <v>470</v>
      </c>
      <c r="C45" s="5" t="s">
        <v>334</v>
      </c>
      <c r="D45" s="4" t="s">
        <v>11</v>
      </c>
      <c r="E45" s="6">
        <v>3</v>
      </c>
      <c r="F45" s="163">
        <v>0</v>
      </c>
      <c r="G45" s="7">
        <f t="shared" si="1"/>
        <v>0</v>
      </c>
      <c r="H45" s="2"/>
      <c r="I45" s="2"/>
    </row>
    <row r="46" spans="1:9" ht="15" x14ac:dyDescent="0.2">
      <c r="A46" s="4">
        <v>27</v>
      </c>
      <c r="B46" s="5" t="s">
        <v>471</v>
      </c>
      <c r="C46" s="5" t="s">
        <v>335</v>
      </c>
      <c r="D46" s="4" t="s">
        <v>11</v>
      </c>
      <c r="E46" s="6">
        <v>3</v>
      </c>
      <c r="F46" s="163">
        <v>0</v>
      </c>
      <c r="G46" s="7">
        <f t="shared" si="1"/>
        <v>0</v>
      </c>
      <c r="H46" s="2"/>
      <c r="I46" s="2"/>
    </row>
    <row r="47" spans="1:9" ht="15" x14ac:dyDescent="0.2">
      <c r="A47" s="4">
        <v>28</v>
      </c>
      <c r="B47" s="5" t="s">
        <v>472</v>
      </c>
      <c r="C47" s="5" t="s">
        <v>336</v>
      </c>
      <c r="D47" s="4" t="s">
        <v>11</v>
      </c>
      <c r="E47" s="6">
        <v>1</v>
      </c>
      <c r="F47" s="163">
        <v>0</v>
      </c>
      <c r="G47" s="7">
        <f t="shared" si="1"/>
        <v>0</v>
      </c>
      <c r="H47" s="2"/>
      <c r="I47" s="2"/>
    </row>
    <row r="48" spans="1:9" ht="15" x14ac:dyDescent="0.2">
      <c r="A48" s="4">
        <v>29</v>
      </c>
      <c r="B48" s="5" t="s">
        <v>473</v>
      </c>
      <c r="C48" s="5" t="s">
        <v>45</v>
      </c>
      <c r="D48" s="4" t="s">
        <v>11</v>
      </c>
      <c r="E48" s="6">
        <v>14</v>
      </c>
      <c r="F48" s="163">
        <v>0</v>
      </c>
      <c r="G48" s="7">
        <f t="shared" si="1"/>
        <v>0</v>
      </c>
      <c r="H48" s="2"/>
      <c r="I48" s="2"/>
    </row>
    <row r="49" spans="1:11" ht="15" x14ac:dyDescent="0.2">
      <c r="A49" s="4">
        <v>30</v>
      </c>
      <c r="B49" s="5" t="s">
        <v>474</v>
      </c>
      <c r="C49" s="5" t="s">
        <v>46</v>
      </c>
      <c r="D49" s="4" t="s">
        <v>11</v>
      </c>
      <c r="E49" s="6">
        <v>3</v>
      </c>
      <c r="F49" s="163">
        <v>0</v>
      </c>
      <c r="G49" s="7">
        <f t="shared" si="1"/>
        <v>0</v>
      </c>
      <c r="H49" s="2"/>
      <c r="I49" s="2"/>
    </row>
    <row r="50" spans="1:11" ht="15" x14ac:dyDescent="0.2">
      <c r="A50" s="4">
        <v>31</v>
      </c>
      <c r="B50" s="5" t="s">
        <v>475</v>
      </c>
      <c r="C50" s="5" t="s">
        <v>47</v>
      </c>
      <c r="D50" s="4" t="s">
        <v>11</v>
      </c>
      <c r="E50" s="6">
        <v>2</v>
      </c>
      <c r="F50" s="163">
        <v>0</v>
      </c>
      <c r="G50" s="7">
        <f t="shared" si="1"/>
        <v>0</v>
      </c>
      <c r="H50" s="2"/>
      <c r="I50" s="2"/>
    </row>
    <row r="51" spans="1:11" ht="15" x14ac:dyDescent="0.2">
      <c r="A51" s="9"/>
      <c r="B51" s="9" t="s">
        <v>13</v>
      </c>
      <c r="C51" s="202" t="s">
        <v>30</v>
      </c>
      <c r="D51" s="203"/>
      <c r="E51" s="203"/>
      <c r="F51" s="203"/>
      <c r="G51" s="10">
        <f>SUM(G28:G50)</f>
        <v>0</v>
      </c>
      <c r="H51" s="2"/>
      <c r="I51" s="2"/>
      <c r="J51" s="2"/>
      <c r="K51" s="2"/>
    </row>
    <row r="52" spans="1:11" ht="15" x14ac:dyDescent="0.2">
      <c r="A52" s="200"/>
      <c r="B52" s="200"/>
      <c r="C52" s="201" t="s">
        <v>49</v>
      </c>
      <c r="D52" s="201"/>
      <c r="E52" s="201"/>
      <c r="F52" s="201"/>
      <c r="G52" s="201"/>
      <c r="H52" s="2"/>
      <c r="I52" s="2"/>
      <c r="J52" s="2"/>
      <c r="K52" s="2"/>
    </row>
    <row r="53" spans="1:11" ht="15" x14ac:dyDescent="0.2">
      <c r="A53" s="4">
        <v>32</v>
      </c>
      <c r="B53" s="5">
        <v>341118631</v>
      </c>
      <c r="C53" s="5" t="s">
        <v>50</v>
      </c>
      <c r="D53" s="4" t="s">
        <v>29</v>
      </c>
      <c r="E53" s="6">
        <v>680</v>
      </c>
      <c r="F53" s="163">
        <v>0</v>
      </c>
      <c r="G53" s="7">
        <f t="shared" ref="G53:G65" si="2">F53*E53</f>
        <v>0</v>
      </c>
      <c r="H53" s="2"/>
      <c r="I53" s="2"/>
    </row>
    <row r="54" spans="1:11" ht="15" x14ac:dyDescent="0.2">
      <c r="A54" s="4">
        <v>33</v>
      </c>
      <c r="B54" s="154" t="s">
        <v>370</v>
      </c>
      <c r="C54" s="5" t="s">
        <v>51</v>
      </c>
      <c r="D54" s="4" t="s">
        <v>29</v>
      </c>
      <c r="E54" s="6">
        <v>4420</v>
      </c>
      <c r="F54" s="163">
        <v>0</v>
      </c>
      <c r="G54" s="7">
        <f t="shared" si="2"/>
        <v>0</v>
      </c>
      <c r="H54" s="2"/>
      <c r="I54" s="2"/>
    </row>
    <row r="55" spans="1:11" ht="15" x14ac:dyDescent="0.2">
      <c r="A55" s="4">
        <v>34</v>
      </c>
      <c r="B55" s="157" t="s">
        <v>371</v>
      </c>
      <c r="C55" s="158" t="s">
        <v>52</v>
      </c>
      <c r="D55" s="159" t="s">
        <v>29</v>
      </c>
      <c r="E55" s="160">
        <v>20160</v>
      </c>
      <c r="F55" s="163">
        <v>0</v>
      </c>
      <c r="G55" s="161">
        <f t="shared" si="2"/>
        <v>0</v>
      </c>
      <c r="H55" s="2"/>
      <c r="I55" s="2"/>
    </row>
    <row r="56" spans="1:11" ht="15" x14ac:dyDescent="0.2">
      <c r="A56" s="4">
        <v>35</v>
      </c>
      <c r="B56" s="158">
        <v>34111649</v>
      </c>
      <c r="C56" s="158" t="s">
        <v>53</v>
      </c>
      <c r="D56" s="159" t="s">
        <v>29</v>
      </c>
      <c r="E56" s="160">
        <v>40</v>
      </c>
      <c r="F56" s="163">
        <v>0</v>
      </c>
      <c r="G56" s="161">
        <f t="shared" si="2"/>
        <v>0</v>
      </c>
      <c r="H56" s="2"/>
      <c r="I56" s="2"/>
    </row>
    <row r="57" spans="1:11" ht="15" x14ac:dyDescent="0.2">
      <c r="A57" s="4">
        <v>36</v>
      </c>
      <c r="B57" s="158">
        <v>34111090</v>
      </c>
      <c r="C57" s="158" t="s">
        <v>54</v>
      </c>
      <c r="D57" s="159" t="s">
        <v>29</v>
      </c>
      <c r="E57" s="160">
        <v>6090</v>
      </c>
      <c r="F57" s="163">
        <v>0</v>
      </c>
      <c r="G57" s="161">
        <f t="shared" si="2"/>
        <v>0</v>
      </c>
      <c r="H57" s="2"/>
      <c r="I57" s="2"/>
    </row>
    <row r="58" spans="1:11" ht="15" x14ac:dyDescent="0.2">
      <c r="A58" s="4">
        <v>37</v>
      </c>
      <c r="B58" s="162" t="s">
        <v>372</v>
      </c>
      <c r="C58" s="158" t="s">
        <v>55</v>
      </c>
      <c r="D58" s="159" t="s">
        <v>29</v>
      </c>
      <c r="E58" s="160">
        <v>60</v>
      </c>
      <c r="F58" s="163">
        <v>0</v>
      </c>
      <c r="G58" s="161">
        <f t="shared" si="2"/>
        <v>0</v>
      </c>
      <c r="H58" s="2"/>
      <c r="I58" s="2"/>
    </row>
    <row r="59" spans="1:11" ht="15" x14ac:dyDescent="0.2">
      <c r="A59" s="4">
        <v>38</v>
      </c>
      <c r="B59" s="5">
        <v>34111100</v>
      </c>
      <c r="C59" s="5" t="s">
        <v>56</v>
      </c>
      <c r="D59" s="4" t="s">
        <v>29</v>
      </c>
      <c r="E59" s="6">
        <v>445</v>
      </c>
      <c r="F59" s="163">
        <v>0</v>
      </c>
      <c r="G59" s="7">
        <f t="shared" si="2"/>
        <v>0</v>
      </c>
      <c r="H59" s="2"/>
      <c r="I59" s="2"/>
    </row>
    <row r="60" spans="1:11" ht="15" x14ac:dyDescent="0.2">
      <c r="A60" s="4">
        <v>39</v>
      </c>
      <c r="B60" s="155" t="s">
        <v>373</v>
      </c>
      <c r="C60" s="5" t="s">
        <v>57</v>
      </c>
      <c r="D60" s="4" t="s">
        <v>29</v>
      </c>
      <c r="E60" s="6">
        <v>80</v>
      </c>
      <c r="F60" s="163">
        <v>0</v>
      </c>
      <c r="G60" s="7">
        <f t="shared" si="2"/>
        <v>0</v>
      </c>
      <c r="H60" s="2"/>
      <c r="I60" s="2"/>
    </row>
    <row r="61" spans="1:11" ht="15" x14ac:dyDescent="0.2">
      <c r="A61" s="4">
        <v>40</v>
      </c>
      <c r="B61" s="5">
        <v>34111102</v>
      </c>
      <c r="C61" s="5" t="s">
        <v>58</v>
      </c>
      <c r="D61" s="4" t="s">
        <v>29</v>
      </c>
      <c r="E61" s="6">
        <v>240</v>
      </c>
      <c r="F61" s="163">
        <v>0</v>
      </c>
      <c r="G61" s="7">
        <f t="shared" si="2"/>
        <v>0</v>
      </c>
      <c r="H61" s="2"/>
      <c r="I61" s="2"/>
    </row>
    <row r="62" spans="1:11" ht="15" x14ac:dyDescent="0.2">
      <c r="A62" s="4">
        <v>41</v>
      </c>
      <c r="B62" s="5">
        <v>34111103</v>
      </c>
      <c r="C62" s="5" t="s">
        <v>59</v>
      </c>
      <c r="D62" s="4" t="s">
        <v>29</v>
      </c>
      <c r="E62" s="6">
        <v>55</v>
      </c>
      <c r="F62" s="163">
        <v>0</v>
      </c>
      <c r="G62" s="7">
        <f t="shared" si="2"/>
        <v>0</v>
      </c>
      <c r="H62" s="2"/>
      <c r="I62" s="2"/>
    </row>
    <row r="63" spans="1:11" ht="15" x14ac:dyDescent="0.2">
      <c r="A63" s="4">
        <v>42</v>
      </c>
      <c r="B63" s="5">
        <v>34109517</v>
      </c>
      <c r="C63" s="5" t="s">
        <v>60</v>
      </c>
      <c r="D63" s="4" t="s">
        <v>29</v>
      </c>
      <c r="E63" s="6">
        <v>390</v>
      </c>
      <c r="F63" s="163">
        <v>0</v>
      </c>
      <c r="G63" s="7">
        <f t="shared" si="2"/>
        <v>0</v>
      </c>
      <c r="H63" s="2"/>
      <c r="I63" s="2"/>
    </row>
    <row r="64" spans="1:11" ht="15" x14ac:dyDescent="0.2">
      <c r="A64" s="4">
        <v>43</v>
      </c>
      <c r="B64" s="5">
        <v>34140826</v>
      </c>
      <c r="C64" s="5" t="s">
        <v>61</v>
      </c>
      <c r="D64" s="4" t="s">
        <v>29</v>
      </c>
      <c r="E64" s="6">
        <v>430</v>
      </c>
      <c r="F64" s="163">
        <v>0</v>
      </c>
      <c r="G64" s="7">
        <f t="shared" si="2"/>
        <v>0</v>
      </c>
      <c r="H64" s="2"/>
      <c r="I64" s="2"/>
    </row>
    <row r="65" spans="1:11" ht="15" x14ac:dyDescent="0.2">
      <c r="A65" s="4">
        <v>44</v>
      </c>
      <c r="B65" s="155">
        <v>341408260</v>
      </c>
      <c r="C65" s="5" t="s">
        <v>62</v>
      </c>
      <c r="D65" s="4" t="s">
        <v>29</v>
      </c>
      <c r="E65" s="6">
        <v>260</v>
      </c>
      <c r="F65" s="163">
        <v>0</v>
      </c>
      <c r="G65" s="7">
        <f t="shared" si="2"/>
        <v>0</v>
      </c>
      <c r="H65" s="2"/>
      <c r="I65" s="2"/>
    </row>
    <row r="66" spans="1:11" ht="15" x14ac:dyDescent="0.2">
      <c r="A66" s="9"/>
      <c r="B66" s="9" t="s">
        <v>13</v>
      </c>
      <c r="C66" s="202" t="s">
        <v>49</v>
      </c>
      <c r="D66" s="203"/>
      <c r="E66" s="203"/>
      <c r="F66" s="203"/>
      <c r="G66" s="10">
        <f>SUM(G53:G65)</f>
        <v>0</v>
      </c>
      <c r="H66" s="2"/>
      <c r="I66" s="2"/>
      <c r="J66" s="2"/>
      <c r="K66" s="2"/>
    </row>
    <row r="67" spans="1:11" ht="15" x14ac:dyDescent="0.2">
      <c r="A67" s="200"/>
      <c r="B67" s="200"/>
      <c r="C67" s="201" t="s">
        <v>63</v>
      </c>
      <c r="D67" s="201"/>
      <c r="E67" s="201"/>
      <c r="F67" s="201"/>
      <c r="G67" s="201"/>
      <c r="H67" s="2"/>
      <c r="I67" s="2"/>
      <c r="J67" s="2"/>
      <c r="K67" s="2"/>
    </row>
    <row r="68" spans="1:11" ht="15" x14ac:dyDescent="0.2">
      <c r="A68" s="4">
        <v>45</v>
      </c>
      <c r="B68" s="155" t="s">
        <v>374</v>
      </c>
      <c r="C68" s="5" t="s">
        <v>64</v>
      </c>
      <c r="D68" s="4" t="s">
        <v>11</v>
      </c>
      <c r="E68" s="6">
        <v>2</v>
      </c>
      <c r="F68" s="163">
        <v>0</v>
      </c>
      <c r="G68" s="7">
        <f>F68*E68</f>
        <v>0</v>
      </c>
      <c r="H68" s="2"/>
      <c r="I68" s="2"/>
    </row>
    <row r="69" spans="1:11" ht="15" x14ac:dyDescent="0.2">
      <c r="A69" s="4">
        <v>46</v>
      </c>
      <c r="B69" s="155" t="s">
        <v>429</v>
      </c>
      <c r="C69" s="5" t="s">
        <v>65</v>
      </c>
      <c r="D69" s="4" t="s">
        <v>11</v>
      </c>
      <c r="E69" s="6">
        <v>53</v>
      </c>
      <c r="F69" s="163">
        <v>0</v>
      </c>
      <c r="G69" s="7">
        <f>F69*E69</f>
        <v>0</v>
      </c>
      <c r="H69" s="2"/>
      <c r="I69" s="2"/>
    </row>
    <row r="70" spans="1:11" ht="15" x14ac:dyDescent="0.2">
      <c r="A70" s="4">
        <v>47</v>
      </c>
      <c r="B70" s="5">
        <v>34531510</v>
      </c>
      <c r="C70" s="5" t="s">
        <v>66</v>
      </c>
      <c r="D70" s="4" t="s">
        <v>11</v>
      </c>
      <c r="E70" s="6">
        <v>69</v>
      </c>
      <c r="F70" s="163">
        <v>0</v>
      </c>
      <c r="G70" s="7">
        <f>F70*E70</f>
        <v>0</v>
      </c>
      <c r="H70" s="2"/>
      <c r="I70" s="2"/>
    </row>
    <row r="71" spans="1:11" ht="15" x14ac:dyDescent="0.2">
      <c r="A71" s="8"/>
      <c r="B71" s="8"/>
      <c r="C71" s="8" t="s">
        <v>67</v>
      </c>
      <c r="D71" s="8"/>
      <c r="E71" s="8"/>
      <c r="F71" s="8"/>
      <c r="G71" s="8"/>
      <c r="H71" s="2"/>
      <c r="I71" s="2"/>
    </row>
    <row r="72" spans="1:11" ht="15" x14ac:dyDescent="0.2">
      <c r="A72" s="4">
        <v>48</v>
      </c>
      <c r="B72" s="155" t="s">
        <v>375</v>
      </c>
      <c r="C72" s="5" t="s">
        <v>68</v>
      </c>
      <c r="D72" s="4" t="s">
        <v>11</v>
      </c>
      <c r="E72" s="6">
        <v>7</v>
      </c>
      <c r="F72" s="163">
        <v>0</v>
      </c>
      <c r="G72" s="7">
        <f t="shared" ref="G72:G78" si="3">F72*E72</f>
        <v>0</v>
      </c>
      <c r="H72" s="2"/>
      <c r="I72" s="2"/>
    </row>
    <row r="73" spans="1:11" ht="21" x14ac:dyDescent="0.2">
      <c r="A73" s="4">
        <v>49</v>
      </c>
      <c r="B73" s="155" t="s">
        <v>375</v>
      </c>
      <c r="C73" s="5" t="s">
        <v>69</v>
      </c>
      <c r="D73" s="4" t="s">
        <v>11</v>
      </c>
      <c r="E73" s="6">
        <v>1</v>
      </c>
      <c r="F73" s="163">
        <v>0</v>
      </c>
      <c r="G73" s="7">
        <f t="shared" si="3"/>
        <v>0</v>
      </c>
      <c r="H73" s="2"/>
      <c r="I73" s="2"/>
    </row>
    <row r="74" spans="1:11" ht="15" x14ac:dyDescent="0.2">
      <c r="A74" s="4">
        <v>50</v>
      </c>
      <c r="B74" s="155" t="s">
        <v>376</v>
      </c>
      <c r="C74" s="5" t="s">
        <v>70</v>
      </c>
      <c r="D74" s="4" t="s">
        <v>11</v>
      </c>
      <c r="E74" s="6">
        <v>71</v>
      </c>
      <c r="F74" s="163">
        <v>0</v>
      </c>
      <c r="G74" s="7">
        <f t="shared" si="3"/>
        <v>0</v>
      </c>
      <c r="H74" s="2"/>
      <c r="I74" s="2"/>
    </row>
    <row r="75" spans="1:11" ht="15" x14ac:dyDescent="0.2">
      <c r="A75" s="4">
        <v>51</v>
      </c>
      <c r="B75" s="155" t="s">
        <v>377</v>
      </c>
      <c r="C75" s="5" t="s">
        <v>71</v>
      </c>
      <c r="D75" s="4" t="s">
        <v>11</v>
      </c>
      <c r="E75" s="6">
        <v>59</v>
      </c>
      <c r="F75" s="163">
        <v>0</v>
      </c>
      <c r="G75" s="7">
        <f t="shared" si="3"/>
        <v>0</v>
      </c>
      <c r="H75" s="2"/>
      <c r="I75" s="2"/>
    </row>
    <row r="76" spans="1:11" ht="15" x14ac:dyDescent="0.2">
      <c r="A76" s="4">
        <v>52</v>
      </c>
      <c r="B76" s="155" t="s">
        <v>378</v>
      </c>
      <c r="C76" s="5" t="s">
        <v>72</v>
      </c>
      <c r="D76" s="4" t="s">
        <v>11</v>
      </c>
      <c r="E76" s="6">
        <v>4</v>
      </c>
      <c r="F76" s="163">
        <v>0</v>
      </c>
      <c r="G76" s="7">
        <f t="shared" si="3"/>
        <v>0</v>
      </c>
      <c r="H76" s="2"/>
      <c r="I76" s="2"/>
    </row>
    <row r="77" spans="1:11" ht="15" x14ac:dyDescent="0.2">
      <c r="A77" s="4">
        <v>53</v>
      </c>
      <c r="B77" s="155" t="s">
        <v>379</v>
      </c>
      <c r="C77" s="5" t="s">
        <v>73</v>
      </c>
      <c r="D77" s="4" t="s">
        <v>11</v>
      </c>
      <c r="E77" s="6">
        <v>4</v>
      </c>
      <c r="F77" s="163">
        <v>0</v>
      </c>
      <c r="G77" s="7">
        <f t="shared" si="3"/>
        <v>0</v>
      </c>
      <c r="H77" s="2"/>
      <c r="I77" s="2"/>
    </row>
    <row r="78" spans="1:11" ht="15" x14ac:dyDescent="0.2">
      <c r="A78" s="4">
        <v>54</v>
      </c>
      <c r="B78" s="155" t="s">
        <v>380</v>
      </c>
      <c r="C78" s="5" t="s">
        <v>74</v>
      </c>
      <c r="D78" s="4" t="s">
        <v>11</v>
      </c>
      <c r="E78" s="6">
        <v>2</v>
      </c>
      <c r="F78" s="163">
        <v>0</v>
      </c>
      <c r="G78" s="7">
        <f t="shared" si="3"/>
        <v>0</v>
      </c>
      <c r="H78" s="2"/>
      <c r="I78" s="2"/>
    </row>
    <row r="79" spans="1:11" ht="15" x14ac:dyDescent="0.2">
      <c r="A79" s="9"/>
      <c r="B79" s="9" t="s">
        <v>13</v>
      </c>
      <c r="C79" s="202" t="s">
        <v>63</v>
      </c>
      <c r="D79" s="203"/>
      <c r="E79" s="203"/>
      <c r="F79" s="203"/>
      <c r="G79" s="10">
        <f>SUM(G68:G78)</f>
        <v>0</v>
      </c>
      <c r="H79" s="2"/>
      <c r="I79" s="2"/>
      <c r="J79" s="2"/>
      <c r="K79" s="2"/>
    </row>
    <row r="80" spans="1:11" ht="15" x14ac:dyDescent="0.2">
      <c r="A80" s="200"/>
      <c r="B80" s="200"/>
      <c r="C80" s="201" t="s">
        <v>75</v>
      </c>
      <c r="D80" s="201"/>
      <c r="E80" s="201"/>
      <c r="F80" s="201"/>
      <c r="G80" s="201"/>
      <c r="H80" s="2"/>
      <c r="I80" s="2"/>
      <c r="J80" s="2"/>
      <c r="K80" s="2"/>
    </row>
    <row r="81" spans="1:11" ht="15" x14ac:dyDescent="0.2">
      <c r="A81" s="4">
        <v>55</v>
      </c>
      <c r="B81" s="5">
        <v>4286021016</v>
      </c>
      <c r="C81" s="5" t="s">
        <v>76</v>
      </c>
      <c r="D81" s="4" t="s">
        <v>11</v>
      </c>
      <c r="E81" s="6">
        <v>6</v>
      </c>
      <c r="F81" s="163">
        <v>0</v>
      </c>
      <c r="G81" s="7">
        <f>F81*E81</f>
        <v>0</v>
      </c>
      <c r="H81" s="2"/>
      <c r="I81" s="2"/>
    </row>
    <row r="82" spans="1:11" ht="31.5" x14ac:dyDescent="0.2">
      <c r="A82" s="8"/>
      <c r="B82" s="8"/>
      <c r="C82" s="8" t="s">
        <v>77</v>
      </c>
      <c r="D82" s="8"/>
      <c r="E82" s="8"/>
      <c r="F82" s="8"/>
      <c r="G82" s="8"/>
      <c r="H82" s="2"/>
      <c r="I82" s="2"/>
    </row>
    <row r="83" spans="1:11" ht="21" x14ac:dyDescent="0.2">
      <c r="A83" s="4">
        <v>56</v>
      </c>
      <c r="B83" s="5">
        <v>345715105</v>
      </c>
      <c r="C83" s="5" t="s">
        <v>78</v>
      </c>
      <c r="D83" s="4" t="s">
        <v>11</v>
      </c>
      <c r="E83" s="6">
        <v>6</v>
      </c>
      <c r="F83" s="163">
        <v>0</v>
      </c>
      <c r="G83" s="7">
        <f>F83*E83</f>
        <v>0</v>
      </c>
      <c r="H83" s="2"/>
      <c r="I83" s="2"/>
    </row>
    <row r="84" spans="1:11" ht="21" x14ac:dyDescent="0.2">
      <c r="A84" s="8"/>
      <c r="B84" s="8"/>
      <c r="C84" s="8" t="s">
        <v>79</v>
      </c>
      <c r="D84" s="8"/>
      <c r="E84" s="8"/>
      <c r="F84" s="8"/>
      <c r="G84" s="8"/>
      <c r="H84" s="2"/>
      <c r="I84" s="2"/>
    </row>
    <row r="85" spans="1:11" ht="21" x14ac:dyDescent="0.2">
      <c r="A85" s="4">
        <v>57</v>
      </c>
      <c r="B85" s="5">
        <v>345715110</v>
      </c>
      <c r="C85" s="5" t="s">
        <v>80</v>
      </c>
      <c r="D85" s="4" t="s">
        <v>11</v>
      </c>
      <c r="E85" s="6">
        <v>33</v>
      </c>
      <c r="F85" s="163">
        <v>0</v>
      </c>
      <c r="G85" s="7">
        <f>F85*E85</f>
        <v>0</v>
      </c>
      <c r="H85" s="2"/>
      <c r="I85" s="2"/>
    </row>
    <row r="86" spans="1:11" ht="21" x14ac:dyDescent="0.2">
      <c r="A86" s="8"/>
      <c r="B86" s="8"/>
      <c r="C86" s="8" t="s">
        <v>79</v>
      </c>
      <c r="D86" s="8"/>
      <c r="E86" s="8"/>
      <c r="F86" s="8"/>
      <c r="G86" s="8"/>
      <c r="H86" s="2"/>
      <c r="I86" s="2"/>
    </row>
    <row r="87" spans="1:11" ht="21" x14ac:dyDescent="0.2">
      <c r="A87" s="4">
        <v>58</v>
      </c>
      <c r="B87" s="5" t="s">
        <v>430</v>
      </c>
      <c r="C87" s="5" t="s">
        <v>81</v>
      </c>
      <c r="D87" s="4" t="s">
        <v>11</v>
      </c>
      <c r="E87" s="6">
        <v>7</v>
      </c>
      <c r="F87" s="163">
        <v>0</v>
      </c>
      <c r="G87" s="7">
        <f t="shared" ref="G87:G92" si="4">F87*E87</f>
        <v>0</v>
      </c>
      <c r="H87" s="2"/>
      <c r="I87" s="2"/>
    </row>
    <row r="88" spans="1:11" ht="21" x14ac:dyDescent="0.2">
      <c r="A88" s="4">
        <v>59</v>
      </c>
      <c r="B88" s="155" t="s">
        <v>382</v>
      </c>
      <c r="C88" s="5" t="s">
        <v>82</v>
      </c>
      <c r="D88" s="4" t="s">
        <v>11</v>
      </c>
      <c r="E88" s="6">
        <v>416</v>
      </c>
      <c r="F88" s="163">
        <v>0</v>
      </c>
      <c r="G88" s="7">
        <f t="shared" si="4"/>
        <v>0</v>
      </c>
      <c r="H88" s="2"/>
      <c r="I88" s="2"/>
    </row>
    <row r="89" spans="1:11" ht="21" x14ac:dyDescent="0.2">
      <c r="A89" s="4">
        <v>60</v>
      </c>
      <c r="B89" s="155" t="s">
        <v>431</v>
      </c>
      <c r="C89" s="5" t="s">
        <v>83</v>
      </c>
      <c r="D89" s="4" t="s">
        <v>11</v>
      </c>
      <c r="E89" s="6">
        <v>10</v>
      </c>
      <c r="F89" s="163">
        <v>0</v>
      </c>
      <c r="G89" s="7">
        <f t="shared" si="4"/>
        <v>0</v>
      </c>
      <c r="H89" s="2"/>
      <c r="I89" s="2"/>
    </row>
    <row r="90" spans="1:11" ht="21" x14ac:dyDescent="0.2">
      <c r="A90" s="4">
        <v>61</v>
      </c>
      <c r="B90" s="155" t="s">
        <v>381</v>
      </c>
      <c r="C90" s="5" t="s">
        <v>84</v>
      </c>
      <c r="D90" s="4" t="s">
        <v>11</v>
      </c>
      <c r="E90" s="6">
        <v>301</v>
      </c>
      <c r="F90" s="163">
        <v>0</v>
      </c>
      <c r="G90" s="7">
        <f t="shared" si="4"/>
        <v>0</v>
      </c>
      <c r="H90" s="2"/>
      <c r="I90" s="2"/>
    </row>
    <row r="91" spans="1:11" ht="15" x14ac:dyDescent="0.2">
      <c r="A91" s="4">
        <v>62</v>
      </c>
      <c r="B91" s="155" t="s">
        <v>383</v>
      </c>
      <c r="C91" s="5" t="s">
        <v>85</v>
      </c>
      <c r="D91" s="4" t="s">
        <v>11</v>
      </c>
      <c r="E91" s="6">
        <v>54</v>
      </c>
      <c r="F91" s="163">
        <v>0</v>
      </c>
      <c r="G91" s="7">
        <f t="shared" si="4"/>
        <v>0</v>
      </c>
      <c r="H91" s="2"/>
      <c r="I91" s="2"/>
    </row>
    <row r="92" spans="1:11" ht="15" x14ac:dyDescent="0.2">
      <c r="A92" s="4">
        <v>63</v>
      </c>
      <c r="B92" s="155" t="s">
        <v>477</v>
      </c>
      <c r="C92" s="5" t="s">
        <v>86</v>
      </c>
      <c r="D92" s="4" t="s">
        <v>11</v>
      </c>
      <c r="E92" s="6">
        <v>4</v>
      </c>
      <c r="F92" s="163">
        <v>0</v>
      </c>
      <c r="G92" s="7">
        <f t="shared" si="4"/>
        <v>0</v>
      </c>
      <c r="H92" s="2"/>
      <c r="I92" s="2"/>
    </row>
    <row r="93" spans="1:11" ht="15" x14ac:dyDescent="0.2">
      <c r="A93" s="9"/>
      <c r="B93" s="9" t="s">
        <v>13</v>
      </c>
      <c r="C93" s="202" t="s">
        <v>75</v>
      </c>
      <c r="D93" s="203"/>
      <c r="E93" s="203"/>
      <c r="F93" s="203"/>
      <c r="G93" s="10">
        <f>SUM(G81:G92)</f>
        <v>0</v>
      </c>
      <c r="H93" s="2"/>
      <c r="I93" s="2"/>
      <c r="J93" s="2"/>
      <c r="K93" s="2"/>
    </row>
    <row r="94" spans="1:11" ht="15" x14ac:dyDescent="0.2">
      <c r="A94" s="200"/>
      <c r="B94" s="200"/>
      <c r="C94" s="201" t="s">
        <v>87</v>
      </c>
      <c r="D94" s="201"/>
      <c r="E94" s="201"/>
      <c r="F94" s="201"/>
      <c r="G94" s="201"/>
      <c r="H94" s="2"/>
      <c r="I94" s="2"/>
      <c r="J94" s="2"/>
      <c r="K94" s="2"/>
    </row>
    <row r="95" spans="1:11" ht="15" x14ac:dyDescent="0.2">
      <c r="A95" s="4">
        <v>64</v>
      </c>
      <c r="B95" s="155" t="s">
        <v>384</v>
      </c>
      <c r="C95" s="5" t="s">
        <v>88</v>
      </c>
      <c r="D95" s="4" t="s">
        <v>29</v>
      </c>
      <c r="E95" s="6">
        <v>150</v>
      </c>
      <c r="F95" s="163">
        <v>0</v>
      </c>
      <c r="G95" s="7">
        <f t="shared" ref="G95:G101" si="5">F95*E95</f>
        <v>0</v>
      </c>
      <c r="H95" s="2"/>
      <c r="I95" s="2"/>
    </row>
    <row r="96" spans="1:11" ht="15" x14ac:dyDescent="0.2">
      <c r="A96" s="4">
        <v>65</v>
      </c>
      <c r="B96" s="5" t="s">
        <v>432</v>
      </c>
      <c r="C96" s="5" t="s">
        <v>89</v>
      </c>
      <c r="D96" s="4" t="s">
        <v>29</v>
      </c>
      <c r="E96" s="6">
        <v>1080</v>
      </c>
      <c r="F96" s="163">
        <v>0</v>
      </c>
      <c r="G96" s="7">
        <f t="shared" si="5"/>
        <v>0</v>
      </c>
      <c r="H96" s="2"/>
      <c r="I96" s="2"/>
    </row>
    <row r="97" spans="1:11" ht="15" x14ac:dyDescent="0.2">
      <c r="A97" s="4">
        <v>66</v>
      </c>
      <c r="B97" s="154" t="s">
        <v>385</v>
      </c>
      <c r="C97" s="5" t="s">
        <v>90</v>
      </c>
      <c r="D97" s="4" t="s">
        <v>29</v>
      </c>
      <c r="E97" s="6">
        <v>250</v>
      </c>
      <c r="F97" s="163">
        <v>0</v>
      </c>
      <c r="G97" s="7">
        <f t="shared" si="5"/>
        <v>0</v>
      </c>
      <c r="H97" s="2"/>
      <c r="I97" s="2"/>
    </row>
    <row r="98" spans="1:11" ht="15" x14ac:dyDescent="0.2">
      <c r="A98" s="4">
        <v>67</v>
      </c>
      <c r="B98" s="5" t="s">
        <v>434</v>
      </c>
      <c r="C98" s="5" t="s">
        <v>91</v>
      </c>
      <c r="D98" s="4" t="s">
        <v>11</v>
      </c>
      <c r="E98" s="6">
        <v>36</v>
      </c>
      <c r="F98" s="163">
        <v>0</v>
      </c>
      <c r="G98" s="7">
        <f t="shared" si="5"/>
        <v>0</v>
      </c>
      <c r="H98" s="2"/>
      <c r="I98" s="2"/>
    </row>
    <row r="99" spans="1:11" ht="15" x14ac:dyDescent="0.2">
      <c r="A99" s="4">
        <v>68</v>
      </c>
      <c r="B99" s="5" t="s">
        <v>433</v>
      </c>
      <c r="C99" s="5" t="s">
        <v>342</v>
      </c>
      <c r="D99" s="4" t="s">
        <v>11</v>
      </c>
      <c r="E99" s="6">
        <v>21</v>
      </c>
      <c r="F99" s="163">
        <v>0</v>
      </c>
      <c r="G99" s="7">
        <f t="shared" si="5"/>
        <v>0</v>
      </c>
      <c r="H99" s="2"/>
      <c r="I99" s="2"/>
    </row>
    <row r="100" spans="1:11" ht="15" x14ac:dyDescent="0.2">
      <c r="A100" s="4">
        <v>69</v>
      </c>
      <c r="B100" s="5" t="s">
        <v>435</v>
      </c>
      <c r="C100" s="5" t="s">
        <v>92</v>
      </c>
      <c r="D100" s="4" t="s">
        <v>11</v>
      </c>
      <c r="E100" s="6">
        <v>36</v>
      </c>
      <c r="F100" s="163">
        <v>0</v>
      </c>
      <c r="G100" s="7">
        <f t="shared" si="5"/>
        <v>0</v>
      </c>
      <c r="H100" s="2"/>
      <c r="I100" s="2"/>
    </row>
    <row r="101" spans="1:11" ht="15" x14ac:dyDescent="0.2">
      <c r="A101" s="4">
        <v>70</v>
      </c>
      <c r="B101" s="5" t="s">
        <v>436</v>
      </c>
      <c r="C101" s="5" t="s">
        <v>93</v>
      </c>
      <c r="D101" s="4" t="s">
        <v>94</v>
      </c>
      <c r="E101" s="6">
        <v>1</v>
      </c>
      <c r="F101" s="163">
        <v>0</v>
      </c>
      <c r="G101" s="7">
        <f t="shared" si="5"/>
        <v>0</v>
      </c>
      <c r="H101" s="2"/>
      <c r="I101" s="2"/>
    </row>
    <row r="102" spans="1:11" ht="21" x14ac:dyDescent="0.2">
      <c r="A102" s="8"/>
      <c r="B102" s="8"/>
      <c r="C102" s="8" t="s">
        <v>95</v>
      </c>
      <c r="D102" s="8"/>
      <c r="E102" s="8"/>
      <c r="F102" s="8"/>
      <c r="G102" s="8"/>
      <c r="H102" s="2"/>
      <c r="I102" s="2"/>
    </row>
    <row r="103" spans="1:11" ht="15" x14ac:dyDescent="0.2">
      <c r="A103" s="9"/>
      <c r="B103" s="9" t="s">
        <v>13</v>
      </c>
      <c r="C103" s="202" t="s">
        <v>87</v>
      </c>
      <c r="D103" s="203"/>
      <c r="E103" s="203"/>
      <c r="F103" s="203"/>
      <c r="G103" s="10">
        <f>SUM(G95:G101)</f>
        <v>0</v>
      </c>
      <c r="H103" s="2"/>
      <c r="I103" s="2"/>
      <c r="J103" s="2"/>
      <c r="K103" s="2"/>
    </row>
    <row r="104" spans="1:11" ht="15" x14ac:dyDescent="0.2">
      <c r="A104" s="11"/>
      <c r="B104" s="11" t="s">
        <v>13</v>
      </c>
      <c r="C104" s="204" t="s">
        <v>1</v>
      </c>
      <c r="D104" s="203"/>
      <c r="E104" s="203"/>
      <c r="F104" s="203"/>
      <c r="G104" s="12">
        <f>+G9+G12+G17+G22+G26+G51+G66+G79+G93+G103</f>
        <v>0</v>
      </c>
      <c r="H104" s="2"/>
      <c r="I104" s="2"/>
      <c r="J104" s="2"/>
      <c r="K104" s="2"/>
    </row>
    <row r="105" spans="1:11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2">
      <c r="A106" s="206"/>
      <c r="B106" s="207"/>
      <c r="C106" s="207" t="s">
        <v>96</v>
      </c>
      <c r="D106" s="207"/>
      <c r="E106" s="207"/>
      <c r="F106" s="207"/>
      <c r="G106" s="208"/>
      <c r="H106" s="2"/>
      <c r="I106" s="2"/>
      <c r="J106" s="2"/>
      <c r="K106" s="2"/>
    </row>
    <row r="107" spans="1:11" ht="15" x14ac:dyDescent="0.2">
      <c r="A107" s="3" t="s">
        <v>2</v>
      </c>
      <c r="B107" s="3" t="s">
        <v>3</v>
      </c>
      <c r="C107" s="3" t="s">
        <v>4</v>
      </c>
      <c r="D107" s="3" t="s">
        <v>5</v>
      </c>
      <c r="E107" s="3" t="s">
        <v>6</v>
      </c>
      <c r="F107" s="3" t="s">
        <v>7</v>
      </c>
      <c r="G107" s="3" t="s">
        <v>8</v>
      </c>
      <c r="H107" s="2"/>
      <c r="I107" s="2"/>
      <c r="J107" s="2"/>
      <c r="K107" s="2"/>
    </row>
    <row r="108" spans="1:11" ht="15" x14ac:dyDescent="0.2">
      <c r="A108" s="200"/>
      <c r="B108" s="200"/>
      <c r="C108" s="201" t="s">
        <v>97</v>
      </c>
      <c r="D108" s="201"/>
      <c r="E108" s="201"/>
      <c r="F108" s="201"/>
      <c r="G108" s="201"/>
      <c r="H108" s="2"/>
      <c r="I108" s="2"/>
      <c r="J108" s="2"/>
      <c r="K108" s="2"/>
    </row>
    <row r="109" spans="1:11" ht="15" x14ac:dyDescent="0.2">
      <c r="A109" s="4">
        <v>71</v>
      </c>
      <c r="B109" s="5" t="s">
        <v>437</v>
      </c>
      <c r="C109" s="5" t="s">
        <v>98</v>
      </c>
      <c r="D109" s="4" t="s">
        <v>99</v>
      </c>
      <c r="E109" s="6">
        <v>24</v>
      </c>
      <c r="F109" s="163">
        <v>0</v>
      </c>
      <c r="G109" s="7">
        <f t="shared" ref="G109:G121" si="6">F109*E109</f>
        <v>0</v>
      </c>
      <c r="H109" s="2"/>
      <c r="I109" s="2"/>
    </row>
    <row r="110" spans="1:11" ht="15" x14ac:dyDescent="0.2">
      <c r="A110" s="4">
        <v>72</v>
      </c>
      <c r="B110" s="5" t="s">
        <v>438</v>
      </c>
      <c r="C110" s="5" t="s">
        <v>343</v>
      </c>
      <c r="D110" s="4" t="s">
        <v>99</v>
      </c>
      <c r="E110" s="6">
        <v>60</v>
      </c>
      <c r="F110" s="163">
        <v>0</v>
      </c>
      <c r="G110" s="7">
        <f t="shared" si="6"/>
        <v>0</v>
      </c>
      <c r="H110" s="2"/>
      <c r="I110" s="2"/>
    </row>
    <row r="111" spans="1:11" ht="15" x14ac:dyDescent="0.2">
      <c r="A111" s="4">
        <v>73</v>
      </c>
      <c r="B111" s="5" t="s">
        <v>392</v>
      </c>
      <c r="C111" s="5" t="s">
        <v>344</v>
      </c>
      <c r="D111" s="4" t="s">
        <v>99</v>
      </c>
      <c r="E111" s="6">
        <v>40</v>
      </c>
      <c r="F111" s="163">
        <v>0</v>
      </c>
      <c r="G111" s="7">
        <f t="shared" si="6"/>
        <v>0</v>
      </c>
      <c r="H111" s="2"/>
      <c r="I111" s="2"/>
    </row>
    <row r="112" spans="1:11" ht="15" x14ac:dyDescent="0.2">
      <c r="A112" s="4">
        <v>74</v>
      </c>
      <c r="B112" s="154" t="s">
        <v>386</v>
      </c>
      <c r="C112" s="5" t="s">
        <v>345</v>
      </c>
      <c r="D112" s="4" t="s">
        <v>11</v>
      </c>
      <c r="E112" s="6">
        <v>8</v>
      </c>
      <c r="F112" s="163">
        <v>0</v>
      </c>
      <c r="G112" s="7">
        <f t="shared" si="6"/>
        <v>0</v>
      </c>
      <c r="H112" s="2"/>
      <c r="I112" s="2"/>
    </row>
    <row r="113" spans="1:11" ht="15" x14ac:dyDescent="0.2">
      <c r="A113" s="4">
        <v>75</v>
      </c>
      <c r="B113" s="154" t="s">
        <v>390</v>
      </c>
      <c r="C113" s="5" t="s">
        <v>346</v>
      </c>
      <c r="D113" s="4" t="s">
        <v>99</v>
      </c>
      <c r="E113" s="6">
        <v>90</v>
      </c>
      <c r="F113" s="163">
        <v>0</v>
      </c>
      <c r="G113" s="7">
        <f t="shared" si="6"/>
        <v>0</v>
      </c>
      <c r="H113" s="2"/>
      <c r="I113" s="2"/>
    </row>
    <row r="114" spans="1:11" ht="15" x14ac:dyDescent="0.2">
      <c r="A114" s="4">
        <v>76</v>
      </c>
      <c r="B114" s="154" t="s">
        <v>387</v>
      </c>
      <c r="C114" s="5" t="s">
        <v>347</v>
      </c>
      <c r="D114" s="4" t="s">
        <v>99</v>
      </c>
      <c r="E114" s="6">
        <v>12</v>
      </c>
      <c r="F114" s="163">
        <v>0</v>
      </c>
      <c r="G114" s="7">
        <f t="shared" si="6"/>
        <v>0</v>
      </c>
      <c r="H114" s="2"/>
      <c r="I114" s="2"/>
    </row>
    <row r="115" spans="1:11" ht="15" x14ac:dyDescent="0.2">
      <c r="A115" s="4">
        <v>77</v>
      </c>
      <c r="B115" s="5" t="s">
        <v>393</v>
      </c>
      <c r="C115" s="5" t="s">
        <v>348</v>
      </c>
      <c r="D115" s="4" t="s">
        <v>99</v>
      </c>
      <c r="E115" s="6">
        <v>24</v>
      </c>
      <c r="F115" s="163">
        <v>0</v>
      </c>
      <c r="G115" s="7">
        <f t="shared" si="6"/>
        <v>0</v>
      </c>
      <c r="H115" s="2"/>
      <c r="I115" s="2"/>
    </row>
    <row r="116" spans="1:11" ht="15" x14ac:dyDescent="0.2">
      <c r="A116" s="4">
        <v>78</v>
      </c>
      <c r="B116" s="5" t="s">
        <v>394</v>
      </c>
      <c r="C116" s="5" t="s">
        <v>349</v>
      </c>
      <c r="D116" s="4" t="s">
        <v>99</v>
      </c>
      <c r="E116" s="6">
        <v>24</v>
      </c>
      <c r="F116" s="163">
        <v>0</v>
      </c>
      <c r="G116" s="7">
        <f t="shared" si="6"/>
        <v>0</v>
      </c>
      <c r="H116" s="2"/>
      <c r="I116" s="2"/>
    </row>
    <row r="117" spans="1:11" ht="15" x14ac:dyDescent="0.2">
      <c r="A117" s="4">
        <v>79</v>
      </c>
      <c r="B117" s="5" t="s">
        <v>395</v>
      </c>
      <c r="C117" s="5" t="s">
        <v>350</v>
      </c>
      <c r="D117" s="4" t="s">
        <v>99</v>
      </c>
      <c r="E117" s="6">
        <v>24</v>
      </c>
      <c r="F117" s="163">
        <v>0</v>
      </c>
      <c r="G117" s="7">
        <f t="shared" si="6"/>
        <v>0</v>
      </c>
      <c r="H117" s="2"/>
      <c r="I117" s="2"/>
    </row>
    <row r="118" spans="1:11" ht="15" x14ac:dyDescent="0.2">
      <c r="A118" s="4">
        <v>80</v>
      </c>
      <c r="B118" s="154" t="s">
        <v>388</v>
      </c>
      <c r="C118" s="5" t="s">
        <v>351</v>
      </c>
      <c r="D118" s="4" t="s">
        <v>99</v>
      </c>
      <c r="E118" s="6">
        <v>12</v>
      </c>
      <c r="F118" s="163">
        <v>0</v>
      </c>
      <c r="G118" s="7">
        <f t="shared" si="6"/>
        <v>0</v>
      </c>
      <c r="H118" s="2"/>
      <c r="I118" s="2"/>
    </row>
    <row r="119" spans="1:11" ht="15" x14ac:dyDescent="0.2">
      <c r="A119" s="4">
        <v>81</v>
      </c>
      <c r="B119" s="5" t="s">
        <v>439</v>
      </c>
      <c r="C119" s="5" t="s">
        <v>352</v>
      </c>
      <c r="D119" s="4" t="s">
        <v>99</v>
      </c>
      <c r="E119" s="6">
        <v>40</v>
      </c>
      <c r="F119" s="163">
        <v>0</v>
      </c>
      <c r="G119" s="7">
        <f t="shared" si="6"/>
        <v>0</v>
      </c>
      <c r="H119" s="2"/>
      <c r="I119" s="2"/>
    </row>
    <row r="120" spans="1:11" ht="15" x14ac:dyDescent="0.2">
      <c r="A120" s="4">
        <v>82</v>
      </c>
      <c r="B120" s="154" t="s">
        <v>389</v>
      </c>
      <c r="C120" s="5" t="s">
        <v>100</v>
      </c>
      <c r="D120" s="4" t="s">
        <v>99</v>
      </c>
      <c r="E120" s="6">
        <v>60</v>
      </c>
      <c r="F120" s="163">
        <v>0</v>
      </c>
      <c r="G120" s="7">
        <f t="shared" si="6"/>
        <v>0</v>
      </c>
      <c r="H120" s="2"/>
      <c r="I120" s="2"/>
    </row>
    <row r="121" spans="1:11" ht="15" x14ac:dyDescent="0.2">
      <c r="A121" s="4">
        <v>83</v>
      </c>
      <c r="B121" s="5" t="s">
        <v>440</v>
      </c>
      <c r="C121" s="5" t="s">
        <v>353</v>
      </c>
      <c r="D121" s="4" t="s">
        <v>99</v>
      </c>
      <c r="E121" s="6">
        <v>20</v>
      </c>
      <c r="F121" s="163">
        <v>0</v>
      </c>
      <c r="G121" s="7">
        <f t="shared" si="6"/>
        <v>0</v>
      </c>
      <c r="H121" s="2"/>
      <c r="I121" s="2"/>
    </row>
    <row r="122" spans="1:11" ht="15" x14ac:dyDescent="0.2">
      <c r="A122" s="8"/>
      <c r="B122" s="8"/>
      <c r="C122" s="8" t="s">
        <v>354</v>
      </c>
      <c r="D122" s="8"/>
      <c r="E122" s="8"/>
      <c r="F122" s="8"/>
      <c r="G122" s="8"/>
      <c r="H122" s="2"/>
      <c r="I122" s="2"/>
    </row>
    <row r="123" spans="1:11" ht="15" x14ac:dyDescent="0.2">
      <c r="A123" s="4">
        <v>84</v>
      </c>
      <c r="B123" s="5" t="s">
        <v>441</v>
      </c>
      <c r="C123" s="5" t="s">
        <v>355</v>
      </c>
      <c r="D123" s="4" t="s">
        <v>356</v>
      </c>
      <c r="E123" s="6">
        <v>1</v>
      </c>
      <c r="F123" s="163">
        <v>0</v>
      </c>
      <c r="G123" s="7">
        <f>F123*E123</f>
        <v>0</v>
      </c>
      <c r="H123" s="2"/>
      <c r="I123" s="2"/>
    </row>
    <row r="124" spans="1:11" ht="15" x14ac:dyDescent="0.2">
      <c r="A124" s="8"/>
      <c r="B124" s="8"/>
      <c r="C124" s="8" t="s">
        <v>357</v>
      </c>
      <c r="D124" s="8"/>
      <c r="E124" s="8"/>
      <c r="F124" s="8"/>
      <c r="G124" s="8"/>
      <c r="H124" s="2"/>
      <c r="I124" s="2"/>
    </row>
    <row r="125" spans="1:11" ht="15" x14ac:dyDescent="0.2">
      <c r="A125" s="4">
        <v>85</v>
      </c>
      <c r="B125" s="5" t="s">
        <v>442</v>
      </c>
      <c r="C125" s="5" t="s">
        <v>358</v>
      </c>
      <c r="D125" s="4" t="s">
        <v>99</v>
      </c>
      <c r="E125" s="6">
        <v>16</v>
      </c>
      <c r="F125" s="163">
        <v>0</v>
      </c>
      <c r="G125" s="7">
        <f>F125*E125</f>
        <v>0</v>
      </c>
      <c r="H125" s="2"/>
      <c r="I125" s="2"/>
    </row>
    <row r="126" spans="1:11" ht="15" x14ac:dyDescent="0.2">
      <c r="A126" s="8"/>
      <c r="B126" s="8"/>
      <c r="C126" s="8" t="s">
        <v>359</v>
      </c>
      <c r="D126" s="8"/>
      <c r="E126" s="8"/>
      <c r="F126" s="8"/>
      <c r="G126" s="8"/>
      <c r="H126" s="2"/>
      <c r="I126" s="2"/>
    </row>
    <row r="127" spans="1:11" ht="15" x14ac:dyDescent="0.2">
      <c r="A127" s="9"/>
      <c r="B127" s="9" t="s">
        <v>13</v>
      </c>
      <c r="C127" s="202" t="s">
        <v>97</v>
      </c>
      <c r="D127" s="203"/>
      <c r="E127" s="203"/>
      <c r="F127" s="203"/>
      <c r="G127" s="10">
        <f>SUM(G109:G125)</f>
        <v>0</v>
      </c>
      <c r="H127" s="2"/>
      <c r="I127" s="2"/>
      <c r="J127" s="2"/>
      <c r="K127" s="2"/>
    </row>
    <row r="128" spans="1:11" ht="15" x14ac:dyDescent="0.2">
      <c r="A128" s="200"/>
      <c r="B128" s="200"/>
      <c r="C128" s="201" t="s">
        <v>101</v>
      </c>
      <c r="D128" s="201"/>
      <c r="E128" s="201"/>
      <c r="F128" s="201"/>
      <c r="G128" s="201"/>
      <c r="H128" s="2"/>
      <c r="I128" s="2"/>
      <c r="J128" s="2"/>
      <c r="K128" s="2"/>
    </row>
    <row r="129" spans="1:11" ht="15" x14ac:dyDescent="0.2">
      <c r="A129" s="4">
        <v>86</v>
      </c>
      <c r="B129" s="5" t="s">
        <v>102</v>
      </c>
      <c r="C129" s="5" t="s">
        <v>103</v>
      </c>
      <c r="D129" s="4" t="s">
        <v>29</v>
      </c>
      <c r="E129" s="6">
        <v>150</v>
      </c>
      <c r="F129" s="163">
        <v>0</v>
      </c>
      <c r="G129" s="7">
        <f>F129*E129</f>
        <v>0</v>
      </c>
      <c r="H129" s="2"/>
      <c r="I129" s="2"/>
    </row>
    <row r="130" spans="1:11" ht="15" x14ac:dyDescent="0.2">
      <c r="A130" s="4">
        <v>87</v>
      </c>
      <c r="B130" s="5" t="s">
        <v>104</v>
      </c>
      <c r="C130" s="5" t="s">
        <v>105</v>
      </c>
      <c r="D130" s="4" t="s">
        <v>29</v>
      </c>
      <c r="E130" s="6">
        <v>250</v>
      </c>
      <c r="F130" s="163">
        <v>0</v>
      </c>
      <c r="G130" s="7">
        <f>F130*E130</f>
        <v>0</v>
      </c>
      <c r="H130" s="2"/>
      <c r="I130" s="2"/>
    </row>
    <row r="131" spans="1:11" ht="15" x14ac:dyDescent="0.2">
      <c r="A131" s="4">
        <v>88</v>
      </c>
      <c r="B131" s="5" t="s">
        <v>106</v>
      </c>
      <c r="C131" s="5" t="s">
        <v>107</v>
      </c>
      <c r="D131" s="4" t="s">
        <v>29</v>
      </c>
      <c r="E131" s="6">
        <v>150</v>
      </c>
      <c r="F131" s="163">
        <v>0</v>
      </c>
      <c r="G131" s="7">
        <f>F131*E131</f>
        <v>0</v>
      </c>
      <c r="H131" s="2"/>
      <c r="I131" s="2"/>
    </row>
    <row r="132" spans="1:11" ht="15" x14ac:dyDescent="0.2">
      <c r="A132" s="9"/>
      <c r="B132" s="9" t="s">
        <v>13</v>
      </c>
      <c r="C132" s="202" t="s">
        <v>101</v>
      </c>
      <c r="D132" s="203"/>
      <c r="E132" s="203"/>
      <c r="F132" s="203"/>
      <c r="G132" s="10">
        <f>SUM(G129:G131)</f>
        <v>0</v>
      </c>
      <c r="H132" s="2"/>
      <c r="I132" s="2"/>
      <c r="J132" s="2"/>
      <c r="K132" s="2"/>
    </row>
    <row r="133" spans="1:11" ht="15" x14ac:dyDescent="0.2">
      <c r="A133" s="200"/>
      <c r="B133" s="200"/>
      <c r="C133" s="201" t="s">
        <v>108</v>
      </c>
      <c r="D133" s="201"/>
      <c r="E133" s="201"/>
      <c r="F133" s="201"/>
      <c r="G133" s="201"/>
      <c r="H133" s="2"/>
      <c r="I133" s="2"/>
      <c r="J133" s="2"/>
      <c r="K133" s="2"/>
    </row>
    <row r="134" spans="1:11" ht="15" x14ac:dyDescent="0.2">
      <c r="A134" s="4">
        <v>89</v>
      </c>
      <c r="B134" s="5" t="s">
        <v>109</v>
      </c>
      <c r="C134" s="5" t="s">
        <v>110</v>
      </c>
      <c r="D134" s="4" t="s">
        <v>11</v>
      </c>
      <c r="E134" s="6">
        <v>31</v>
      </c>
      <c r="F134" s="163">
        <v>0</v>
      </c>
      <c r="G134" s="7">
        <f>F134*E134</f>
        <v>0</v>
      </c>
      <c r="H134" s="2"/>
      <c r="I134" s="2"/>
    </row>
    <row r="135" spans="1:11" ht="15" x14ac:dyDescent="0.2">
      <c r="A135" s="4">
        <v>90</v>
      </c>
      <c r="B135" s="154" t="s">
        <v>386</v>
      </c>
      <c r="C135" s="5" t="s">
        <v>111</v>
      </c>
      <c r="D135" s="4" t="s">
        <v>11</v>
      </c>
      <c r="E135" s="6">
        <v>43</v>
      </c>
      <c r="F135" s="163">
        <v>0</v>
      </c>
      <c r="G135" s="7">
        <f>F135*E135</f>
        <v>0</v>
      </c>
      <c r="H135" s="2"/>
      <c r="I135" s="2"/>
    </row>
    <row r="136" spans="1:11" ht="15" x14ac:dyDescent="0.2">
      <c r="A136" s="4">
        <v>91</v>
      </c>
      <c r="B136" s="154" t="s">
        <v>390</v>
      </c>
      <c r="C136" s="5" t="s">
        <v>112</v>
      </c>
      <c r="D136" s="4" t="s">
        <v>11</v>
      </c>
      <c r="E136" s="6">
        <v>20</v>
      </c>
      <c r="F136" s="163">
        <v>0</v>
      </c>
      <c r="G136" s="7">
        <f>F136*E136</f>
        <v>0</v>
      </c>
      <c r="H136" s="2"/>
      <c r="I136" s="2"/>
    </row>
    <row r="137" spans="1:11" ht="15" x14ac:dyDescent="0.2">
      <c r="A137" s="4">
        <v>92</v>
      </c>
      <c r="B137" s="5" t="s">
        <v>113</v>
      </c>
      <c r="C137" s="5" t="s">
        <v>114</v>
      </c>
      <c r="D137" s="4" t="s">
        <v>99</v>
      </c>
      <c r="E137" s="6">
        <v>300</v>
      </c>
      <c r="F137" s="163">
        <v>0</v>
      </c>
      <c r="G137" s="7">
        <f>F137*E137</f>
        <v>0</v>
      </c>
      <c r="H137" s="2"/>
      <c r="I137" s="2"/>
    </row>
    <row r="138" spans="1:11" ht="15" x14ac:dyDescent="0.2">
      <c r="A138" s="4">
        <v>93</v>
      </c>
      <c r="B138" s="5" t="s">
        <v>443</v>
      </c>
      <c r="C138" s="5" t="s">
        <v>360</v>
      </c>
      <c r="D138" s="4" t="s">
        <v>99</v>
      </c>
      <c r="E138" s="6">
        <v>40</v>
      </c>
      <c r="F138" s="163">
        <v>0</v>
      </c>
      <c r="G138" s="7">
        <f>F138*E138</f>
        <v>0</v>
      </c>
      <c r="H138" s="2"/>
      <c r="I138" s="2"/>
    </row>
    <row r="139" spans="1:11" ht="15" x14ac:dyDescent="0.2">
      <c r="A139" s="8"/>
      <c r="B139" s="8"/>
      <c r="C139" s="8" t="s">
        <v>361</v>
      </c>
      <c r="D139" s="8"/>
      <c r="E139" s="8"/>
      <c r="F139" s="8"/>
      <c r="G139" s="8"/>
      <c r="H139" s="2"/>
      <c r="I139" s="2"/>
    </row>
    <row r="140" spans="1:11" ht="21" x14ac:dyDescent="0.2">
      <c r="A140" s="4">
        <v>94</v>
      </c>
      <c r="B140" s="5" t="s">
        <v>444</v>
      </c>
      <c r="C140" s="5" t="s">
        <v>115</v>
      </c>
      <c r="D140" s="4" t="s">
        <v>116</v>
      </c>
      <c r="E140" s="6">
        <v>4.5</v>
      </c>
      <c r="F140" s="163">
        <v>0</v>
      </c>
      <c r="G140" s="7">
        <f t="shared" ref="G140:G174" si="7">F140*E140</f>
        <v>0</v>
      </c>
      <c r="H140" s="2"/>
      <c r="I140" s="2"/>
    </row>
    <row r="141" spans="1:11" ht="15" x14ac:dyDescent="0.2">
      <c r="A141" s="4">
        <v>95</v>
      </c>
      <c r="B141" s="5" t="s">
        <v>117</v>
      </c>
      <c r="C141" s="5" t="s">
        <v>362</v>
      </c>
      <c r="D141" s="4" t="s">
        <v>11</v>
      </c>
      <c r="E141" s="6">
        <v>20</v>
      </c>
      <c r="F141" s="163">
        <v>0</v>
      </c>
      <c r="G141" s="7">
        <f t="shared" si="7"/>
        <v>0</v>
      </c>
      <c r="H141" s="2"/>
      <c r="I141" s="2"/>
    </row>
    <row r="142" spans="1:11" ht="15" x14ac:dyDescent="0.2">
      <c r="A142" s="4">
        <v>96</v>
      </c>
      <c r="B142" s="154" t="s">
        <v>390</v>
      </c>
      <c r="C142" s="5" t="s">
        <v>363</v>
      </c>
      <c r="D142" s="4" t="s">
        <v>11</v>
      </c>
      <c r="E142" s="6">
        <v>12</v>
      </c>
      <c r="F142" s="163">
        <v>0</v>
      </c>
      <c r="G142" s="7">
        <f t="shared" si="7"/>
        <v>0</v>
      </c>
      <c r="H142" s="2"/>
      <c r="I142" s="2"/>
    </row>
    <row r="143" spans="1:11" ht="15" x14ac:dyDescent="0.2">
      <c r="A143" s="4">
        <v>97</v>
      </c>
      <c r="B143" s="154" t="s">
        <v>439</v>
      </c>
      <c r="C143" s="5" t="s">
        <v>118</v>
      </c>
      <c r="D143" s="4" t="s">
        <v>11</v>
      </c>
      <c r="E143" s="6">
        <v>69</v>
      </c>
      <c r="F143" s="163">
        <v>0</v>
      </c>
      <c r="G143" s="7">
        <f t="shared" si="7"/>
        <v>0</v>
      </c>
      <c r="H143" s="2"/>
      <c r="I143" s="2"/>
    </row>
    <row r="144" spans="1:11" ht="15" x14ac:dyDescent="0.2">
      <c r="A144" s="4">
        <v>98</v>
      </c>
      <c r="B144" s="154" t="s">
        <v>391</v>
      </c>
      <c r="C144" s="5" t="s">
        <v>119</v>
      </c>
      <c r="D144" s="4" t="s">
        <v>11</v>
      </c>
      <c r="E144" s="6">
        <v>1</v>
      </c>
      <c r="F144" s="163">
        <v>0</v>
      </c>
      <c r="G144" s="7">
        <f t="shared" si="7"/>
        <v>0</v>
      </c>
      <c r="H144" s="2"/>
      <c r="I144" s="2"/>
    </row>
    <row r="145" spans="1:9" ht="15" x14ac:dyDescent="0.2">
      <c r="A145" s="4">
        <v>99</v>
      </c>
      <c r="B145" s="5" t="s">
        <v>445</v>
      </c>
      <c r="C145" s="5" t="s">
        <v>120</v>
      </c>
      <c r="D145" s="4" t="s">
        <v>11</v>
      </c>
      <c r="E145" s="6">
        <v>45</v>
      </c>
      <c r="F145" s="163">
        <v>0</v>
      </c>
      <c r="G145" s="7">
        <f t="shared" si="7"/>
        <v>0</v>
      </c>
      <c r="H145" s="2"/>
      <c r="I145" s="2"/>
    </row>
    <row r="146" spans="1:9" ht="15" x14ac:dyDescent="0.2">
      <c r="A146" s="4">
        <v>100</v>
      </c>
      <c r="B146" s="5" t="s">
        <v>121</v>
      </c>
      <c r="C146" s="5" t="s">
        <v>122</v>
      </c>
      <c r="D146" s="4" t="s">
        <v>11</v>
      </c>
      <c r="E146" s="6">
        <v>921</v>
      </c>
      <c r="F146" s="163">
        <v>0</v>
      </c>
      <c r="G146" s="7">
        <f t="shared" si="7"/>
        <v>0</v>
      </c>
      <c r="H146" s="2"/>
      <c r="I146" s="2"/>
    </row>
    <row r="147" spans="1:9" ht="15" x14ac:dyDescent="0.2">
      <c r="A147" s="4">
        <v>101</v>
      </c>
      <c r="B147" s="5" t="s">
        <v>123</v>
      </c>
      <c r="C147" s="5" t="s">
        <v>124</v>
      </c>
      <c r="D147" s="4" t="s">
        <v>11</v>
      </c>
      <c r="E147" s="6">
        <v>662</v>
      </c>
      <c r="F147" s="163">
        <v>0</v>
      </c>
      <c r="G147" s="7">
        <f t="shared" si="7"/>
        <v>0</v>
      </c>
      <c r="H147" s="2"/>
      <c r="I147" s="2"/>
    </row>
    <row r="148" spans="1:9" ht="15" x14ac:dyDescent="0.2">
      <c r="A148" s="4">
        <v>102</v>
      </c>
      <c r="B148" s="5" t="s">
        <v>125</v>
      </c>
      <c r="C148" s="5" t="s">
        <v>126</v>
      </c>
      <c r="D148" s="4" t="s">
        <v>11</v>
      </c>
      <c r="E148" s="6">
        <v>109</v>
      </c>
      <c r="F148" s="163">
        <v>0</v>
      </c>
      <c r="G148" s="7">
        <f t="shared" si="7"/>
        <v>0</v>
      </c>
      <c r="H148" s="2"/>
      <c r="I148" s="2"/>
    </row>
    <row r="149" spans="1:9" ht="15" x14ac:dyDescent="0.2">
      <c r="A149" s="4">
        <v>103</v>
      </c>
      <c r="B149" s="5" t="s">
        <v>113</v>
      </c>
      <c r="C149" s="5" t="s">
        <v>127</v>
      </c>
      <c r="D149" s="4" t="s">
        <v>11</v>
      </c>
      <c r="E149" s="6">
        <v>39</v>
      </c>
      <c r="F149" s="163">
        <v>0</v>
      </c>
      <c r="G149" s="7">
        <f t="shared" si="7"/>
        <v>0</v>
      </c>
      <c r="H149" s="2"/>
      <c r="I149" s="2"/>
    </row>
    <row r="150" spans="1:9" ht="15" x14ac:dyDescent="0.2">
      <c r="A150" s="4">
        <v>104</v>
      </c>
      <c r="B150" s="5" t="s">
        <v>128</v>
      </c>
      <c r="C150" s="5" t="s">
        <v>129</v>
      </c>
      <c r="D150" s="4" t="s">
        <v>29</v>
      </c>
      <c r="E150" s="6">
        <v>60</v>
      </c>
      <c r="F150" s="163">
        <v>0</v>
      </c>
      <c r="G150" s="7">
        <f t="shared" si="7"/>
        <v>0</v>
      </c>
      <c r="H150" s="2"/>
      <c r="I150" s="2"/>
    </row>
    <row r="151" spans="1:9" ht="15" x14ac:dyDescent="0.2">
      <c r="A151" s="4">
        <v>105</v>
      </c>
      <c r="B151" s="5" t="s">
        <v>130</v>
      </c>
      <c r="C151" s="5" t="s">
        <v>131</v>
      </c>
      <c r="D151" s="4" t="s">
        <v>29</v>
      </c>
      <c r="E151" s="6">
        <v>1140</v>
      </c>
      <c r="F151" s="163">
        <v>0</v>
      </c>
      <c r="G151" s="7">
        <f t="shared" si="7"/>
        <v>0</v>
      </c>
      <c r="H151" s="2"/>
      <c r="I151" s="2"/>
    </row>
    <row r="152" spans="1:9" ht="15" x14ac:dyDescent="0.2">
      <c r="A152" s="4">
        <v>106</v>
      </c>
      <c r="B152" s="5" t="s">
        <v>446</v>
      </c>
      <c r="C152" s="5" t="s">
        <v>132</v>
      </c>
      <c r="D152" s="4" t="s">
        <v>11</v>
      </c>
      <c r="E152" s="6">
        <v>2</v>
      </c>
      <c r="F152" s="163">
        <v>0</v>
      </c>
      <c r="G152" s="7">
        <f t="shared" si="7"/>
        <v>0</v>
      </c>
      <c r="H152" s="2"/>
      <c r="I152" s="2"/>
    </row>
    <row r="153" spans="1:9" ht="15" x14ac:dyDescent="0.2">
      <c r="A153" s="4">
        <v>107</v>
      </c>
      <c r="B153" s="5" t="s">
        <v>364</v>
      </c>
      <c r="C153" s="5" t="s">
        <v>133</v>
      </c>
      <c r="D153" s="4" t="s">
        <v>11</v>
      </c>
      <c r="E153" s="6">
        <v>880</v>
      </c>
      <c r="F153" s="163">
        <v>0</v>
      </c>
      <c r="G153" s="7">
        <f t="shared" si="7"/>
        <v>0</v>
      </c>
      <c r="H153" s="2"/>
      <c r="I153" s="2"/>
    </row>
    <row r="154" spans="1:9" ht="15" x14ac:dyDescent="0.2">
      <c r="A154" s="4">
        <v>108</v>
      </c>
      <c r="B154" s="5" t="s">
        <v>447</v>
      </c>
      <c r="C154" s="5" t="s">
        <v>134</v>
      </c>
      <c r="D154" s="4" t="s">
        <v>11</v>
      </c>
      <c r="E154" s="6">
        <v>58</v>
      </c>
      <c r="F154" s="163">
        <v>0</v>
      </c>
      <c r="G154" s="7">
        <f t="shared" si="7"/>
        <v>0</v>
      </c>
      <c r="H154" s="2"/>
      <c r="I154" s="2"/>
    </row>
    <row r="155" spans="1:9" ht="15" x14ac:dyDescent="0.2">
      <c r="A155" s="4">
        <v>109</v>
      </c>
      <c r="B155" s="5" t="s">
        <v>448</v>
      </c>
      <c r="C155" s="5" t="s">
        <v>365</v>
      </c>
      <c r="D155" s="4" t="s">
        <v>229</v>
      </c>
      <c r="E155" s="6">
        <v>16</v>
      </c>
      <c r="F155" s="163">
        <v>0</v>
      </c>
      <c r="G155" s="7">
        <f t="shared" si="7"/>
        <v>0</v>
      </c>
      <c r="H155" s="2"/>
      <c r="I155" s="2"/>
    </row>
    <row r="156" spans="1:9" ht="15" x14ac:dyDescent="0.2">
      <c r="A156" s="4">
        <v>110</v>
      </c>
      <c r="B156" s="5" t="s">
        <v>135</v>
      </c>
      <c r="C156" s="5" t="s">
        <v>136</v>
      </c>
      <c r="D156" s="4" t="s">
        <v>29</v>
      </c>
      <c r="E156" s="6">
        <v>20840</v>
      </c>
      <c r="F156" s="163">
        <v>0</v>
      </c>
      <c r="G156" s="7">
        <f t="shared" si="7"/>
        <v>0</v>
      </c>
      <c r="H156" s="2"/>
      <c r="I156" s="2"/>
    </row>
    <row r="157" spans="1:9" ht="15" x14ac:dyDescent="0.2">
      <c r="A157" s="4">
        <v>111</v>
      </c>
      <c r="B157" s="5" t="s">
        <v>137</v>
      </c>
      <c r="C157" s="5" t="s">
        <v>138</v>
      </c>
      <c r="D157" s="4" t="s">
        <v>29</v>
      </c>
      <c r="E157" s="6">
        <v>11470</v>
      </c>
      <c r="F157" s="163">
        <v>0</v>
      </c>
      <c r="G157" s="7">
        <f t="shared" si="7"/>
        <v>0</v>
      </c>
      <c r="H157" s="2"/>
      <c r="I157" s="2"/>
    </row>
    <row r="158" spans="1:9" ht="15" x14ac:dyDescent="0.2">
      <c r="A158" s="4">
        <v>112</v>
      </c>
      <c r="B158" s="5" t="s">
        <v>449</v>
      </c>
      <c r="C158" s="5" t="s">
        <v>139</v>
      </c>
      <c r="D158" s="4" t="s">
        <v>11</v>
      </c>
      <c r="E158" s="6">
        <v>2024</v>
      </c>
      <c r="F158" s="163">
        <v>0</v>
      </c>
      <c r="G158" s="7">
        <f t="shared" si="7"/>
        <v>0</v>
      </c>
      <c r="H158" s="2"/>
      <c r="I158" s="2"/>
    </row>
    <row r="159" spans="1:9" ht="15" x14ac:dyDescent="0.2">
      <c r="A159" s="4">
        <v>113</v>
      </c>
      <c r="B159" s="5" t="s">
        <v>140</v>
      </c>
      <c r="C159" s="5" t="s">
        <v>141</v>
      </c>
      <c r="D159" s="4" t="s">
        <v>142</v>
      </c>
      <c r="E159" s="6">
        <v>32</v>
      </c>
      <c r="F159" s="163">
        <v>0</v>
      </c>
      <c r="G159" s="7">
        <f t="shared" si="7"/>
        <v>0</v>
      </c>
      <c r="H159" s="2"/>
      <c r="I159" s="2"/>
    </row>
    <row r="160" spans="1:9" ht="15" x14ac:dyDescent="0.2">
      <c r="A160" s="4">
        <v>114</v>
      </c>
      <c r="B160" s="5" t="s">
        <v>143</v>
      </c>
      <c r="C160" s="5" t="s">
        <v>144</v>
      </c>
      <c r="D160" s="4" t="s">
        <v>11</v>
      </c>
      <c r="E160" s="6">
        <v>2640</v>
      </c>
      <c r="F160" s="163">
        <v>0</v>
      </c>
      <c r="G160" s="7">
        <f t="shared" si="7"/>
        <v>0</v>
      </c>
      <c r="H160" s="2"/>
      <c r="I160" s="2"/>
    </row>
    <row r="161" spans="1:11" ht="15" x14ac:dyDescent="0.2">
      <c r="A161" s="4">
        <v>115</v>
      </c>
      <c r="B161" s="5" t="s">
        <v>145</v>
      </c>
      <c r="C161" s="5" t="s">
        <v>146</v>
      </c>
      <c r="D161" s="4" t="s">
        <v>11</v>
      </c>
      <c r="E161" s="6">
        <v>90</v>
      </c>
      <c r="F161" s="163">
        <v>0</v>
      </c>
      <c r="G161" s="7">
        <f t="shared" si="7"/>
        <v>0</v>
      </c>
      <c r="H161" s="2"/>
      <c r="I161" s="2"/>
    </row>
    <row r="162" spans="1:11" ht="15" x14ac:dyDescent="0.2">
      <c r="A162" s="4">
        <v>116</v>
      </c>
      <c r="B162" s="5" t="s">
        <v>143</v>
      </c>
      <c r="C162" s="5" t="s">
        <v>366</v>
      </c>
      <c r="D162" s="4" t="s">
        <v>11</v>
      </c>
      <c r="E162" s="6">
        <v>60</v>
      </c>
      <c r="F162" s="163">
        <v>0</v>
      </c>
      <c r="G162" s="7">
        <f t="shared" si="7"/>
        <v>0</v>
      </c>
      <c r="H162" s="2"/>
      <c r="I162" s="2"/>
    </row>
    <row r="163" spans="1:11" ht="15" x14ac:dyDescent="0.2">
      <c r="A163" s="4">
        <v>117</v>
      </c>
      <c r="B163" s="154" t="s">
        <v>386</v>
      </c>
      <c r="C163" s="5" t="s">
        <v>147</v>
      </c>
      <c r="D163" s="4" t="s">
        <v>11</v>
      </c>
      <c r="E163" s="6">
        <v>5</v>
      </c>
      <c r="F163" s="163">
        <v>0</v>
      </c>
      <c r="G163" s="7">
        <f t="shared" si="7"/>
        <v>0</v>
      </c>
      <c r="H163" s="2"/>
      <c r="I163" s="2"/>
    </row>
    <row r="164" spans="1:11" ht="15" x14ac:dyDescent="0.2">
      <c r="A164" s="4">
        <v>118</v>
      </c>
      <c r="B164" s="154" t="s">
        <v>390</v>
      </c>
      <c r="C164" s="5" t="s">
        <v>148</v>
      </c>
      <c r="D164" s="4" t="s">
        <v>11</v>
      </c>
      <c r="E164" s="6">
        <v>1</v>
      </c>
      <c r="F164" s="163">
        <v>0</v>
      </c>
      <c r="G164" s="7">
        <f t="shared" si="7"/>
        <v>0</v>
      </c>
      <c r="H164" s="2"/>
      <c r="I164" s="2"/>
    </row>
    <row r="165" spans="1:11" ht="15" x14ac:dyDescent="0.2">
      <c r="A165" s="4">
        <v>119</v>
      </c>
      <c r="B165" s="154" t="s">
        <v>437</v>
      </c>
      <c r="C165" s="5" t="s">
        <v>149</v>
      </c>
      <c r="D165" s="4" t="s">
        <v>11</v>
      </c>
      <c r="E165" s="6">
        <v>30</v>
      </c>
      <c r="F165" s="163">
        <v>0</v>
      </c>
      <c r="G165" s="7">
        <f t="shared" si="7"/>
        <v>0</v>
      </c>
      <c r="H165" s="2"/>
      <c r="I165" s="2"/>
    </row>
    <row r="166" spans="1:11" ht="15" x14ac:dyDescent="0.2">
      <c r="A166" s="4">
        <v>120</v>
      </c>
      <c r="B166" s="154" t="s">
        <v>438</v>
      </c>
      <c r="C166" s="5" t="s">
        <v>150</v>
      </c>
      <c r="D166" s="4" t="s">
        <v>11</v>
      </c>
      <c r="E166" s="6">
        <v>1</v>
      </c>
      <c r="F166" s="163">
        <v>0</v>
      </c>
      <c r="G166" s="7">
        <f t="shared" si="7"/>
        <v>0</v>
      </c>
      <c r="H166" s="2"/>
      <c r="I166" s="2"/>
    </row>
    <row r="167" spans="1:11" ht="15" x14ac:dyDescent="0.2">
      <c r="A167" s="4">
        <v>121</v>
      </c>
      <c r="B167" s="154" t="s">
        <v>392</v>
      </c>
      <c r="C167" s="5" t="s">
        <v>151</v>
      </c>
      <c r="D167" s="4" t="s">
        <v>11</v>
      </c>
      <c r="E167" s="6">
        <v>4</v>
      </c>
      <c r="F167" s="163">
        <v>0</v>
      </c>
      <c r="G167" s="7">
        <f t="shared" si="7"/>
        <v>0</v>
      </c>
      <c r="H167" s="2"/>
      <c r="I167" s="2"/>
    </row>
    <row r="168" spans="1:11" ht="15" x14ac:dyDescent="0.2">
      <c r="A168" s="4">
        <v>122</v>
      </c>
      <c r="B168" s="154" t="s">
        <v>393</v>
      </c>
      <c r="C168" s="5" t="s">
        <v>152</v>
      </c>
      <c r="D168" s="4" t="s">
        <v>11</v>
      </c>
      <c r="E168" s="6">
        <v>18</v>
      </c>
      <c r="F168" s="163">
        <v>0</v>
      </c>
      <c r="G168" s="7">
        <f t="shared" si="7"/>
        <v>0</v>
      </c>
      <c r="H168" s="2"/>
      <c r="I168" s="2"/>
    </row>
    <row r="169" spans="1:11" ht="15" x14ac:dyDescent="0.2">
      <c r="A169" s="4">
        <v>123</v>
      </c>
      <c r="B169" s="154" t="s">
        <v>394</v>
      </c>
      <c r="C169" s="5" t="s">
        <v>153</v>
      </c>
      <c r="D169" s="4" t="s">
        <v>11</v>
      </c>
      <c r="E169" s="6">
        <v>16</v>
      </c>
      <c r="F169" s="163">
        <v>0</v>
      </c>
      <c r="G169" s="7">
        <f t="shared" si="7"/>
        <v>0</v>
      </c>
      <c r="H169" s="2"/>
      <c r="I169" s="2"/>
    </row>
    <row r="170" spans="1:11" ht="15" x14ac:dyDescent="0.2">
      <c r="A170" s="4">
        <v>124</v>
      </c>
      <c r="B170" s="154" t="s">
        <v>395</v>
      </c>
      <c r="C170" s="5" t="s">
        <v>154</v>
      </c>
      <c r="D170" s="4" t="s">
        <v>11</v>
      </c>
      <c r="E170" s="6">
        <v>187</v>
      </c>
      <c r="F170" s="163">
        <v>0</v>
      </c>
      <c r="G170" s="7">
        <f t="shared" si="7"/>
        <v>0</v>
      </c>
      <c r="H170" s="2"/>
      <c r="I170" s="2"/>
    </row>
    <row r="171" spans="1:11" ht="15" x14ac:dyDescent="0.2">
      <c r="A171" s="4">
        <v>125</v>
      </c>
      <c r="B171" s="5" t="s">
        <v>155</v>
      </c>
      <c r="C171" s="5" t="s">
        <v>156</v>
      </c>
      <c r="D171" s="4" t="s">
        <v>11</v>
      </c>
      <c r="E171" s="6">
        <v>4</v>
      </c>
      <c r="F171" s="163">
        <v>0</v>
      </c>
      <c r="G171" s="7">
        <f t="shared" si="7"/>
        <v>0</v>
      </c>
      <c r="H171" s="2"/>
      <c r="I171" s="2"/>
    </row>
    <row r="172" spans="1:11" ht="15" x14ac:dyDescent="0.2">
      <c r="A172" s="4">
        <v>126</v>
      </c>
      <c r="B172" s="5" t="s">
        <v>157</v>
      </c>
      <c r="C172" s="5" t="s">
        <v>158</v>
      </c>
      <c r="D172" s="4" t="s">
        <v>11</v>
      </c>
      <c r="E172" s="6">
        <v>734</v>
      </c>
      <c r="F172" s="163">
        <v>0</v>
      </c>
      <c r="G172" s="7">
        <f t="shared" si="7"/>
        <v>0</v>
      </c>
      <c r="H172" s="2"/>
      <c r="I172" s="2"/>
    </row>
    <row r="173" spans="1:11" ht="15" x14ac:dyDescent="0.2">
      <c r="A173" s="4">
        <v>127</v>
      </c>
      <c r="B173" s="5" t="s">
        <v>159</v>
      </c>
      <c r="C173" s="5" t="s">
        <v>160</v>
      </c>
      <c r="D173" s="4" t="s">
        <v>11</v>
      </c>
      <c r="E173" s="6">
        <v>54</v>
      </c>
      <c r="F173" s="163">
        <v>0</v>
      </c>
      <c r="G173" s="7">
        <f t="shared" si="7"/>
        <v>0</v>
      </c>
      <c r="H173" s="2"/>
      <c r="I173" s="2"/>
    </row>
    <row r="174" spans="1:11" ht="15" x14ac:dyDescent="0.2">
      <c r="A174" s="4">
        <v>128</v>
      </c>
      <c r="B174" s="5" t="s">
        <v>161</v>
      </c>
      <c r="C174" s="5" t="s">
        <v>162</v>
      </c>
      <c r="D174" s="4" t="s">
        <v>163</v>
      </c>
      <c r="E174" s="6">
        <v>6</v>
      </c>
      <c r="F174" s="163">
        <v>0</v>
      </c>
      <c r="G174" s="7">
        <f t="shared" si="7"/>
        <v>0</v>
      </c>
      <c r="H174" s="2"/>
      <c r="I174" s="2"/>
    </row>
    <row r="175" spans="1:11" ht="15" x14ac:dyDescent="0.2">
      <c r="A175" s="9"/>
      <c r="B175" s="9" t="s">
        <v>13</v>
      </c>
      <c r="C175" s="202" t="s">
        <v>108</v>
      </c>
      <c r="D175" s="203"/>
      <c r="E175" s="203"/>
      <c r="F175" s="203"/>
      <c r="G175" s="10">
        <f>SUM(G134:G174)</f>
        <v>0</v>
      </c>
      <c r="H175" s="2"/>
      <c r="I175" s="2"/>
      <c r="J175" s="2"/>
      <c r="K175" s="2"/>
    </row>
    <row r="176" spans="1:11" ht="15" x14ac:dyDescent="0.2">
      <c r="A176" s="200"/>
      <c r="B176" s="200"/>
      <c r="C176" s="201" t="s">
        <v>164</v>
      </c>
      <c r="D176" s="201"/>
      <c r="E176" s="201"/>
      <c r="F176" s="201"/>
      <c r="G176" s="201"/>
      <c r="H176" s="2"/>
      <c r="I176" s="2"/>
      <c r="J176" s="2"/>
      <c r="K176" s="2"/>
    </row>
    <row r="177" spans="1:11" ht="15" x14ac:dyDescent="0.2">
      <c r="A177" s="4">
        <v>129</v>
      </c>
      <c r="B177" s="5" t="s">
        <v>165</v>
      </c>
      <c r="C177" s="5" t="s">
        <v>166</v>
      </c>
      <c r="D177" s="4" t="s">
        <v>29</v>
      </c>
      <c r="E177" s="6">
        <v>16</v>
      </c>
      <c r="F177" s="163">
        <v>0</v>
      </c>
      <c r="G177" s="7">
        <f t="shared" ref="G177:G187" si="8">F177*E177</f>
        <v>0</v>
      </c>
      <c r="H177" s="2"/>
      <c r="I177" s="2"/>
    </row>
    <row r="178" spans="1:11" ht="15" x14ac:dyDescent="0.2">
      <c r="A178" s="4">
        <v>130</v>
      </c>
      <c r="B178" s="5" t="s">
        <v>167</v>
      </c>
      <c r="C178" s="5" t="s">
        <v>367</v>
      </c>
      <c r="D178" s="4" t="s">
        <v>29</v>
      </c>
      <c r="E178" s="6">
        <v>12610</v>
      </c>
      <c r="F178" s="163">
        <v>0</v>
      </c>
      <c r="G178" s="7">
        <f t="shared" si="8"/>
        <v>0</v>
      </c>
      <c r="H178" s="2"/>
      <c r="I178" s="2"/>
    </row>
    <row r="179" spans="1:11" ht="15" x14ac:dyDescent="0.2">
      <c r="A179" s="4">
        <v>131</v>
      </c>
      <c r="B179" s="154" t="s">
        <v>396</v>
      </c>
      <c r="C179" s="5" t="s">
        <v>168</v>
      </c>
      <c r="D179" s="4" t="s">
        <v>11</v>
      </c>
      <c r="E179" s="6">
        <v>510</v>
      </c>
      <c r="F179" s="163">
        <v>0</v>
      </c>
      <c r="G179" s="7">
        <f t="shared" si="8"/>
        <v>0</v>
      </c>
      <c r="H179" s="2"/>
      <c r="I179" s="2"/>
    </row>
    <row r="180" spans="1:11" ht="15" x14ac:dyDescent="0.2">
      <c r="A180" s="4">
        <v>132</v>
      </c>
      <c r="B180" s="154" t="s">
        <v>450</v>
      </c>
      <c r="C180" s="5" t="s">
        <v>169</v>
      </c>
      <c r="D180" s="4" t="s">
        <v>11</v>
      </c>
      <c r="E180" s="6">
        <v>6</v>
      </c>
      <c r="F180" s="163">
        <v>0</v>
      </c>
      <c r="G180" s="7">
        <f t="shared" si="8"/>
        <v>0</v>
      </c>
      <c r="H180" s="2"/>
      <c r="I180" s="2"/>
    </row>
    <row r="181" spans="1:11" ht="15" x14ac:dyDescent="0.2">
      <c r="A181" s="4">
        <v>133</v>
      </c>
      <c r="B181" s="5" t="s">
        <v>170</v>
      </c>
      <c r="C181" s="5" t="s">
        <v>171</v>
      </c>
      <c r="D181" s="4" t="s">
        <v>11</v>
      </c>
      <c r="E181" s="6">
        <v>921</v>
      </c>
      <c r="F181" s="163">
        <v>0</v>
      </c>
      <c r="G181" s="7">
        <f t="shared" si="8"/>
        <v>0</v>
      </c>
      <c r="H181" s="2"/>
      <c r="I181" s="2"/>
    </row>
    <row r="182" spans="1:11" ht="15" x14ac:dyDescent="0.2">
      <c r="A182" s="4">
        <v>134</v>
      </c>
      <c r="B182" s="5" t="s">
        <v>172</v>
      </c>
      <c r="C182" s="5" t="s">
        <v>173</v>
      </c>
      <c r="D182" s="4" t="s">
        <v>11</v>
      </c>
      <c r="E182" s="6">
        <v>31</v>
      </c>
      <c r="F182" s="163">
        <v>0</v>
      </c>
      <c r="G182" s="7">
        <f t="shared" si="8"/>
        <v>0</v>
      </c>
      <c r="H182" s="2"/>
      <c r="I182" s="2"/>
    </row>
    <row r="183" spans="1:11" ht="15" x14ac:dyDescent="0.2">
      <c r="A183" s="4">
        <v>135</v>
      </c>
      <c r="B183" s="154" t="s">
        <v>397</v>
      </c>
      <c r="C183" s="5" t="s">
        <v>368</v>
      </c>
      <c r="D183" s="4" t="s">
        <v>11</v>
      </c>
      <c r="E183" s="6">
        <v>480</v>
      </c>
      <c r="F183" s="163">
        <v>0</v>
      </c>
      <c r="G183" s="7">
        <f t="shared" si="8"/>
        <v>0</v>
      </c>
      <c r="H183" s="2"/>
      <c r="I183" s="2"/>
    </row>
    <row r="184" spans="1:11" ht="15" x14ac:dyDescent="0.2">
      <c r="A184" s="4">
        <v>136</v>
      </c>
      <c r="B184" s="5" t="s">
        <v>167</v>
      </c>
      <c r="C184" s="5" t="s">
        <v>369</v>
      </c>
      <c r="D184" s="4" t="s">
        <v>163</v>
      </c>
      <c r="E184" s="6">
        <v>6</v>
      </c>
      <c r="F184" s="163">
        <v>0</v>
      </c>
      <c r="G184" s="7">
        <f t="shared" si="8"/>
        <v>0</v>
      </c>
      <c r="H184" s="2"/>
      <c r="I184" s="2"/>
    </row>
    <row r="185" spans="1:11" ht="15" x14ac:dyDescent="0.2">
      <c r="A185" s="4">
        <v>137</v>
      </c>
      <c r="B185" s="5" t="s">
        <v>451</v>
      </c>
      <c r="C185" s="5" t="s">
        <v>174</v>
      </c>
      <c r="D185" s="4" t="s">
        <v>11</v>
      </c>
      <c r="E185" s="6">
        <v>6</v>
      </c>
      <c r="F185" s="163">
        <v>0</v>
      </c>
      <c r="G185" s="7">
        <f t="shared" si="8"/>
        <v>0</v>
      </c>
      <c r="H185" s="2"/>
      <c r="I185" s="2"/>
    </row>
    <row r="186" spans="1:11" ht="15" x14ac:dyDescent="0.2">
      <c r="A186" s="4">
        <v>138</v>
      </c>
      <c r="B186" s="5" t="s">
        <v>175</v>
      </c>
      <c r="C186" s="5" t="s">
        <v>176</v>
      </c>
      <c r="D186" s="4" t="s">
        <v>29</v>
      </c>
      <c r="E186" s="6">
        <v>1140</v>
      </c>
      <c r="F186" s="163">
        <v>0</v>
      </c>
      <c r="G186" s="7">
        <f t="shared" si="8"/>
        <v>0</v>
      </c>
      <c r="H186" s="2"/>
      <c r="I186" s="2"/>
    </row>
    <row r="187" spans="1:11" ht="15" x14ac:dyDescent="0.2">
      <c r="A187" s="4">
        <v>139</v>
      </c>
      <c r="B187" s="5" t="s">
        <v>177</v>
      </c>
      <c r="C187" s="5" t="s">
        <v>178</v>
      </c>
      <c r="D187" s="4" t="s">
        <v>29</v>
      </c>
      <c r="E187" s="6">
        <v>11470</v>
      </c>
      <c r="F187" s="163">
        <v>0</v>
      </c>
      <c r="G187" s="7">
        <f t="shared" si="8"/>
        <v>0</v>
      </c>
      <c r="H187" s="2"/>
      <c r="I187" s="2"/>
    </row>
    <row r="188" spans="1:11" ht="15" x14ac:dyDescent="0.2">
      <c r="A188" s="9"/>
      <c r="B188" s="9" t="s">
        <v>13</v>
      </c>
      <c r="C188" s="202" t="s">
        <v>164</v>
      </c>
      <c r="D188" s="203"/>
      <c r="E188" s="203"/>
      <c r="F188" s="203"/>
      <c r="G188" s="10">
        <f>SUM(G177:G187)</f>
        <v>0</v>
      </c>
      <c r="H188" s="2"/>
      <c r="I188" s="2"/>
      <c r="J188" s="2"/>
      <c r="K188" s="2"/>
    </row>
    <row r="189" spans="1:11" ht="15" x14ac:dyDescent="0.2">
      <c r="A189" s="11"/>
      <c r="B189" s="11" t="s">
        <v>13</v>
      </c>
      <c r="C189" s="204" t="s">
        <v>96</v>
      </c>
      <c r="D189" s="203"/>
      <c r="E189" s="203"/>
      <c r="F189" s="203"/>
      <c r="G189" s="12">
        <f>+G127+G132+G175+G188</f>
        <v>0</v>
      </c>
      <c r="H189" s="2"/>
      <c r="I189" s="2"/>
      <c r="J189" s="2"/>
      <c r="K189" s="2"/>
    </row>
    <row r="190" spans="1:11" ht="1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 ht="15" x14ac:dyDescent="0.2">
      <c r="A191" s="205" t="s">
        <v>179</v>
      </c>
      <c r="B191" s="205"/>
      <c r="C191" s="205"/>
      <c r="D191" s="205"/>
      <c r="E191" s="205"/>
      <c r="F191" s="205"/>
      <c r="G191" s="13">
        <f>+G104+G189</f>
        <v>0</v>
      </c>
      <c r="H191" s="2"/>
    </row>
  </sheetData>
  <sheetProtection sheet="1" objects="1" scenarios="1"/>
  <protectedRanges>
    <protectedRange sqref="F7 F11 F14 F15 F16 F19 F20 F24 F25 F28:F41 F43:F50 F53:F65 F68:F70 F72:F78 F81 F83 F85 F87:F92 F95:F101" name="Oblast1"/>
  </protectedRanges>
  <mergeCells count="54">
    <mergeCell ref="C12:F12"/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A10:B10"/>
    <mergeCell ref="C10:G10"/>
    <mergeCell ref="A3:G3"/>
    <mergeCell ref="C51:F51"/>
    <mergeCell ref="A13:B13"/>
    <mergeCell ref="C13:G13"/>
    <mergeCell ref="C17:F17"/>
    <mergeCell ref="A18:B18"/>
    <mergeCell ref="C18:G18"/>
    <mergeCell ref="C22:F22"/>
    <mergeCell ref="A23:B23"/>
    <mergeCell ref="C23:G23"/>
    <mergeCell ref="C26:F26"/>
    <mergeCell ref="A27:B27"/>
    <mergeCell ref="C27:G27"/>
    <mergeCell ref="C103:F103"/>
    <mergeCell ref="A52:B52"/>
    <mergeCell ref="C52:G52"/>
    <mergeCell ref="C66:F66"/>
    <mergeCell ref="A67:B67"/>
    <mergeCell ref="C67:G67"/>
    <mergeCell ref="C79:F79"/>
    <mergeCell ref="A80:B80"/>
    <mergeCell ref="C80:G80"/>
    <mergeCell ref="C93:F93"/>
    <mergeCell ref="A94:B94"/>
    <mergeCell ref="C94:G94"/>
    <mergeCell ref="C175:F175"/>
    <mergeCell ref="C104:F104"/>
    <mergeCell ref="A106:B106"/>
    <mergeCell ref="C106:G106"/>
    <mergeCell ref="A108:B108"/>
    <mergeCell ref="C108:G108"/>
    <mergeCell ref="C127:F127"/>
    <mergeCell ref="A128:B128"/>
    <mergeCell ref="C128:G128"/>
    <mergeCell ref="C132:F132"/>
    <mergeCell ref="A133:B133"/>
    <mergeCell ref="C133:G133"/>
    <mergeCell ref="A176:B176"/>
    <mergeCell ref="C176:G176"/>
    <mergeCell ref="C188:F188"/>
    <mergeCell ref="C189:F189"/>
    <mergeCell ref="A191:F19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zoomScaleNormal="100" workbookViewId="0">
      <selection activeCell="C11" sqref="C11:F11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180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415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21" x14ac:dyDescent="0.2">
      <c r="A7" s="4">
        <v>150</v>
      </c>
      <c r="B7" s="5" t="s">
        <v>452</v>
      </c>
      <c r="C7" s="5" t="s">
        <v>182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183</v>
      </c>
      <c r="D9" s="201"/>
      <c r="E9" s="201"/>
      <c r="F9" s="201"/>
      <c r="G9" s="201"/>
      <c r="H9" s="2"/>
      <c r="I9" s="2"/>
      <c r="J9" s="2"/>
      <c r="K9" s="2"/>
    </row>
    <row r="10" spans="1:11" ht="15" x14ac:dyDescent="0.2">
      <c r="A10" s="4">
        <v>151</v>
      </c>
      <c r="B10" s="5">
        <v>35824757</v>
      </c>
      <c r="C10" s="5" t="s">
        <v>184</v>
      </c>
      <c r="D10" s="4" t="s">
        <v>22</v>
      </c>
      <c r="E10" s="6">
        <v>1</v>
      </c>
      <c r="F10" s="163">
        <v>0</v>
      </c>
      <c r="G10" s="7">
        <f>F10*E10</f>
        <v>0</v>
      </c>
      <c r="H10" s="2"/>
      <c r="I10" s="2"/>
    </row>
    <row r="11" spans="1:11" ht="15" x14ac:dyDescent="0.2">
      <c r="A11" s="9"/>
      <c r="B11" s="9" t="s">
        <v>13</v>
      </c>
      <c r="C11" s="202" t="s">
        <v>183</v>
      </c>
      <c r="D11" s="203"/>
      <c r="E11" s="203"/>
      <c r="F11" s="203"/>
      <c r="G11" s="10">
        <f>SUM(G10:G10)</f>
        <v>0</v>
      </c>
      <c r="H11" s="2"/>
      <c r="I11" s="2"/>
      <c r="J11" s="2"/>
      <c r="K11" s="2"/>
    </row>
    <row r="12" spans="1:11" ht="15" x14ac:dyDescent="0.2">
      <c r="A12" s="200"/>
      <c r="B12" s="200"/>
      <c r="C12" s="201" t="s">
        <v>185</v>
      </c>
      <c r="D12" s="201"/>
      <c r="E12" s="201"/>
      <c r="F12" s="201"/>
      <c r="G12" s="201"/>
      <c r="H12" s="2"/>
      <c r="I12" s="2"/>
      <c r="J12" s="2"/>
      <c r="K12" s="2"/>
    </row>
    <row r="13" spans="1:11" ht="15" x14ac:dyDescent="0.2">
      <c r="A13" s="4">
        <v>152</v>
      </c>
      <c r="B13" s="5" t="s">
        <v>453</v>
      </c>
      <c r="C13" s="5" t="s">
        <v>186</v>
      </c>
      <c r="D13" s="4" t="s">
        <v>22</v>
      </c>
      <c r="E13" s="6">
        <v>2</v>
      </c>
      <c r="F13" s="163">
        <v>0</v>
      </c>
      <c r="G13" s="7">
        <f t="shared" ref="G13:G37" si="0">F13*E13</f>
        <v>0</v>
      </c>
      <c r="H13" s="2"/>
      <c r="I13" s="2"/>
    </row>
    <row r="14" spans="1:11" ht="21" x14ac:dyDescent="0.2">
      <c r="A14" s="4">
        <v>153</v>
      </c>
      <c r="B14" s="5" t="s">
        <v>187</v>
      </c>
      <c r="C14" s="5" t="s">
        <v>188</v>
      </c>
      <c r="D14" s="4" t="s">
        <v>11</v>
      </c>
      <c r="E14" s="6">
        <v>11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154</v>
      </c>
      <c r="B15" s="5" t="s">
        <v>454</v>
      </c>
      <c r="C15" s="5" t="s">
        <v>189</v>
      </c>
      <c r="D15" s="4" t="s">
        <v>22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155</v>
      </c>
      <c r="B16" s="5" t="s">
        <v>190</v>
      </c>
      <c r="C16" s="5" t="s">
        <v>191</v>
      </c>
      <c r="D16" s="4" t="s">
        <v>11</v>
      </c>
      <c r="E16" s="6">
        <v>20</v>
      </c>
      <c r="F16" s="163">
        <v>0</v>
      </c>
      <c r="G16" s="7">
        <f t="shared" si="0"/>
        <v>0</v>
      </c>
      <c r="H16" s="2"/>
      <c r="I16" s="2"/>
    </row>
    <row r="17" spans="1:9" ht="15" x14ac:dyDescent="0.2">
      <c r="A17" s="4">
        <v>156</v>
      </c>
      <c r="B17" s="5" t="s">
        <v>192</v>
      </c>
      <c r="C17" s="5" t="s">
        <v>193</v>
      </c>
      <c r="D17" s="4" t="s">
        <v>11</v>
      </c>
      <c r="E17" s="6">
        <v>95</v>
      </c>
      <c r="F17" s="163">
        <v>0</v>
      </c>
      <c r="G17" s="7">
        <f t="shared" si="0"/>
        <v>0</v>
      </c>
      <c r="H17" s="2"/>
      <c r="I17" s="2"/>
    </row>
    <row r="18" spans="1:9" ht="15" x14ac:dyDescent="0.2">
      <c r="A18" s="4">
        <v>157</v>
      </c>
      <c r="B18" s="5" t="s">
        <v>194</v>
      </c>
      <c r="C18" s="5" t="s">
        <v>195</v>
      </c>
      <c r="D18" s="4" t="s">
        <v>11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9" ht="15" x14ac:dyDescent="0.2">
      <c r="A19" s="4">
        <v>158</v>
      </c>
      <c r="B19" s="5" t="s">
        <v>196</v>
      </c>
      <c r="C19" s="5" t="s">
        <v>197</v>
      </c>
      <c r="D19" s="4" t="s">
        <v>11</v>
      </c>
      <c r="E19" s="6">
        <v>17</v>
      </c>
      <c r="F19" s="163">
        <v>0</v>
      </c>
      <c r="G19" s="7">
        <f t="shared" si="0"/>
        <v>0</v>
      </c>
      <c r="H19" s="2"/>
      <c r="I19" s="2"/>
    </row>
    <row r="20" spans="1:9" ht="15" x14ac:dyDescent="0.2">
      <c r="A20" s="4">
        <v>159</v>
      </c>
      <c r="B20" s="5" t="s">
        <v>198</v>
      </c>
      <c r="C20" s="5" t="s">
        <v>199</v>
      </c>
      <c r="D20" s="4" t="s">
        <v>11</v>
      </c>
      <c r="E20" s="6">
        <v>1</v>
      </c>
      <c r="F20" s="163">
        <v>0</v>
      </c>
      <c r="G20" s="7">
        <f t="shared" si="0"/>
        <v>0</v>
      </c>
      <c r="H20" s="2"/>
      <c r="I20" s="2"/>
    </row>
    <row r="21" spans="1:9" ht="15" x14ac:dyDescent="0.2">
      <c r="A21" s="4">
        <v>160</v>
      </c>
      <c r="B21" s="5" t="s">
        <v>198</v>
      </c>
      <c r="C21" s="5" t="s">
        <v>199</v>
      </c>
      <c r="D21" s="4" t="s">
        <v>11</v>
      </c>
      <c r="E21" s="6">
        <v>3</v>
      </c>
      <c r="F21" s="163">
        <v>0</v>
      </c>
      <c r="G21" s="7">
        <f t="shared" si="0"/>
        <v>0</v>
      </c>
      <c r="H21" s="2"/>
      <c r="I21" s="2"/>
    </row>
    <row r="22" spans="1:9" ht="15" x14ac:dyDescent="0.2">
      <c r="A22" s="4">
        <v>161</v>
      </c>
      <c r="B22" s="5" t="s">
        <v>200</v>
      </c>
      <c r="C22" s="5" t="s">
        <v>201</v>
      </c>
      <c r="D22" s="4" t="s">
        <v>11</v>
      </c>
      <c r="E22" s="6">
        <v>5</v>
      </c>
      <c r="F22" s="163">
        <v>0</v>
      </c>
      <c r="G22" s="7">
        <f t="shared" si="0"/>
        <v>0</v>
      </c>
      <c r="H22" s="2"/>
      <c r="I22" s="2"/>
    </row>
    <row r="23" spans="1:9" ht="15" x14ac:dyDescent="0.2">
      <c r="A23" s="4">
        <v>162</v>
      </c>
      <c r="B23" s="5" t="s">
        <v>202</v>
      </c>
      <c r="C23" s="5" t="s">
        <v>203</v>
      </c>
      <c r="D23" s="4" t="s">
        <v>11</v>
      </c>
      <c r="E23" s="6">
        <v>2</v>
      </c>
      <c r="F23" s="163">
        <v>0</v>
      </c>
      <c r="G23" s="7">
        <f t="shared" si="0"/>
        <v>0</v>
      </c>
      <c r="H23" s="2"/>
      <c r="I23" s="2"/>
    </row>
    <row r="24" spans="1:9" ht="15" x14ac:dyDescent="0.2">
      <c r="A24" s="4">
        <v>163</v>
      </c>
      <c r="B24" s="5" t="s">
        <v>204</v>
      </c>
      <c r="C24" s="5" t="s">
        <v>205</v>
      </c>
      <c r="D24" s="4" t="s">
        <v>11</v>
      </c>
      <c r="E24" s="6">
        <v>20</v>
      </c>
      <c r="F24" s="163">
        <v>0</v>
      </c>
      <c r="G24" s="7">
        <f t="shared" si="0"/>
        <v>0</v>
      </c>
      <c r="H24" s="2"/>
      <c r="I24" s="2"/>
    </row>
    <row r="25" spans="1:9" ht="15" x14ac:dyDescent="0.2">
      <c r="A25" s="4">
        <v>164</v>
      </c>
      <c r="B25" s="5" t="s">
        <v>455</v>
      </c>
      <c r="C25" s="5" t="s">
        <v>398</v>
      </c>
      <c r="D25" s="4" t="s">
        <v>22</v>
      </c>
      <c r="E25" s="6">
        <v>1</v>
      </c>
      <c r="F25" s="163">
        <v>0</v>
      </c>
      <c r="G25" s="7">
        <f t="shared" si="0"/>
        <v>0</v>
      </c>
      <c r="H25" s="2"/>
      <c r="I25" s="2"/>
    </row>
    <row r="26" spans="1:9" ht="21" x14ac:dyDescent="0.2">
      <c r="A26" s="4">
        <v>165</v>
      </c>
      <c r="B26" s="5" t="s">
        <v>206</v>
      </c>
      <c r="C26" s="5" t="s">
        <v>207</v>
      </c>
      <c r="D26" s="4"/>
      <c r="E26" s="6">
        <v>5</v>
      </c>
      <c r="F26" s="163">
        <v>0</v>
      </c>
      <c r="G26" s="7">
        <f t="shared" si="0"/>
        <v>0</v>
      </c>
      <c r="H26" s="2"/>
      <c r="I26" s="2"/>
    </row>
    <row r="27" spans="1:9" ht="15" x14ac:dyDescent="0.2">
      <c r="A27" s="4">
        <v>166</v>
      </c>
      <c r="B27" s="5">
        <v>34523412</v>
      </c>
      <c r="C27" s="5" t="s">
        <v>208</v>
      </c>
      <c r="D27" s="4" t="s">
        <v>22</v>
      </c>
      <c r="E27" s="6">
        <v>1</v>
      </c>
      <c r="F27" s="163">
        <v>0</v>
      </c>
      <c r="G27" s="7">
        <f t="shared" si="0"/>
        <v>0</v>
      </c>
      <c r="H27" s="2"/>
      <c r="I27" s="2"/>
    </row>
    <row r="28" spans="1:9" ht="15" x14ac:dyDescent="0.2">
      <c r="A28" s="4">
        <v>167</v>
      </c>
      <c r="B28" s="5" t="s">
        <v>209</v>
      </c>
      <c r="C28" s="5" t="s">
        <v>210</v>
      </c>
      <c r="D28" s="4" t="s">
        <v>11</v>
      </c>
      <c r="E28" s="6">
        <v>1</v>
      </c>
      <c r="F28" s="163">
        <v>0</v>
      </c>
      <c r="G28" s="7">
        <f t="shared" si="0"/>
        <v>0</v>
      </c>
      <c r="H28" s="2"/>
      <c r="I28" s="2"/>
    </row>
    <row r="29" spans="1:9" ht="15" x14ac:dyDescent="0.2">
      <c r="A29" s="4">
        <v>168</v>
      </c>
      <c r="B29" s="156" t="s">
        <v>401</v>
      </c>
      <c r="C29" s="5" t="s">
        <v>211</v>
      </c>
      <c r="D29" s="4" t="s">
        <v>11</v>
      </c>
      <c r="E29" s="6">
        <v>1</v>
      </c>
      <c r="F29" s="163">
        <v>0</v>
      </c>
      <c r="G29" s="7">
        <f t="shared" si="0"/>
        <v>0</v>
      </c>
      <c r="H29" s="2"/>
      <c r="I29" s="2"/>
    </row>
    <row r="30" spans="1:9" ht="15" x14ac:dyDescent="0.2">
      <c r="A30" s="4">
        <v>169</v>
      </c>
      <c r="B30" s="5">
        <v>34562230</v>
      </c>
      <c r="C30" s="5" t="s">
        <v>212</v>
      </c>
      <c r="D30" s="4" t="s">
        <v>11</v>
      </c>
      <c r="E30" s="6">
        <v>5</v>
      </c>
      <c r="F30" s="163">
        <v>0</v>
      </c>
      <c r="G30" s="7">
        <f t="shared" si="0"/>
        <v>0</v>
      </c>
      <c r="H30" s="2"/>
      <c r="I30" s="2"/>
    </row>
    <row r="31" spans="1:9" ht="15" x14ac:dyDescent="0.2">
      <c r="A31" s="4">
        <v>170</v>
      </c>
      <c r="B31" s="156" t="s">
        <v>399</v>
      </c>
      <c r="C31" s="5" t="s">
        <v>213</v>
      </c>
      <c r="D31" s="4" t="s">
        <v>11</v>
      </c>
      <c r="E31" s="6">
        <v>250</v>
      </c>
      <c r="F31" s="163">
        <v>0</v>
      </c>
      <c r="G31" s="7">
        <f t="shared" si="0"/>
        <v>0</v>
      </c>
      <c r="H31" s="2"/>
      <c r="I31" s="2"/>
    </row>
    <row r="32" spans="1:9" ht="15" x14ac:dyDescent="0.2">
      <c r="A32" s="4">
        <v>171</v>
      </c>
      <c r="B32" s="156" t="s">
        <v>399</v>
      </c>
      <c r="C32" s="5" t="s">
        <v>213</v>
      </c>
      <c r="D32" s="4" t="s">
        <v>11</v>
      </c>
      <c r="E32" s="6">
        <v>25</v>
      </c>
      <c r="F32" s="163">
        <v>0</v>
      </c>
      <c r="G32" s="7">
        <f t="shared" si="0"/>
        <v>0</v>
      </c>
      <c r="H32" s="2"/>
      <c r="I32" s="2"/>
    </row>
    <row r="33" spans="1:11" ht="15" x14ac:dyDescent="0.2">
      <c r="A33" s="4">
        <v>172</v>
      </c>
      <c r="B33" s="5">
        <v>34562265</v>
      </c>
      <c r="C33" s="5" t="s">
        <v>214</v>
      </c>
      <c r="D33" s="4" t="s">
        <v>11</v>
      </c>
      <c r="E33" s="6">
        <v>50</v>
      </c>
      <c r="F33" s="163">
        <v>0</v>
      </c>
      <c r="G33" s="7">
        <f t="shared" si="0"/>
        <v>0</v>
      </c>
      <c r="H33" s="2"/>
      <c r="I33" s="2"/>
    </row>
    <row r="34" spans="1:11" ht="15" x14ac:dyDescent="0.2">
      <c r="A34" s="4">
        <v>173</v>
      </c>
      <c r="B34" s="156" t="s">
        <v>400</v>
      </c>
      <c r="C34" s="5" t="s">
        <v>215</v>
      </c>
      <c r="D34" s="4" t="s">
        <v>11</v>
      </c>
      <c r="E34" s="6">
        <v>5</v>
      </c>
      <c r="F34" s="163">
        <v>0</v>
      </c>
      <c r="G34" s="7">
        <f t="shared" si="0"/>
        <v>0</v>
      </c>
      <c r="H34" s="2"/>
      <c r="I34" s="2"/>
    </row>
    <row r="35" spans="1:11" ht="15" x14ac:dyDescent="0.2">
      <c r="A35" s="4">
        <v>174</v>
      </c>
      <c r="B35" s="156" t="s">
        <v>400</v>
      </c>
      <c r="C35" s="5" t="s">
        <v>215</v>
      </c>
      <c r="D35" s="4" t="s">
        <v>11</v>
      </c>
      <c r="E35" s="6">
        <v>5</v>
      </c>
      <c r="F35" s="163">
        <v>0</v>
      </c>
      <c r="G35" s="7">
        <f t="shared" si="0"/>
        <v>0</v>
      </c>
      <c r="H35" s="2"/>
      <c r="I35" s="2"/>
    </row>
    <row r="36" spans="1:11" ht="15" x14ac:dyDescent="0.2">
      <c r="A36" s="4">
        <v>175</v>
      </c>
      <c r="B36" s="5" t="s">
        <v>413</v>
      </c>
      <c r="C36" s="5" t="s">
        <v>216</v>
      </c>
      <c r="D36" s="4" t="s">
        <v>22</v>
      </c>
      <c r="E36" s="6">
        <v>1</v>
      </c>
      <c r="F36" s="163">
        <v>0</v>
      </c>
      <c r="G36" s="7">
        <f t="shared" si="0"/>
        <v>0</v>
      </c>
      <c r="H36" s="2"/>
      <c r="I36" s="2"/>
    </row>
    <row r="37" spans="1:11" ht="15" x14ac:dyDescent="0.2">
      <c r="A37" s="4">
        <v>176</v>
      </c>
      <c r="B37" s="5" t="s">
        <v>456</v>
      </c>
      <c r="C37" s="5" t="s">
        <v>217</v>
      </c>
      <c r="D37" s="4" t="s">
        <v>11</v>
      </c>
      <c r="E37" s="6">
        <v>1</v>
      </c>
      <c r="F37" s="163">
        <v>0</v>
      </c>
      <c r="G37" s="7">
        <f t="shared" si="0"/>
        <v>0</v>
      </c>
      <c r="H37" s="2"/>
      <c r="I37" s="2"/>
    </row>
    <row r="38" spans="1:11" ht="15" x14ac:dyDescent="0.2">
      <c r="A38" s="8"/>
      <c r="B38" s="8"/>
      <c r="C38" s="8" t="s">
        <v>218</v>
      </c>
      <c r="D38" s="8"/>
      <c r="E38" s="8"/>
      <c r="F38" s="167"/>
      <c r="G38" s="8"/>
      <c r="H38" s="2"/>
      <c r="I38" s="2"/>
    </row>
    <row r="39" spans="1:11" ht="21" x14ac:dyDescent="0.2">
      <c r="A39" s="4">
        <v>177</v>
      </c>
      <c r="B39" s="5" t="s">
        <v>219</v>
      </c>
      <c r="C39" s="5" t="s">
        <v>220</v>
      </c>
      <c r="D39" s="4" t="s">
        <v>11</v>
      </c>
      <c r="E39" s="6">
        <v>1</v>
      </c>
      <c r="F39" s="163">
        <v>0</v>
      </c>
      <c r="G39" s="7">
        <f>F39*E39</f>
        <v>0</v>
      </c>
      <c r="H39" s="2"/>
      <c r="I39" s="2"/>
    </row>
    <row r="40" spans="1:11" ht="15" x14ac:dyDescent="0.2">
      <c r="A40" s="4">
        <v>178</v>
      </c>
      <c r="B40" s="156" t="s">
        <v>402</v>
      </c>
      <c r="C40" s="5" t="s">
        <v>221</v>
      </c>
      <c r="D40" s="4" t="s">
        <v>94</v>
      </c>
      <c r="E40" s="6">
        <v>1</v>
      </c>
      <c r="F40" s="163">
        <v>0</v>
      </c>
      <c r="G40" s="7">
        <f>F40*E40</f>
        <v>0</v>
      </c>
      <c r="H40" s="2"/>
      <c r="I40" s="2"/>
    </row>
    <row r="41" spans="1:11" ht="21" x14ac:dyDescent="0.2">
      <c r="A41" s="8"/>
      <c r="B41" s="8"/>
      <c r="C41" s="8" t="s">
        <v>95</v>
      </c>
      <c r="D41" s="8"/>
      <c r="E41" s="8"/>
      <c r="F41" s="8"/>
      <c r="G41" s="8"/>
      <c r="H41" s="2"/>
      <c r="I41" s="2"/>
    </row>
    <row r="42" spans="1:11" ht="15" x14ac:dyDescent="0.2">
      <c r="A42" s="4">
        <v>179</v>
      </c>
      <c r="B42" s="5">
        <v>34523425</v>
      </c>
      <c r="C42" s="5" t="s">
        <v>222</v>
      </c>
      <c r="D42" s="4" t="s">
        <v>11</v>
      </c>
      <c r="E42" s="6">
        <v>1</v>
      </c>
      <c r="F42" s="163">
        <v>0</v>
      </c>
      <c r="G42" s="7">
        <f>F42*E42</f>
        <v>0</v>
      </c>
      <c r="H42" s="2"/>
      <c r="I42" s="2"/>
    </row>
    <row r="43" spans="1:11" ht="15" x14ac:dyDescent="0.2">
      <c r="A43" s="9"/>
      <c r="B43" s="9" t="s">
        <v>13</v>
      </c>
      <c r="C43" s="202" t="s">
        <v>185</v>
      </c>
      <c r="D43" s="203"/>
      <c r="E43" s="203"/>
      <c r="F43" s="203"/>
      <c r="G43" s="10">
        <f>SUM(G13:G42)</f>
        <v>0</v>
      </c>
      <c r="H43" s="2"/>
      <c r="I43" s="2"/>
      <c r="J43" s="2"/>
      <c r="K43" s="2"/>
    </row>
    <row r="44" spans="1:11" ht="15" x14ac:dyDescent="0.2">
      <c r="A44" s="200"/>
      <c r="B44" s="200"/>
      <c r="C44" s="201" t="s">
        <v>75</v>
      </c>
      <c r="D44" s="201"/>
      <c r="E44" s="201"/>
      <c r="F44" s="201"/>
      <c r="G44" s="201"/>
      <c r="H44" s="2"/>
      <c r="I44" s="2"/>
      <c r="J44" s="2"/>
      <c r="K44" s="2"/>
    </row>
    <row r="45" spans="1:11" ht="15" x14ac:dyDescent="0.2">
      <c r="A45" s="4">
        <v>180</v>
      </c>
      <c r="B45" s="156" t="s">
        <v>403</v>
      </c>
      <c r="C45" s="5" t="s">
        <v>223</v>
      </c>
      <c r="D45" s="4" t="s">
        <v>11</v>
      </c>
      <c r="E45" s="6">
        <v>1</v>
      </c>
      <c r="F45" s="163">
        <v>0</v>
      </c>
      <c r="G45" s="7">
        <f>F45*E45</f>
        <v>0</v>
      </c>
      <c r="H45" s="2"/>
      <c r="I45" s="2"/>
    </row>
    <row r="46" spans="1:11" ht="15" x14ac:dyDescent="0.2">
      <c r="A46" s="9"/>
      <c r="B46" s="9" t="s">
        <v>13</v>
      </c>
      <c r="C46" s="202" t="s">
        <v>75</v>
      </c>
      <c r="D46" s="203"/>
      <c r="E46" s="203"/>
      <c r="F46" s="203"/>
      <c r="G46" s="10">
        <f>SUM(G45:G45)</f>
        <v>0</v>
      </c>
      <c r="H46" s="2"/>
      <c r="I46" s="2"/>
      <c r="J46" s="2"/>
      <c r="K46" s="2"/>
    </row>
    <row r="47" spans="1:11" ht="15" x14ac:dyDescent="0.2">
      <c r="A47" s="11"/>
      <c r="B47" s="11" t="s">
        <v>13</v>
      </c>
      <c r="C47" s="204" t="s">
        <v>1</v>
      </c>
      <c r="D47" s="203"/>
      <c r="E47" s="203"/>
      <c r="F47" s="203"/>
      <c r="G47" s="12">
        <f>+G8+G11+G43+G46</f>
        <v>0</v>
      </c>
      <c r="H47" s="2"/>
      <c r="I47" s="2"/>
      <c r="J47" s="2"/>
      <c r="K47" s="2"/>
    </row>
    <row r="48" spans="1:11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" x14ac:dyDescent="0.2">
      <c r="A49" s="206"/>
      <c r="B49" s="207"/>
      <c r="C49" s="207" t="s">
        <v>96</v>
      </c>
      <c r="D49" s="207"/>
      <c r="E49" s="207"/>
      <c r="F49" s="207"/>
      <c r="G49" s="208"/>
      <c r="H49" s="2"/>
      <c r="I49" s="2"/>
      <c r="J49" s="2"/>
      <c r="K49" s="2"/>
    </row>
    <row r="50" spans="1:11" ht="15" x14ac:dyDescent="0.2">
      <c r="A50" s="3" t="s">
        <v>2</v>
      </c>
      <c r="B50" s="3" t="s">
        <v>3</v>
      </c>
      <c r="C50" s="3" t="s">
        <v>4</v>
      </c>
      <c r="D50" s="3" t="s">
        <v>5</v>
      </c>
      <c r="E50" s="3" t="s">
        <v>6</v>
      </c>
      <c r="F50" s="3" t="s">
        <v>7</v>
      </c>
      <c r="G50" s="3" t="s">
        <v>8</v>
      </c>
      <c r="H50" s="2"/>
      <c r="I50" s="2"/>
      <c r="J50" s="2"/>
      <c r="K50" s="2"/>
    </row>
    <row r="51" spans="1:11" ht="15" x14ac:dyDescent="0.2">
      <c r="A51" s="200"/>
      <c r="B51" s="200"/>
      <c r="C51" s="201" t="s">
        <v>183</v>
      </c>
      <c r="D51" s="201"/>
      <c r="E51" s="201"/>
      <c r="F51" s="201"/>
      <c r="G51" s="201"/>
      <c r="H51" s="2"/>
      <c r="I51" s="2"/>
      <c r="J51" s="2"/>
      <c r="K51" s="2"/>
    </row>
    <row r="52" spans="1:11" ht="15" x14ac:dyDescent="0.2">
      <c r="A52" s="4">
        <v>181</v>
      </c>
      <c r="B52" s="154" t="s">
        <v>404</v>
      </c>
      <c r="C52" s="5" t="s">
        <v>224</v>
      </c>
      <c r="D52" s="4" t="s">
        <v>11</v>
      </c>
      <c r="E52" s="6">
        <v>135</v>
      </c>
      <c r="F52" s="163">
        <v>0</v>
      </c>
      <c r="G52" s="7">
        <f t="shared" ref="G52:G58" si="1">F52*E52</f>
        <v>0</v>
      </c>
      <c r="H52" s="2"/>
      <c r="I52" s="2"/>
    </row>
    <row r="53" spans="1:11" ht="15" x14ac:dyDescent="0.2">
      <c r="A53" s="4">
        <v>182</v>
      </c>
      <c r="B53" s="154" t="s">
        <v>405</v>
      </c>
      <c r="C53" s="5" t="s">
        <v>225</v>
      </c>
      <c r="D53" s="4" t="s">
        <v>11</v>
      </c>
      <c r="E53" s="6">
        <v>29</v>
      </c>
      <c r="F53" s="163">
        <v>0</v>
      </c>
      <c r="G53" s="7">
        <f t="shared" si="1"/>
        <v>0</v>
      </c>
      <c r="H53" s="2"/>
      <c r="I53" s="2"/>
    </row>
    <row r="54" spans="1:11" ht="15" x14ac:dyDescent="0.2">
      <c r="A54" s="4">
        <v>183</v>
      </c>
      <c r="B54" s="154" t="s">
        <v>406</v>
      </c>
      <c r="C54" s="5" t="s">
        <v>226</v>
      </c>
      <c r="D54" s="4" t="s">
        <v>99</v>
      </c>
      <c r="E54" s="6">
        <v>40</v>
      </c>
      <c r="F54" s="163">
        <v>0</v>
      </c>
      <c r="G54" s="7">
        <f t="shared" si="1"/>
        <v>0</v>
      </c>
      <c r="H54" s="2"/>
      <c r="I54" s="2"/>
    </row>
    <row r="55" spans="1:11" ht="15" x14ac:dyDescent="0.2">
      <c r="A55" s="4">
        <v>184</v>
      </c>
      <c r="B55" s="5" t="s">
        <v>227</v>
      </c>
      <c r="C55" s="5" t="s">
        <v>228</v>
      </c>
      <c r="D55" s="4" t="s">
        <v>229</v>
      </c>
      <c r="E55" s="6">
        <v>1</v>
      </c>
      <c r="F55" s="163">
        <v>0</v>
      </c>
      <c r="G55" s="7">
        <f t="shared" si="1"/>
        <v>0</v>
      </c>
      <c r="H55" s="2"/>
      <c r="I55" s="2"/>
    </row>
    <row r="56" spans="1:11" ht="15" x14ac:dyDescent="0.2">
      <c r="A56" s="4">
        <v>185</v>
      </c>
      <c r="B56" s="154" t="s">
        <v>407</v>
      </c>
      <c r="C56" s="5" t="s">
        <v>230</v>
      </c>
      <c r="D56" s="4" t="s">
        <v>11</v>
      </c>
      <c r="E56" s="6">
        <v>11</v>
      </c>
      <c r="F56" s="163">
        <v>0</v>
      </c>
      <c r="G56" s="7">
        <f t="shared" si="1"/>
        <v>0</v>
      </c>
      <c r="H56" s="2"/>
      <c r="I56" s="2"/>
    </row>
    <row r="57" spans="1:11" ht="15" x14ac:dyDescent="0.2">
      <c r="A57" s="4">
        <v>186</v>
      </c>
      <c r="B57" s="5" t="s">
        <v>457</v>
      </c>
      <c r="C57" s="5" t="s">
        <v>231</v>
      </c>
      <c r="D57" s="4" t="s">
        <v>99</v>
      </c>
      <c r="E57" s="6">
        <v>1</v>
      </c>
      <c r="F57" s="163">
        <v>0</v>
      </c>
      <c r="G57" s="7">
        <f t="shared" si="1"/>
        <v>0</v>
      </c>
      <c r="H57" s="2"/>
      <c r="I57" s="2"/>
    </row>
    <row r="58" spans="1:11" ht="15" x14ac:dyDescent="0.2">
      <c r="A58" s="4">
        <v>187</v>
      </c>
      <c r="B58" s="154" t="s">
        <v>408</v>
      </c>
      <c r="C58" s="5" t="s">
        <v>232</v>
      </c>
      <c r="D58" s="4" t="s">
        <v>11</v>
      </c>
      <c r="E58" s="6">
        <v>1</v>
      </c>
      <c r="F58" s="163">
        <v>0</v>
      </c>
      <c r="G58" s="7">
        <f t="shared" si="1"/>
        <v>0</v>
      </c>
      <c r="H58" s="2"/>
      <c r="I58" s="2"/>
    </row>
    <row r="59" spans="1:11" ht="15" x14ac:dyDescent="0.2">
      <c r="A59" s="9"/>
      <c r="B59" s="9" t="s">
        <v>13</v>
      </c>
      <c r="C59" s="202" t="s">
        <v>183</v>
      </c>
      <c r="D59" s="203"/>
      <c r="E59" s="203"/>
      <c r="F59" s="203"/>
      <c r="G59" s="10">
        <f>SUM(G52:G58)</f>
        <v>0</v>
      </c>
      <c r="H59" s="2"/>
      <c r="I59" s="2"/>
      <c r="J59" s="2"/>
      <c r="K59" s="2"/>
    </row>
    <row r="60" spans="1:11" ht="15" x14ac:dyDescent="0.2">
      <c r="A60" s="11"/>
      <c r="B60" s="11" t="s">
        <v>13</v>
      </c>
      <c r="C60" s="204" t="s">
        <v>96</v>
      </c>
      <c r="D60" s="203"/>
      <c r="E60" s="203"/>
      <c r="F60" s="203"/>
      <c r="G60" s="12">
        <f>+G59</f>
        <v>0</v>
      </c>
      <c r="H60" s="2"/>
      <c r="I60" s="2"/>
      <c r="J60" s="2"/>
      <c r="K60" s="2"/>
    </row>
    <row r="61" spans="1:11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" x14ac:dyDescent="0.2">
      <c r="A62" s="205" t="s">
        <v>179</v>
      </c>
      <c r="B62" s="205"/>
      <c r="C62" s="205"/>
      <c r="D62" s="205"/>
      <c r="E62" s="205"/>
      <c r="F62" s="205"/>
      <c r="G62" s="13">
        <f>+G47+G60</f>
        <v>0</v>
      </c>
      <c r="H62" s="2"/>
    </row>
  </sheetData>
  <sheetProtection sheet="1" objects="1" scenarios="1"/>
  <protectedRanges>
    <protectedRange sqref="F7 F10 F13:F31 F32:F40 F42 F45 F52:F58" name="Oblast1"/>
  </protectedRanges>
  <mergeCells count="27">
    <mergeCell ref="C59:F59"/>
    <mergeCell ref="C60:F60"/>
    <mergeCell ref="A62:F62"/>
    <mergeCell ref="C46:F46"/>
    <mergeCell ref="C47:F47"/>
    <mergeCell ref="A49:B49"/>
    <mergeCell ref="C49:G49"/>
    <mergeCell ref="A51:B51"/>
    <mergeCell ref="C51:G51"/>
    <mergeCell ref="C11:F11"/>
    <mergeCell ref="A12:B12"/>
    <mergeCell ref="C12:G12"/>
    <mergeCell ref="C43:F43"/>
    <mergeCell ref="A44:B44"/>
    <mergeCell ref="C44:G44"/>
    <mergeCell ref="A9:B9"/>
    <mergeCell ref="C9:G9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zoomScaleNormal="100" workbookViewId="0">
      <selection activeCell="F10" sqref="F10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233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416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21" x14ac:dyDescent="0.2">
      <c r="A7" s="4">
        <v>188</v>
      </c>
      <c r="B7" s="5" t="s">
        <v>481</v>
      </c>
      <c r="C7" s="5" t="s">
        <v>234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183</v>
      </c>
      <c r="D9" s="201"/>
      <c r="E9" s="201"/>
      <c r="F9" s="201"/>
      <c r="G9" s="201"/>
      <c r="H9" s="2"/>
      <c r="I9" s="2"/>
      <c r="J9" s="2"/>
      <c r="K9" s="2"/>
    </row>
    <row r="10" spans="1:11" ht="15" x14ac:dyDescent="0.2">
      <c r="A10" s="4">
        <v>189</v>
      </c>
      <c r="B10" s="5">
        <v>35824757</v>
      </c>
      <c r="C10" s="5" t="s">
        <v>184</v>
      </c>
      <c r="D10" s="4" t="s">
        <v>22</v>
      </c>
      <c r="E10" s="6">
        <v>1</v>
      </c>
      <c r="F10" s="163">
        <v>0</v>
      </c>
      <c r="G10" s="7">
        <f>F10*E10</f>
        <v>0</v>
      </c>
      <c r="H10" s="2"/>
      <c r="I10" s="2"/>
    </row>
    <row r="11" spans="1:11" ht="15" x14ac:dyDescent="0.2">
      <c r="A11" s="9"/>
      <c r="B11" s="9" t="s">
        <v>13</v>
      </c>
      <c r="C11" s="202" t="s">
        <v>183</v>
      </c>
      <c r="D11" s="203"/>
      <c r="E11" s="203"/>
      <c r="F11" s="203"/>
      <c r="G11" s="10">
        <f>SUM(G10:G10)</f>
        <v>0</v>
      </c>
      <c r="H11" s="2"/>
      <c r="I11" s="2"/>
      <c r="J11" s="2"/>
      <c r="K11" s="2"/>
    </row>
    <row r="12" spans="1:11" ht="15" x14ac:dyDescent="0.2">
      <c r="A12" s="200"/>
      <c r="B12" s="200"/>
      <c r="C12" s="201" t="s">
        <v>185</v>
      </c>
      <c r="D12" s="201"/>
      <c r="E12" s="201"/>
      <c r="F12" s="201"/>
      <c r="G12" s="201"/>
      <c r="H12" s="2"/>
      <c r="I12" s="2"/>
      <c r="J12" s="2"/>
      <c r="K12" s="2"/>
    </row>
    <row r="13" spans="1:11" ht="15" x14ac:dyDescent="0.2">
      <c r="A13" s="4">
        <v>190</v>
      </c>
      <c r="B13" s="5" t="s">
        <v>453</v>
      </c>
      <c r="C13" s="5" t="s">
        <v>186</v>
      </c>
      <c r="D13" s="4" t="s">
        <v>22</v>
      </c>
      <c r="E13" s="6">
        <v>2</v>
      </c>
      <c r="F13" s="163">
        <v>0</v>
      </c>
      <c r="G13" s="7">
        <f t="shared" ref="G13:G25" si="0">F13*E13</f>
        <v>0</v>
      </c>
      <c r="H13" s="2"/>
      <c r="I13" s="2"/>
    </row>
    <row r="14" spans="1:11" ht="21" x14ac:dyDescent="0.2">
      <c r="A14" s="4">
        <v>191</v>
      </c>
      <c r="B14" s="5" t="s">
        <v>235</v>
      </c>
      <c r="C14" s="5" t="s">
        <v>236</v>
      </c>
      <c r="D14" s="4" t="s">
        <v>11</v>
      </c>
      <c r="E14" s="6">
        <v>11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192</v>
      </c>
      <c r="B15" s="5" t="s">
        <v>480</v>
      </c>
      <c r="C15" s="5" t="s">
        <v>189</v>
      </c>
      <c r="D15" s="4" t="s">
        <v>22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193</v>
      </c>
      <c r="B16" s="5" t="s">
        <v>190</v>
      </c>
      <c r="C16" s="5" t="s">
        <v>237</v>
      </c>
      <c r="D16" s="4" t="s">
        <v>11</v>
      </c>
      <c r="E16" s="6">
        <v>11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194</v>
      </c>
      <c r="B17" s="5" t="s">
        <v>192</v>
      </c>
      <c r="C17" s="5" t="s">
        <v>238</v>
      </c>
      <c r="D17" s="4" t="s">
        <v>11</v>
      </c>
      <c r="E17" s="6">
        <v>94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195</v>
      </c>
      <c r="B18" s="5" t="s">
        <v>196</v>
      </c>
      <c r="C18" s="5" t="s">
        <v>239</v>
      </c>
      <c r="D18" s="4" t="s">
        <v>11</v>
      </c>
      <c r="E18" s="6">
        <v>11</v>
      </c>
      <c r="F18" s="163">
        <v>0</v>
      </c>
      <c r="G18" s="7">
        <f t="shared" si="0"/>
        <v>0</v>
      </c>
      <c r="H18" s="2"/>
      <c r="I18" s="2"/>
    </row>
    <row r="19" spans="1:11" ht="15" x14ac:dyDescent="0.2">
      <c r="A19" s="4">
        <v>196</v>
      </c>
      <c r="B19" s="5">
        <v>34523412</v>
      </c>
      <c r="C19" s="5" t="s">
        <v>208</v>
      </c>
      <c r="D19" s="4" t="s">
        <v>22</v>
      </c>
      <c r="E19" s="6">
        <v>1</v>
      </c>
      <c r="F19" s="163">
        <v>0</v>
      </c>
      <c r="G19" s="7">
        <f t="shared" si="0"/>
        <v>0</v>
      </c>
      <c r="H19" s="2"/>
      <c r="I19" s="2"/>
    </row>
    <row r="20" spans="1:11" ht="15" x14ac:dyDescent="0.2">
      <c r="A20" s="4">
        <v>197</v>
      </c>
      <c r="B20" s="5" t="s">
        <v>209</v>
      </c>
      <c r="C20" s="5" t="s">
        <v>210</v>
      </c>
      <c r="D20" s="4" t="s">
        <v>11</v>
      </c>
      <c r="E20" s="6">
        <v>1</v>
      </c>
      <c r="F20" s="163">
        <v>0</v>
      </c>
      <c r="G20" s="7">
        <f t="shared" si="0"/>
        <v>0</v>
      </c>
      <c r="H20" s="2"/>
      <c r="I20" s="2"/>
    </row>
    <row r="21" spans="1:11" ht="15" x14ac:dyDescent="0.2">
      <c r="A21" s="4">
        <v>198</v>
      </c>
      <c r="B21" s="5">
        <v>34562230</v>
      </c>
      <c r="C21" s="5" t="s">
        <v>212</v>
      </c>
      <c r="D21" s="4" t="s">
        <v>11</v>
      </c>
      <c r="E21" s="6">
        <v>5</v>
      </c>
      <c r="F21" s="163">
        <v>0</v>
      </c>
      <c r="G21" s="7">
        <f t="shared" si="0"/>
        <v>0</v>
      </c>
      <c r="H21" s="2"/>
      <c r="I21" s="2"/>
    </row>
    <row r="22" spans="1:11" ht="15" x14ac:dyDescent="0.2">
      <c r="A22" s="4">
        <v>199</v>
      </c>
      <c r="B22" s="156" t="s">
        <v>399</v>
      </c>
      <c r="C22" s="5" t="s">
        <v>213</v>
      </c>
      <c r="D22" s="4" t="s">
        <v>11</v>
      </c>
      <c r="E22" s="6">
        <v>250</v>
      </c>
      <c r="F22" s="163">
        <v>0</v>
      </c>
      <c r="G22" s="7">
        <f t="shared" si="0"/>
        <v>0</v>
      </c>
      <c r="H22" s="2"/>
      <c r="I22" s="2"/>
    </row>
    <row r="23" spans="1:11" ht="15" x14ac:dyDescent="0.2">
      <c r="A23" s="4">
        <v>200</v>
      </c>
      <c r="B23" s="156" t="s">
        <v>479</v>
      </c>
      <c r="C23" s="5" t="s">
        <v>214</v>
      </c>
      <c r="D23" s="4" t="s">
        <v>11</v>
      </c>
      <c r="E23" s="6">
        <v>5</v>
      </c>
      <c r="F23" s="163">
        <v>0</v>
      </c>
      <c r="G23" s="7">
        <f t="shared" si="0"/>
        <v>0</v>
      </c>
      <c r="H23" s="2"/>
      <c r="I23" s="2"/>
    </row>
    <row r="24" spans="1:11" ht="15" x14ac:dyDescent="0.2">
      <c r="A24" s="4">
        <v>201</v>
      </c>
      <c r="B24" s="156" t="s">
        <v>400</v>
      </c>
      <c r="C24" s="5" t="s">
        <v>215</v>
      </c>
      <c r="D24" s="4" t="s">
        <v>11</v>
      </c>
      <c r="E24" s="6">
        <v>5</v>
      </c>
      <c r="F24" s="163">
        <v>0</v>
      </c>
      <c r="G24" s="7">
        <f t="shared" si="0"/>
        <v>0</v>
      </c>
      <c r="H24" s="2"/>
      <c r="I24" s="2"/>
    </row>
    <row r="25" spans="1:11" ht="15" x14ac:dyDescent="0.2">
      <c r="A25" s="4">
        <v>202</v>
      </c>
      <c r="B25" s="5" t="s">
        <v>456</v>
      </c>
      <c r="C25" s="5" t="s">
        <v>217</v>
      </c>
      <c r="D25" s="4" t="s">
        <v>11</v>
      </c>
      <c r="E25" s="6">
        <v>1</v>
      </c>
      <c r="F25" s="163">
        <v>0</v>
      </c>
      <c r="G25" s="7">
        <f t="shared" si="0"/>
        <v>0</v>
      </c>
      <c r="H25" s="2"/>
      <c r="I25" s="2"/>
    </row>
    <row r="26" spans="1:11" ht="15" x14ac:dyDescent="0.2">
      <c r="A26" s="8"/>
      <c r="B26" s="8"/>
      <c r="C26" s="8" t="s">
        <v>218</v>
      </c>
      <c r="D26" s="8"/>
      <c r="E26" s="8"/>
      <c r="F26" s="8"/>
      <c r="G26" s="8"/>
      <c r="H26" s="2"/>
      <c r="I26" s="2"/>
    </row>
    <row r="27" spans="1:11" ht="21" x14ac:dyDescent="0.2">
      <c r="A27" s="4">
        <v>203</v>
      </c>
      <c r="B27" s="5" t="s">
        <v>240</v>
      </c>
      <c r="C27" s="5" t="s">
        <v>241</v>
      </c>
      <c r="D27" s="4" t="s">
        <v>11</v>
      </c>
      <c r="E27" s="6">
        <v>1</v>
      </c>
      <c r="F27" s="163">
        <v>0</v>
      </c>
      <c r="G27" s="7">
        <f>F27*E27</f>
        <v>0</v>
      </c>
      <c r="H27" s="2"/>
      <c r="I27" s="2"/>
    </row>
    <row r="28" spans="1:11" ht="15" x14ac:dyDescent="0.2">
      <c r="A28" s="4">
        <v>204</v>
      </c>
      <c r="B28" s="156" t="s">
        <v>402</v>
      </c>
      <c r="C28" s="5" t="s">
        <v>221</v>
      </c>
      <c r="D28" s="4" t="s">
        <v>94</v>
      </c>
      <c r="E28" s="6">
        <v>1</v>
      </c>
      <c r="F28" s="163">
        <v>0</v>
      </c>
      <c r="G28" s="7">
        <f>F28*E28</f>
        <v>0</v>
      </c>
      <c r="H28" s="2"/>
      <c r="I28" s="2"/>
    </row>
    <row r="29" spans="1:11" ht="21" x14ac:dyDescent="0.2">
      <c r="A29" s="8"/>
      <c r="B29" s="8"/>
      <c r="C29" s="8" t="s">
        <v>95</v>
      </c>
      <c r="D29" s="8"/>
      <c r="E29" s="8"/>
      <c r="F29" s="8"/>
      <c r="G29" s="8"/>
      <c r="H29" s="2"/>
      <c r="I29" s="2"/>
    </row>
    <row r="30" spans="1:11" ht="15" x14ac:dyDescent="0.2">
      <c r="A30" s="4">
        <v>205</v>
      </c>
      <c r="B30" s="5" t="s">
        <v>242</v>
      </c>
      <c r="C30" s="5" t="s">
        <v>243</v>
      </c>
      <c r="D30" s="4" t="s">
        <v>11</v>
      </c>
      <c r="E30" s="6">
        <v>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9"/>
      <c r="B31" s="9" t="s">
        <v>13</v>
      </c>
      <c r="C31" s="202" t="s">
        <v>185</v>
      </c>
      <c r="D31" s="203"/>
      <c r="E31" s="203"/>
      <c r="F31" s="203"/>
      <c r="G31" s="10">
        <f>SUM(G13:G30)</f>
        <v>0</v>
      </c>
      <c r="H31" s="2"/>
      <c r="I31" s="2"/>
      <c r="J31" s="2"/>
      <c r="K31" s="2"/>
    </row>
    <row r="32" spans="1:11" ht="15" x14ac:dyDescent="0.2">
      <c r="A32" s="200"/>
      <c r="B32" s="200"/>
      <c r="C32" s="201" t="s">
        <v>75</v>
      </c>
      <c r="D32" s="201"/>
      <c r="E32" s="201"/>
      <c r="F32" s="201"/>
      <c r="G32" s="201"/>
      <c r="H32" s="2"/>
      <c r="I32" s="2"/>
      <c r="J32" s="2"/>
      <c r="K32" s="2"/>
    </row>
    <row r="33" spans="1:11" ht="15" x14ac:dyDescent="0.2">
      <c r="A33" s="4">
        <v>206</v>
      </c>
      <c r="B33" s="156" t="s">
        <v>403</v>
      </c>
      <c r="C33" s="5" t="s">
        <v>223</v>
      </c>
      <c r="D33" s="4" t="s">
        <v>11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9"/>
      <c r="B34" s="9" t="s">
        <v>13</v>
      </c>
      <c r="C34" s="202" t="s">
        <v>75</v>
      </c>
      <c r="D34" s="203"/>
      <c r="E34" s="203"/>
      <c r="F34" s="203"/>
      <c r="G34" s="10">
        <f>SUM(G33:G33)</f>
        <v>0</v>
      </c>
      <c r="H34" s="2"/>
      <c r="I34" s="2"/>
      <c r="J34" s="2"/>
      <c r="K34" s="2"/>
    </row>
    <row r="35" spans="1:11" ht="15" x14ac:dyDescent="0.2">
      <c r="A35" s="11"/>
      <c r="B35" s="11" t="s">
        <v>13</v>
      </c>
      <c r="C35" s="204" t="s">
        <v>1</v>
      </c>
      <c r="D35" s="203"/>
      <c r="E35" s="203"/>
      <c r="F35" s="203"/>
      <c r="G35" s="12">
        <f>+G8+G11+G31+G34</f>
        <v>0</v>
      </c>
      <c r="H35" s="2"/>
      <c r="I35" s="2"/>
      <c r="J35" s="2"/>
      <c r="K35" s="2"/>
    </row>
    <row r="36" spans="1:11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x14ac:dyDescent="0.2">
      <c r="A37" s="206"/>
      <c r="B37" s="207"/>
      <c r="C37" s="207" t="s">
        <v>96</v>
      </c>
      <c r="D37" s="207"/>
      <c r="E37" s="207"/>
      <c r="F37" s="207"/>
      <c r="G37" s="208"/>
      <c r="H37" s="2"/>
      <c r="I37" s="2"/>
      <c r="J37" s="2"/>
      <c r="K37" s="2"/>
    </row>
    <row r="38" spans="1:11" ht="15" x14ac:dyDescent="0.2">
      <c r="A38" s="3" t="s">
        <v>2</v>
      </c>
      <c r="B38" s="3" t="s">
        <v>3</v>
      </c>
      <c r="C38" s="3" t="s">
        <v>4</v>
      </c>
      <c r="D38" s="3" t="s">
        <v>5</v>
      </c>
      <c r="E38" s="3" t="s">
        <v>6</v>
      </c>
      <c r="F38" s="3" t="s">
        <v>7</v>
      </c>
      <c r="G38" s="3" t="s">
        <v>8</v>
      </c>
      <c r="H38" s="2"/>
      <c r="I38" s="2"/>
      <c r="J38" s="2"/>
      <c r="K38" s="2"/>
    </row>
    <row r="39" spans="1:11" ht="15" x14ac:dyDescent="0.2">
      <c r="A39" s="200"/>
      <c r="B39" s="200"/>
      <c r="C39" s="201" t="s">
        <v>183</v>
      </c>
      <c r="D39" s="201"/>
      <c r="E39" s="201"/>
      <c r="F39" s="201"/>
      <c r="G39" s="201"/>
      <c r="H39" s="2"/>
      <c r="I39" s="2"/>
      <c r="J39" s="2"/>
      <c r="K39" s="2"/>
    </row>
    <row r="40" spans="1:11" ht="15" x14ac:dyDescent="0.2">
      <c r="A40" s="4">
        <v>207</v>
      </c>
      <c r="B40" s="154" t="s">
        <v>404</v>
      </c>
      <c r="C40" s="5" t="s">
        <v>224</v>
      </c>
      <c r="D40" s="4" t="s">
        <v>11</v>
      </c>
      <c r="E40" s="6">
        <v>105</v>
      </c>
      <c r="F40" s="163">
        <v>0</v>
      </c>
      <c r="G40" s="7">
        <f t="shared" ref="G40:G48" si="1">F40*E40</f>
        <v>0</v>
      </c>
      <c r="H40" s="2"/>
      <c r="I40" s="2"/>
    </row>
    <row r="41" spans="1:11" ht="15" x14ac:dyDescent="0.2">
      <c r="A41" s="4">
        <v>208</v>
      </c>
      <c r="B41" s="154" t="s">
        <v>405</v>
      </c>
      <c r="C41" s="5" t="s">
        <v>225</v>
      </c>
      <c r="D41" s="4" t="s">
        <v>11</v>
      </c>
      <c r="E41" s="6">
        <v>11</v>
      </c>
      <c r="F41" s="163">
        <v>0</v>
      </c>
      <c r="G41" s="7">
        <f t="shared" si="1"/>
        <v>0</v>
      </c>
      <c r="H41" s="2"/>
      <c r="I41" s="2"/>
    </row>
    <row r="42" spans="1:11" ht="15" x14ac:dyDescent="0.2">
      <c r="A42" s="4">
        <v>209</v>
      </c>
      <c r="B42" s="154" t="s">
        <v>478</v>
      </c>
      <c r="C42" s="5" t="s">
        <v>244</v>
      </c>
      <c r="D42" s="4" t="s">
        <v>11</v>
      </c>
      <c r="E42" s="6">
        <v>1</v>
      </c>
      <c r="F42" s="163">
        <v>0</v>
      </c>
      <c r="G42" s="7">
        <f t="shared" si="1"/>
        <v>0</v>
      </c>
      <c r="H42" s="2"/>
      <c r="I42" s="2"/>
    </row>
    <row r="43" spans="1:11" ht="15" x14ac:dyDescent="0.2">
      <c r="A43" s="4">
        <v>210</v>
      </c>
      <c r="B43" s="154" t="s">
        <v>406</v>
      </c>
      <c r="C43" s="5" t="s">
        <v>226</v>
      </c>
      <c r="D43" s="4" t="s">
        <v>99</v>
      </c>
      <c r="E43" s="6">
        <v>32</v>
      </c>
      <c r="F43" s="163">
        <v>0</v>
      </c>
      <c r="G43" s="7">
        <f t="shared" si="1"/>
        <v>0</v>
      </c>
      <c r="H43" s="2"/>
      <c r="I43" s="2"/>
    </row>
    <row r="44" spans="1:11" ht="15" x14ac:dyDescent="0.2">
      <c r="A44" s="4">
        <v>211</v>
      </c>
      <c r="B44" s="154" t="s">
        <v>409</v>
      </c>
      <c r="C44" s="5" t="s">
        <v>245</v>
      </c>
      <c r="D44" s="4" t="s">
        <v>99</v>
      </c>
      <c r="E44" s="6">
        <v>2</v>
      </c>
      <c r="F44" s="163">
        <v>0</v>
      </c>
      <c r="G44" s="7">
        <f t="shared" si="1"/>
        <v>0</v>
      </c>
      <c r="H44" s="2"/>
      <c r="I44" s="2"/>
    </row>
    <row r="45" spans="1:11" ht="15" x14ac:dyDescent="0.2">
      <c r="A45" s="4">
        <v>212</v>
      </c>
      <c r="B45" s="154" t="s">
        <v>407</v>
      </c>
      <c r="C45" s="5" t="s">
        <v>230</v>
      </c>
      <c r="D45" s="4" t="s">
        <v>11</v>
      </c>
      <c r="E45" s="6">
        <v>11</v>
      </c>
      <c r="F45" s="163">
        <v>0</v>
      </c>
      <c r="G45" s="7">
        <f t="shared" si="1"/>
        <v>0</v>
      </c>
      <c r="H45" s="2"/>
      <c r="I45" s="2"/>
    </row>
    <row r="46" spans="1:11" ht="15" x14ac:dyDescent="0.2">
      <c r="A46" s="4">
        <v>213</v>
      </c>
      <c r="B46" s="5" t="s">
        <v>457</v>
      </c>
      <c r="C46" s="5" t="s">
        <v>231</v>
      </c>
      <c r="D46" s="4" t="s">
        <v>99</v>
      </c>
      <c r="E46" s="6">
        <v>1</v>
      </c>
      <c r="F46" s="163">
        <v>0</v>
      </c>
      <c r="G46" s="7">
        <f t="shared" si="1"/>
        <v>0</v>
      </c>
      <c r="H46" s="2"/>
      <c r="I46" s="2"/>
    </row>
    <row r="47" spans="1:11" ht="15" x14ac:dyDescent="0.2">
      <c r="A47" s="4">
        <v>214</v>
      </c>
      <c r="B47" s="154" t="s">
        <v>408</v>
      </c>
      <c r="C47" s="5" t="s">
        <v>232</v>
      </c>
      <c r="D47" s="4" t="s">
        <v>11</v>
      </c>
      <c r="E47" s="6">
        <v>1</v>
      </c>
      <c r="F47" s="163">
        <v>0</v>
      </c>
      <c r="G47" s="7">
        <f t="shared" si="1"/>
        <v>0</v>
      </c>
      <c r="H47" s="2"/>
      <c r="I47" s="2"/>
    </row>
    <row r="48" spans="1:11" ht="15" x14ac:dyDescent="0.2">
      <c r="A48" s="4">
        <v>215</v>
      </c>
      <c r="B48" s="154" t="s">
        <v>410</v>
      </c>
      <c r="C48" s="5" t="s">
        <v>246</v>
      </c>
      <c r="D48" s="4" t="s">
        <v>99</v>
      </c>
      <c r="E48" s="6">
        <v>2</v>
      </c>
      <c r="F48" s="163">
        <v>0</v>
      </c>
      <c r="G48" s="7">
        <f t="shared" si="1"/>
        <v>0</v>
      </c>
      <c r="H48" s="2"/>
      <c r="I48" s="2"/>
    </row>
    <row r="49" spans="1:11" ht="15" x14ac:dyDescent="0.2">
      <c r="A49" s="9"/>
      <c r="B49" s="9" t="s">
        <v>13</v>
      </c>
      <c r="C49" s="202" t="s">
        <v>183</v>
      </c>
      <c r="D49" s="203"/>
      <c r="E49" s="203"/>
      <c r="F49" s="203"/>
      <c r="G49" s="10">
        <f>SUM(G40:G48)</f>
        <v>0</v>
      </c>
      <c r="H49" s="2"/>
      <c r="I49" s="2"/>
      <c r="J49" s="2"/>
      <c r="K49" s="2"/>
    </row>
    <row r="50" spans="1:11" ht="15" x14ac:dyDescent="0.2">
      <c r="A50" s="11"/>
      <c r="B50" s="11" t="s">
        <v>13</v>
      </c>
      <c r="C50" s="204" t="s">
        <v>96</v>
      </c>
      <c r="D50" s="203"/>
      <c r="E50" s="203"/>
      <c r="F50" s="203"/>
      <c r="G50" s="12">
        <f>+G49</f>
        <v>0</v>
      </c>
      <c r="H50" s="2"/>
      <c r="I50" s="2"/>
      <c r="J50" s="2"/>
      <c r="K50" s="2"/>
    </row>
    <row r="51" spans="1:11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x14ac:dyDescent="0.2">
      <c r="A52" s="205" t="s">
        <v>179</v>
      </c>
      <c r="B52" s="205"/>
      <c r="C52" s="205"/>
      <c r="D52" s="205"/>
      <c r="E52" s="205"/>
      <c r="F52" s="205"/>
      <c r="G52" s="13">
        <f>+G35+G50</f>
        <v>0</v>
      </c>
      <c r="H52" s="2"/>
    </row>
  </sheetData>
  <sheetProtection sheet="1" objects="1" scenarios="1"/>
  <protectedRanges>
    <protectedRange sqref="F7 F10 F13:F25 F27:F28 F30 F33 F40:F48" name="Oblast1"/>
  </protectedRanges>
  <mergeCells count="27">
    <mergeCell ref="C49:F49"/>
    <mergeCell ref="C50:F50"/>
    <mergeCell ref="A52:F52"/>
    <mergeCell ref="C34:F34"/>
    <mergeCell ref="C35:F35"/>
    <mergeCell ref="A37:B37"/>
    <mergeCell ref="C37:G37"/>
    <mergeCell ref="A39:B39"/>
    <mergeCell ref="C39:G39"/>
    <mergeCell ref="C11:F11"/>
    <mergeCell ref="A12:B12"/>
    <mergeCell ref="C12:G12"/>
    <mergeCell ref="C31:F31"/>
    <mergeCell ref="A32:B32"/>
    <mergeCell ref="C32:G32"/>
    <mergeCell ref="A9:B9"/>
    <mergeCell ref="C9:G9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F14" sqref="F1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255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417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284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285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286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287</v>
      </c>
      <c r="B12" s="5" t="s">
        <v>192</v>
      </c>
      <c r="C12" s="5" t="s">
        <v>193</v>
      </c>
      <c r="D12" s="4" t="s">
        <v>11</v>
      </c>
      <c r="E12" s="6">
        <v>6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288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289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290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291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292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293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294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411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295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412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296</v>
      </c>
      <c r="B30" s="154" t="s">
        <v>404</v>
      </c>
      <c r="C30" s="5" t="s">
        <v>224</v>
      </c>
      <c r="D30" s="4" t="s">
        <v>11</v>
      </c>
      <c r="E30" s="6">
        <v>12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297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298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299</v>
      </c>
      <c r="B33" s="154" t="s">
        <v>405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300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opLeftCell="A13" workbookViewId="0">
      <selection activeCell="D19" sqref="D19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256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418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301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302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303</v>
      </c>
      <c r="B11" s="5" t="s">
        <v>190</v>
      </c>
      <c r="C11" s="5" t="s">
        <v>191</v>
      </c>
      <c r="D11" s="4" t="s">
        <v>11</v>
      </c>
      <c r="E11" s="6">
        <v>3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304</v>
      </c>
      <c r="B12" s="5" t="s">
        <v>192</v>
      </c>
      <c r="C12" s="5" t="s">
        <v>193</v>
      </c>
      <c r="D12" s="4" t="s">
        <v>11</v>
      </c>
      <c r="E12" s="6">
        <v>7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305</v>
      </c>
      <c r="B13" s="5" t="s">
        <v>252</v>
      </c>
      <c r="C13" s="5" t="s">
        <v>253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306</v>
      </c>
      <c r="B14" s="5" t="s">
        <v>194</v>
      </c>
      <c r="C14" s="5" t="s">
        <v>195</v>
      </c>
      <c r="D14" s="4" t="s">
        <v>11</v>
      </c>
      <c r="E14" s="6">
        <v>1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307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308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309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310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311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412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312</v>
      </c>
      <c r="B23" s="5" t="s">
        <v>482</v>
      </c>
      <c r="C23" s="5" t="s">
        <v>254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412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313</v>
      </c>
      <c r="B30" s="154" t="s">
        <v>404</v>
      </c>
      <c r="C30" s="5" t="s">
        <v>224</v>
      </c>
      <c r="D30" s="4" t="s">
        <v>11</v>
      </c>
      <c r="E30" s="6">
        <v>10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314</v>
      </c>
      <c r="B31" s="154" t="s">
        <v>405</v>
      </c>
      <c r="C31" s="5" t="s">
        <v>225</v>
      </c>
      <c r="D31" s="4" t="s">
        <v>11</v>
      </c>
      <c r="E31" s="6">
        <v>2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315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316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317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F14" sqref="F14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247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419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216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217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218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219</v>
      </c>
      <c r="B12" s="5" t="s">
        <v>192</v>
      </c>
      <c r="C12" s="5" t="s">
        <v>193</v>
      </c>
      <c r="D12" s="4" t="s">
        <v>11</v>
      </c>
      <c r="E12" s="6">
        <v>4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220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221</v>
      </c>
      <c r="B14" s="5" t="s">
        <v>204</v>
      </c>
      <c r="C14" s="5" t="s">
        <v>205</v>
      </c>
      <c r="D14" s="4" t="s">
        <v>11</v>
      </c>
      <c r="E14" s="6">
        <v>3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222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223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224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225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226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411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227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412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228</v>
      </c>
      <c r="B30" s="154" t="s">
        <v>404</v>
      </c>
      <c r="C30" s="5" t="s">
        <v>224</v>
      </c>
      <c r="D30" s="4" t="s">
        <v>11</v>
      </c>
      <c r="E30" s="6">
        <v>9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229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230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231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232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:G3"/>
    <mergeCell ref="C36:F36"/>
    <mergeCell ref="A38:F38"/>
    <mergeCell ref="C24:F24"/>
    <mergeCell ref="C25:F25"/>
    <mergeCell ref="A29:B29"/>
    <mergeCell ref="C29:G29"/>
    <mergeCell ref="C35:F35"/>
    <mergeCell ref="A1:B1"/>
    <mergeCell ref="C1:G1"/>
    <mergeCell ref="A2:B2"/>
    <mergeCell ref="C2:G2"/>
    <mergeCell ref="A27:B27"/>
    <mergeCell ref="C27:G27"/>
    <mergeCell ref="A4:B4"/>
    <mergeCell ref="C4:G4"/>
    <mergeCell ref="A6:B6"/>
    <mergeCell ref="C6:G6"/>
    <mergeCell ref="C8:F8"/>
    <mergeCell ref="A9:B9"/>
    <mergeCell ref="C9:G9"/>
    <mergeCell ref="C21:F21"/>
    <mergeCell ref="A22:B22"/>
    <mergeCell ref="C22:G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09">
        <v>16801</v>
      </c>
      <c r="B1" s="209"/>
      <c r="C1" s="209" t="s">
        <v>486</v>
      </c>
      <c r="D1" s="209"/>
      <c r="E1" s="209"/>
      <c r="F1" s="209"/>
      <c r="G1" s="209"/>
      <c r="H1" s="2"/>
      <c r="I1" s="2"/>
      <c r="J1" s="2"/>
      <c r="K1" s="2"/>
    </row>
    <row r="2" spans="1:11" ht="24.95" customHeight="1" x14ac:dyDescent="0.2">
      <c r="A2" s="210" t="s">
        <v>0</v>
      </c>
      <c r="B2" s="210"/>
      <c r="C2" s="211" t="s">
        <v>249</v>
      </c>
      <c r="D2" s="211"/>
      <c r="E2" s="211"/>
      <c r="F2" s="211"/>
      <c r="G2" s="211"/>
      <c r="H2" s="2"/>
      <c r="I2" s="2"/>
      <c r="J2" s="2"/>
      <c r="K2" s="2"/>
    </row>
    <row r="3" spans="1:11" ht="15" x14ac:dyDescent="0.2">
      <c r="A3" s="216" t="s">
        <v>420</v>
      </c>
      <c r="B3" s="214"/>
      <c r="C3" s="214"/>
      <c r="D3" s="214"/>
      <c r="E3" s="214"/>
      <c r="F3" s="214"/>
      <c r="G3" s="214"/>
      <c r="H3" s="2"/>
      <c r="I3" s="2"/>
      <c r="J3" s="2"/>
      <c r="K3" s="2"/>
    </row>
    <row r="4" spans="1:11" ht="15" x14ac:dyDescent="0.2">
      <c r="A4" s="206"/>
      <c r="B4" s="207"/>
      <c r="C4" s="207" t="s">
        <v>1</v>
      </c>
      <c r="D4" s="207"/>
      <c r="E4" s="207"/>
      <c r="F4" s="207"/>
      <c r="G4" s="208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200"/>
      <c r="B6" s="200"/>
      <c r="C6" s="201" t="s">
        <v>181</v>
      </c>
      <c r="D6" s="201"/>
      <c r="E6" s="201"/>
      <c r="F6" s="201"/>
      <c r="G6" s="201"/>
      <c r="H6" s="2"/>
      <c r="I6" s="2"/>
      <c r="J6" s="2"/>
      <c r="K6" s="2"/>
    </row>
    <row r="7" spans="1:11" ht="15" x14ac:dyDescent="0.2">
      <c r="A7" s="4">
        <v>233</v>
      </c>
      <c r="B7" s="156" t="s">
        <v>413</v>
      </c>
      <c r="C7" s="5" t="s">
        <v>216</v>
      </c>
      <c r="D7" s="4" t="s">
        <v>22</v>
      </c>
      <c r="E7" s="6">
        <v>1</v>
      </c>
      <c r="F7" s="163">
        <v>0</v>
      </c>
      <c r="G7" s="7">
        <f>F7*E7</f>
        <v>0</v>
      </c>
      <c r="H7" s="2"/>
      <c r="I7" s="2"/>
    </row>
    <row r="8" spans="1:11" ht="15" x14ac:dyDescent="0.2">
      <c r="A8" s="9"/>
      <c r="B8" s="9" t="s">
        <v>13</v>
      </c>
      <c r="C8" s="202" t="s">
        <v>181</v>
      </c>
      <c r="D8" s="203"/>
      <c r="E8" s="203"/>
      <c r="F8" s="203"/>
      <c r="G8" s="10">
        <f>SUM(G7:G7)</f>
        <v>0</v>
      </c>
      <c r="H8" s="2"/>
      <c r="I8" s="2"/>
      <c r="J8" s="2"/>
      <c r="K8" s="2"/>
    </row>
    <row r="9" spans="1:11" ht="15" x14ac:dyDescent="0.2">
      <c r="A9" s="200"/>
      <c r="B9" s="200"/>
      <c r="C9" s="201" t="s">
        <v>185</v>
      </c>
      <c r="D9" s="201"/>
      <c r="E9" s="201"/>
      <c r="F9" s="201"/>
      <c r="G9" s="201"/>
      <c r="H9" s="2"/>
      <c r="I9" s="2"/>
      <c r="J9" s="2"/>
      <c r="K9" s="2"/>
    </row>
    <row r="10" spans="1:11" ht="21" x14ac:dyDescent="0.2">
      <c r="A10" s="4">
        <v>234</v>
      </c>
      <c r="B10" s="5" t="s">
        <v>187</v>
      </c>
      <c r="C10" s="5" t="s">
        <v>188</v>
      </c>
      <c r="D10" s="4" t="s">
        <v>11</v>
      </c>
      <c r="E10" s="6">
        <v>1</v>
      </c>
      <c r="F10" s="163">
        <v>0</v>
      </c>
      <c r="G10" s="7">
        <f t="shared" ref="G10:G18" si="0">F10*E10</f>
        <v>0</v>
      </c>
      <c r="H10" s="2"/>
      <c r="I10" s="2"/>
    </row>
    <row r="11" spans="1:11" ht="15" x14ac:dyDescent="0.2">
      <c r="A11" s="4">
        <v>235</v>
      </c>
      <c r="B11" s="5" t="s">
        <v>190</v>
      </c>
      <c r="C11" s="5" t="s">
        <v>191</v>
      </c>
      <c r="D11" s="4" t="s">
        <v>11</v>
      </c>
      <c r="E11" s="6">
        <v>2</v>
      </c>
      <c r="F11" s="163">
        <v>0</v>
      </c>
      <c r="G11" s="7">
        <f t="shared" si="0"/>
        <v>0</v>
      </c>
      <c r="H11" s="2"/>
      <c r="I11" s="2"/>
    </row>
    <row r="12" spans="1:11" ht="15" x14ac:dyDescent="0.2">
      <c r="A12" s="4">
        <v>236</v>
      </c>
      <c r="B12" s="5" t="s">
        <v>192</v>
      </c>
      <c r="C12" s="5" t="s">
        <v>193</v>
      </c>
      <c r="D12" s="4" t="s">
        <v>11</v>
      </c>
      <c r="E12" s="6">
        <v>5</v>
      </c>
      <c r="F12" s="163">
        <v>0</v>
      </c>
      <c r="G12" s="7">
        <f t="shared" si="0"/>
        <v>0</v>
      </c>
      <c r="H12" s="2"/>
      <c r="I12" s="2"/>
    </row>
    <row r="13" spans="1:11" ht="15" x14ac:dyDescent="0.2">
      <c r="A13" s="4">
        <v>237</v>
      </c>
      <c r="B13" s="5" t="s">
        <v>194</v>
      </c>
      <c r="C13" s="5" t="s">
        <v>195</v>
      </c>
      <c r="D13" s="4" t="s">
        <v>11</v>
      </c>
      <c r="E13" s="6">
        <v>1</v>
      </c>
      <c r="F13" s="163">
        <v>0</v>
      </c>
      <c r="G13" s="7">
        <f t="shared" si="0"/>
        <v>0</v>
      </c>
      <c r="H13" s="2"/>
      <c r="I13" s="2"/>
    </row>
    <row r="14" spans="1:11" ht="15" x14ac:dyDescent="0.2">
      <c r="A14" s="4">
        <v>238</v>
      </c>
      <c r="B14" s="5" t="s">
        <v>204</v>
      </c>
      <c r="C14" s="5" t="s">
        <v>205</v>
      </c>
      <c r="D14" s="4" t="s">
        <v>11</v>
      </c>
      <c r="E14" s="6">
        <v>4</v>
      </c>
      <c r="F14" s="163">
        <v>0</v>
      </c>
      <c r="G14" s="7">
        <f t="shared" si="0"/>
        <v>0</v>
      </c>
      <c r="H14" s="2"/>
      <c r="I14" s="2"/>
    </row>
    <row r="15" spans="1:11" ht="15" x14ac:dyDescent="0.2">
      <c r="A15" s="4">
        <v>239</v>
      </c>
      <c r="B15" s="156" t="s">
        <v>401</v>
      </c>
      <c r="C15" s="5" t="s">
        <v>211</v>
      </c>
      <c r="D15" s="4" t="s">
        <v>11</v>
      </c>
      <c r="E15" s="6">
        <v>1</v>
      </c>
      <c r="F15" s="163">
        <v>0</v>
      </c>
      <c r="G15" s="7">
        <f t="shared" si="0"/>
        <v>0</v>
      </c>
      <c r="H15" s="2"/>
      <c r="I15" s="2"/>
    </row>
    <row r="16" spans="1:11" ht="15" x14ac:dyDescent="0.2">
      <c r="A16" s="4">
        <v>240</v>
      </c>
      <c r="B16" s="156" t="s">
        <v>399</v>
      </c>
      <c r="C16" s="5" t="s">
        <v>213</v>
      </c>
      <c r="D16" s="4" t="s">
        <v>11</v>
      </c>
      <c r="E16" s="6">
        <v>25</v>
      </c>
      <c r="F16" s="163">
        <v>0</v>
      </c>
      <c r="G16" s="7">
        <f t="shared" si="0"/>
        <v>0</v>
      </c>
      <c r="H16" s="2"/>
      <c r="I16" s="2"/>
    </row>
    <row r="17" spans="1:11" ht="15" x14ac:dyDescent="0.2">
      <c r="A17" s="4">
        <v>241</v>
      </c>
      <c r="B17" s="156" t="s">
        <v>400</v>
      </c>
      <c r="C17" s="5" t="s">
        <v>215</v>
      </c>
      <c r="D17" s="4" t="s">
        <v>11</v>
      </c>
      <c r="E17" s="6">
        <v>5</v>
      </c>
      <c r="F17" s="163">
        <v>0</v>
      </c>
      <c r="G17" s="7">
        <f t="shared" si="0"/>
        <v>0</v>
      </c>
      <c r="H17" s="2"/>
      <c r="I17" s="2"/>
    </row>
    <row r="18" spans="1:11" ht="15" x14ac:dyDescent="0.2">
      <c r="A18" s="4">
        <v>242</v>
      </c>
      <c r="B18" s="156" t="s">
        <v>402</v>
      </c>
      <c r="C18" s="5" t="s">
        <v>221</v>
      </c>
      <c r="D18" s="4" t="s">
        <v>94</v>
      </c>
      <c r="E18" s="6">
        <v>1</v>
      </c>
      <c r="F18" s="163">
        <v>0</v>
      </c>
      <c r="G18" s="7">
        <f t="shared" si="0"/>
        <v>0</v>
      </c>
      <c r="H18" s="2"/>
      <c r="I18" s="2"/>
    </row>
    <row r="19" spans="1:11" ht="21" x14ac:dyDescent="0.2">
      <c r="A19" s="8"/>
      <c r="B19" s="8"/>
      <c r="C19" s="8" t="s">
        <v>95</v>
      </c>
      <c r="D19" s="8"/>
      <c r="E19" s="8"/>
      <c r="F19" s="8"/>
      <c r="G19" s="8"/>
      <c r="H19" s="2"/>
      <c r="I19" s="2"/>
    </row>
    <row r="20" spans="1:11" ht="15" x14ac:dyDescent="0.2">
      <c r="A20" s="4">
        <v>243</v>
      </c>
      <c r="B20" s="156" t="s">
        <v>403</v>
      </c>
      <c r="C20" s="5" t="s">
        <v>222</v>
      </c>
      <c r="D20" s="4" t="s">
        <v>11</v>
      </c>
      <c r="E20" s="6">
        <v>1</v>
      </c>
      <c r="F20" s="163">
        <v>0</v>
      </c>
      <c r="G20" s="7">
        <f>F20*E20</f>
        <v>0</v>
      </c>
      <c r="H20" s="2"/>
      <c r="I20" s="2"/>
    </row>
    <row r="21" spans="1:11" ht="15" x14ac:dyDescent="0.2">
      <c r="A21" s="9"/>
      <c r="B21" s="9" t="s">
        <v>13</v>
      </c>
      <c r="C21" s="202" t="s">
        <v>185</v>
      </c>
      <c r="D21" s="203"/>
      <c r="E21" s="203"/>
      <c r="F21" s="203"/>
      <c r="G21" s="10">
        <f>SUM(G10:G20)</f>
        <v>0</v>
      </c>
      <c r="H21" s="2"/>
      <c r="I21" s="2"/>
      <c r="J21" s="2"/>
      <c r="K21" s="2"/>
    </row>
    <row r="22" spans="1:11" ht="15" x14ac:dyDescent="0.2">
      <c r="A22" s="200"/>
      <c r="B22" s="200"/>
      <c r="C22" s="201" t="s">
        <v>411</v>
      </c>
      <c r="D22" s="201"/>
      <c r="E22" s="201"/>
      <c r="F22" s="201"/>
      <c r="G22" s="201"/>
      <c r="H22" s="2"/>
      <c r="I22" s="2"/>
      <c r="J22" s="2"/>
      <c r="K22" s="2"/>
    </row>
    <row r="23" spans="1:11" ht="21" x14ac:dyDescent="0.2">
      <c r="A23" s="4">
        <v>244</v>
      </c>
      <c r="B23" s="5" t="s">
        <v>483</v>
      </c>
      <c r="C23" s="5" t="s">
        <v>248</v>
      </c>
      <c r="D23" s="4" t="s">
        <v>11</v>
      </c>
      <c r="E23" s="6">
        <v>1</v>
      </c>
      <c r="F23" s="163">
        <v>0</v>
      </c>
      <c r="G23" s="7">
        <f>F23*E23</f>
        <v>0</v>
      </c>
      <c r="H23" s="2"/>
      <c r="I23" s="2"/>
    </row>
    <row r="24" spans="1:11" ht="15" x14ac:dyDescent="0.2">
      <c r="A24" s="9"/>
      <c r="B24" s="9" t="s">
        <v>13</v>
      </c>
      <c r="C24" s="202" t="s">
        <v>411</v>
      </c>
      <c r="D24" s="203"/>
      <c r="E24" s="203"/>
      <c r="F24" s="203"/>
      <c r="G24" s="10">
        <f>SUM(G23:G23)</f>
        <v>0</v>
      </c>
      <c r="H24" s="2"/>
      <c r="I24" s="2"/>
      <c r="J24" s="2"/>
      <c r="K24" s="2"/>
    </row>
    <row r="25" spans="1:11" ht="15" x14ac:dyDescent="0.2">
      <c r="A25" s="11"/>
      <c r="B25" s="11" t="s">
        <v>13</v>
      </c>
      <c r="C25" s="204" t="s">
        <v>1</v>
      </c>
      <c r="D25" s="203"/>
      <c r="E25" s="203"/>
      <c r="F25" s="203"/>
      <c r="G25" s="12">
        <f>+G8+G21+G24</f>
        <v>0</v>
      </c>
      <c r="H25" s="2"/>
      <c r="I25" s="2"/>
      <c r="J25" s="2"/>
      <c r="K25" s="2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5" x14ac:dyDescent="0.2">
      <c r="A27" s="206"/>
      <c r="B27" s="207"/>
      <c r="C27" s="207" t="s">
        <v>96</v>
      </c>
      <c r="D27" s="207"/>
      <c r="E27" s="207"/>
      <c r="F27" s="207"/>
      <c r="G27" s="208"/>
      <c r="H27" s="2"/>
      <c r="I27" s="2"/>
      <c r="J27" s="2"/>
      <c r="K27" s="2"/>
    </row>
    <row r="28" spans="1:11" ht="15" x14ac:dyDescent="0.2">
      <c r="A28" s="3" t="s">
        <v>2</v>
      </c>
      <c r="B28" s="3" t="s">
        <v>3</v>
      </c>
      <c r="C28" s="3" t="s">
        <v>4</v>
      </c>
      <c r="D28" s="3" t="s">
        <v>5</v>
      </c>
      <c r="E28" s="3" t="s">
        <v>6</v>
      </c>
      <c r="F28" s="3" t="s">
        <v>7</v>
      </c>
      <c r="G28" s="3" t="s">
        <v>8</v>
      </c>
      <c r="H28" s="2"/>
      <c r="I28" s="2"/>
      <c r="J28" s="2"/>
      <c r="K28" s="2"/>
    </row>
    <row r="29" spans="1:11" ht="15" x14ac:dyDescent="0.2">
      <c r="A29" s="200"/>
      <c r="B29" s="200"/>
      <c r="C29" s="201" t="s">
        <v>183</v>
      </c>
      <c r="D29" s="201"/>
      <c r="E29" s="201"/>
      <c r="F29" s="201"/>
      <c r="G29" s="201"/>
      <c r="H29" s="2"/>
      <c r="I29" s="2"/>
      <c r="J29" s="2"/>
      <c r="K29" s="2"/>
    </row>
    <row r="30" spans="1:11" ht="15" x14ac:dyDescent="0.2">
      <c r="A30" s="4">
        <v>245</v>
      </c>
      <c r="B30" s="154" t="s">
        <v>404</v>
      </c>
      <c r="C30" s="5" t="s">
        <v>224</v>
      </c>
      <c r="D30" s="4" t="s">
        <v>11</v>
      </c>
      <c r="E30" s="6">
        <v>11</v>
      </c>
      <c r="F30" s="163">
        <v>0</v>
      </c>
      <c r="G30" s="7">
        <f>F30*E30</f>
        <v>0</v>
      </c>
      <c r="H30" s="2"/>
      <c r="I30" s="2"/>
    </row>
    <row r="31" spans="1:11" ht="15" x14ac:dyDescent="0.2">
      <c r="A31" s="4">
        <v>246</v>
      </c>
      <c r="B31" s="154" t="s">
        <v>405</v>
      </c>
      <c r="C31" s="5" t="s">
        <v>225</v>
      </c>
      <c r="D31" s="4" t="s">
        <v>11</v>
      </c>
      <c r="E31" s="6">
        <v>1</v>
      </c>
      <c r="F31" s="163">
        <v>0</v>
      </c>
      <c r="G31" s="7">
        <f>F31*E31</f>
        <v>0</v>
      </c>
      <c r="H31" s="2"/>
      <c r="I31" s="2"/>
    </row>
    <row r="32" spans="1:11" ht="15" x14ac:dyDescent="0.2">
      <c r="A32" s="4">
        <v>247</v>
      </c>
      <c r="B32" s="154" t="s">
        <v>404</v>
      </c>
      <c r="C32" s="5" t="s">
        <v>226</v>
      </c>
      <c r="D32" s="4" t="s">
        <v>99</v>
      </c>
      <c r="E32" s="6">
        <v>8</v>
      </c>
      <c r="F32" s="163">
        <v>0</v>
      </c>
      <c r="G32" s="7">
        <f>F32*E32</f>
        <v>0</v>
      </c>
      <c r="H32" s="2"/>
      <c r="I32" s="2"/>
    </row>
    <row r="33" spans="1:11" ht="15" x14ac:dyDescent="0.2">
      <c r="A33" s="4">
        <v>248</v>
      </c>
      <c r="B33" s="5" t="s">
        <v>227</v>
      </c>
      <c r="C33" s="5" t="s">
        <v>228</v>
      </c>
      <c r="D33" s="4" t="s">
        <v>229</v>
      </c>
      <c r="E33" s="6">
        <v>1</v>
      </c>
      <c r="F33" s="163">
        <v>0</v>
      </c>
      <c r="G33" s="7">
        <f>F33*E33</f>
        <v>0</v>
      </c>
      <c r="H33" s="2"/>
      <c r="I33" s="2"/>
    </row>
    <row r="34" spans="1:11" ht="15" x14ac:dyDescent="0.2">
      <c r="A34" s="4">
        <v>249</v>
      </c>
      <c r="B34" s="154" t="s">
        <v>407</v>
      </c>
      <c r="C34" s="5" t="s">
        <v>230</v>
      </c>
      <c r="D34" s="4" t="s">
        <v>11</v>
      </c>
      <c r="E34" s="6">
        <v>1</v>
      </c>
      <c r="F34" s="163">
        <v>0</v>
      </c>
      <c r="G34" s="7">
        <f>F34*E34</f>
        <v>0</v>
      </c>
      <c r="H34" s="2"/>
      <c r="I34" s="2"/>
    </row>
    <row r="35" spans="1:11" ht="15" x14ac:dyDescent="0.2">
      <c r="A35" s="9"/>
      <c r="B35" s="9" t="s">
        <v>13</v>
      </c>
      <c r="C35" s="202" t="s">
        <v>183</v>
      </c>
      <c r="D35" s="203"/>
      <c r="E35" s="203"/>
      <c r="F35" s="203"/>
      <c r="G35" s="10">
        <f>SUM(G30:G34)</f>
        <v>0</v>
      </c>
      <c r="H35" s="2"/>
      <c r="I35" s="2"/>
      <c r="J35" s="2"/>
      <c r="K35" s="2"/>
    </row>
    <row r="36" spans="1:11" ht="15" x14ac:dyDescent="0.2">
      <c r="A36" s="11"/>
      <c r="B36" s="11" t="s">
        <v>13</v>
      </c>
      <c r="C36" s="204" t="s">
        <v>96</v>
      </c>
      <c r="D36" s="203"/>
      <c r="E36" s="203"/>
      <c r="F36" s="203"/>
      <c r="G36" s="12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05" t="s">
        <v>179</v>
      </c>
      <c r="B38" s="205"/>
      <c r="C38" s="205"/>
      <c r="D38" s="205"/>
      <c r="E38" s="205"/>
      <c r="F38" s="205"/>
      <c r="G38" s="13">
        <f>+G25+G36</f>
        <v>0</v>
      </c>
      <c r="H38" s="2"/>
    </row>
  </sheetData>
  <sheetProtection sheet="1" objects="1" scenarios="1"/>
  <protectedRanges>
    <protectedRange sqref="F7 F10:F18 F20 F23 F30:F34" name="Oblast1"/>
  </protectedRanges>
  <mergeCells count="24">
    <mergeCell ref="A38:F38"/>
    <mergeCell ref="C24:F24"/>
    <mergeCell ref="C25:F25"/>
    <mergeCell ref="A27:B27"/>
    <mergeCell ref="C27:G27"/>
    <mergeCell ref="A29:B29"/>
    <mergeCell ref="C29:G29"/>
    <mergeCell ref="C21:F21"/>
    <mergeCell ref="A22:B22"/>
    <mergeCell ref="C22:G22"/>
    <mergeCell ref="C35:F35"/>
    <mergeCell ref="C36:F36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13</vt:i4>
      </vt:variant>
    </vt:vector>
  </HeadingPairs>
  <TitlesOfParts>
    <vt:vector size="27" baseType="lpstr">
      <vt:lpstr>Krycí list</vt:lpstr>
      <vt:lpstr>přehled položek</vt:lpstr>
      <vt:lpstr>Elektroinstalace</vt:lpstr>
      <vt:lpstr>RH</vt:lpstr>
      <vt:lpstr>RS 1PP-5NP</vt:lpstr>
      <vt:lpstr>RS01-04</vt:lpstr>
      <vt:lpstr>RS01-06</vt:lpstr>
      <vt:lpstr>RS01-011</vt:lpstr>
      <vt:lpstr>RS01-012</vt:lpstr>
      <vt:lpstr>RS01-013</vt:lpstr>
      <vt:lpstr>RS01-013a</vt:lpstr>
      <vt:lpstr>RS2-SLP</vt:lpstr>
      <vt:lpstr>RS5.26</vt:lpstr>
      <vt:lpstr>Návod k vyplnění</vt:lpstr>
      <vt:lpstr>Elektroinstalace!Oblast_tisku</vt:lpstr>
      <vt:lpstr>'Krycí list'!Oblast_tisku</vt:lpstr>
      <vt:lpstr>'přehled položek'!Oblast_tisku</vt:lpstr>
      <vt:lpstr>RH!Oblast_tisku</vt:lpstr>
      <vt:lpstr>'RS 1PP-5NP'!Oblast_tisku</vt:lpstr>
      <vt:lpstr>'RS01-011'!Oblast_tisku</vt:lpstr>
      <vt:lpstr>'RS01-012'!Oblast_tisku</vt:lpstr>
      <vt:lpstr>'RS01-013'!Oblast_tisku</vt:lpstr>
      <vt:lpstr>'RS01-013a'!Oblast_tisku</vt:lpstr>
      <vt:lpstr>'RS01-04'!Oblast_tisku</vt:lpstr>
      <vt:lpstr>'RS01-06'!Oblast_tisku</vt:lpstr>
      <vt:lpstr>'RS2-SLP'!Oblast_tisku</vt:lpstr>
      <vt:lpstr>RS5.26!Oblast_tisku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Michaela Ličková</cp:lastModifiedBy>
  <cp:lastPrinted>2016-06-13T07:40:08Z</cp:lastPrinted>
  <dcterms:created xsi:type="dcterms:W3CDTF">2016-03-31T16:59:04Z</dcterms:created>
  <dcterms:modified xsi:type="dcterms:W3CDTF">2016-06-14T09:16:31Z</dcterms:modified>
</cp:coreProperties>
</file>