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75" yWindow="75" windowWidth="11160" windowHeight="11745"/>
  </bookViews>
  <sheets>
    <sheet name="Krycí list" sheetId="1" r:id="rId1"/>
    <sheet name="Rekapitulace" sheetId="2" r:id="rId2"/>
    <sheet name="Položky" sheetId="3" r:id="rId3"/>
    <sheet name="Návod k vyplnění" sheetId="4" r:id="rId4"/>
  </sheets>
  <definedNames>
    <definedName name="_xlnm._FilterDatabase" localSheetId="2" hidden="1">Položky!$F$1:$F$142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Položky!$A$1:$G$69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68" i="3" l="1"/>
  <c r="BD68" i="3"/>
  <c r="BD69" i="3" s="1"/>
  <c r="H13" i="2" s="1"/>
  <c r="BC68" i="3"/>
  <c r="BC69" i="3" s="1"/>
  <c r="G13" i="2" s="1"/>
  <c r="BB68" i="3"/>
  <c r="BB69" i="3" s="1"/>
  <c r="F13" i="2" s="1"/>
  <c r="G68" i="3"/>
  <c r="BA68" i="3" s="1"/>
  <c r="BA69" i="3" s="1"/>
  <c r="E13" i="2" s="1"/>
  <c r="B13" i="2"/>
  <c r="A13" i="2"/>
  <c r="BE69" i="3"/>
  <c r="I13" i="2" s="1"/>
  <c r="C69" i="3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12" i="2"/>
  <c r="A12" i="2"/>
  <c r="C66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11" i="2"/>
  <c r="A11" i="2"/>
  <c r="C61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10" i="2"/>
  <c r="A10" i="2"/>
  <c r="C53" i="3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9" i="2"/>
  <c r="A9" i="2"/>
  <c r="C46" i="3"/>
  <c r="BE36" i="3"/>
  <c r="BE38" i="3" s="1"/>
  <c r="I8" i="2" s="1"/>
  <c r="BD36" i="3"/>
  <c r="BC36" i="3"/>
  <c r="BC38" i="3" s="1"/>
  <c r="G8" i="2" s="1"/>
  <c r="BB36" i="3"/>
  <c r="BB38" i="3" s="1"/>
  <c r="F8" i="2" s="1"/>
  <c r="G36" i="3"/>
  <c r="G38" i="3" s="1"/>
  <c r="B8" i="2"/>
  <c r="A8" i="2"/>
  <c r="BD38" i="3"/>
  <c r="H8" i="2" s="1"/>
  <c r="C38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34" i="3"/>
  <c r="E4" i="3"/>
  <c r="C4" i="3"/>
  <c r="F3" i="3"/>
  <c r="C3" i="3"/>
  <c r="C2" i="2"/>
  <c r="C1" i="2"/>
  <c r="C33" i="1"/>
  <c r="F33" i="1" s="1"/>
  <c r="C31" i="1"/>
  <c r="D2" i="1"/>
  <c r="C2" i="1"/>
  <c r="BE34" i="3" l="1"/>
  <c r="I7" i="2" s="1"/>
  <c r="BE53" i="3"/>
  <c r="I10" i="2" s="1"/>
  <c r="BB46" i="3"/>
  <c r="F9" i="2" s="1"/>
  <c r="BC46" i="3"/>
  <c r="G9" i="2" s="1"/>
  <c r="BB61" i="3"/>
  <c r="F11" i="2" s="1"/>
  <c r="G66" i="3"/>
  <c r="BC34" i="3"/>
  <c r="G7" i="2" s="1"/>
  <c r="BD46" i="3"/>
  <c r="H9" i="2" s="1"/>
  <c r="BB34" i="3"/>
  <c r="F7" i="2" s="1"/>
  <c r="BA61" i="3"/>
  <c r="E11" i="2" s="1"/>
  <c r="BC66" i="3"/>
  <c r="G12" i="2" s="1"/>
  <c r="BE66" i="3"/>
  <c r="I12" i="2" s="1"/>
  <c r="G46" i="3"/>
  <c r="BD66" i="3"/>
  <c r="H12" i="2" s="1"/>
  <c r="BA53" i="3"/>
  <c r="E10" i="2" s="1"/>
  <c r="BD53" i="3"/>
  <c r="H10" i="2" s="1"/>
  <c r="BE46" i="3"/>
  <c r="I9" i="2" s="1"/>
  <c r="BC53" i="3"/>
  <c r="G10" i="2" s="1"/>
  <c r="BD34" i="3"/>
  <c r="H7" i="2" s="1"/>
  <c r="BB53" i="3"/>
  <c r="F10" i="2" s="1"/>
  <c r="BD61" i="3"/>
  <c r="H11" i="2" s="1"/>
  <c r="BC61" i="3"/>
  <c r="G11" i="2" s="1"/>
  <c r="BE61" i="3"/>
  <c r="I11" i="2" s="1"/>
  <c r="BB66" i="3"/>
  <c r="F12" i="2" s="1"/>
  <c r="G69" i="3"/>
  <c r="BA34" i="3"/>
  <c r="E7" i="2" s="1"/>
  <c r="BA66" i="3"/>
  <c r="E12" i="2" s="1"/>
  <c r="G61" i="3"/>
  <c r="G34" i="3"/>
  <c r="BA36" i="3"/>
  <c r="BA38" i="3" s="1"/>
  <c r="E8" i="2" s="1"/>
  <c r="G53" i="3"/>
  <c r="BA43" i="3"/>
  <c r="BA46" i="3" s="1"/>
  <c r="E9" i="2" s="1"/>
  <c r="G14" i="2" l="1"/>
  <c r="C18" i="1" s="1"/>
  <c r="I14" i="2"/>
  <c r="C21" i="1" s="1"/>
  <c r="F14" i="2"/>
  <c r="C16" i="1" s="1"/>
  <c r="H14" i="2"/>
  <c r="C17" i="1" s="1"/>
  <c r="E14" i="2"/>
  <c r="C15" i="1" l="1"/>
  <c r="C19" i="1" s="1"/>
  <c r="C22" i="1" s="1"/>
  <c r="C23" i="1" l="1"/>
  <c r="F30" i="1" l="1"/>
  <c r="F31" i="1" s="1"/>
  <c r="F34" i="1" s="1"/>
</calcChain>
</file>

<file path=xl/sharedStrings.xml><?xml version="1.0" encoding="utf-8"?>
<sst xmlns="http://schemas.openxmlformats.org/spreadsheetml/2006/main" count="275" uniqueCount="197">
  <si>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</si>
  <si>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</si>
  <si>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</si>
  <si>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</si>
  <si>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</si>
  <si>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</si>
  <si>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</si>
  <si>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</si>
  <si>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</si>
  <si>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</si>
  <si>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</si>
  <si>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</si>
  <si>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</si>
  <si>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</si>
  <si>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</si>
  <si>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</si>
  <si>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</si>
  <si>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</si>
  <si>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</si>
  <si>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</si>
  <si>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</si>
  <si>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</si>
  <si>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</si>
  <si>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</si>
  <si>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</si>
  <si>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</si>
  <si>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</si>
  <si>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</si>
  <si>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</si>
  <si>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</si>
  <si>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</si>
  <si>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</si>
  <si>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</si>
  <si>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</si>
  <si>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</si>
  <si>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</si>
  <si>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</si>
  <si>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</si>
  <si>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</si>
  <si>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</si>
  <si>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</si>
  <si>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</si>
  <si>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</si>
  <si>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</si>
  <si>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</si>
  <si>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</si>
  <si>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</si>
  <si>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</si>
  <si>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</si>
  <si>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</si>
  <si>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</si>
  <si>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</si>
  <si>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</si>
  <si>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</si>
  <si>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</si>
  <si>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</si>
  <si>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</si>
  <si>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</si>
  <si>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</si>
  <si>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</si>
  <si>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</si>
  <si>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</si>
  <si>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</si>
  <si>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</si>
  <si>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</si>
  <si>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</si>
  <si>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</si>
  <si>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</si>
  <si>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</si>
  <si>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20194011</t>
  </si>
  <si>
    <t>REKONSTRUKCE OBJEKTU NA HRADĚ 5 - UPOL</t>
  </si>
  <si>
    <t>IO 01</t>
  </si>
  <si>
    <t>PŘÍPOJKA VODY</t>
  </si>
  <si>
    <t>OPRAVA PŘÍPOJKY VODY-final</t>
  </si>
  <si>
    <t>113106121R00</t>
  </si>
  <si>
    <t xml:space="preserve">Rozebrání dlažeb z betonových dlaždic </t>
  </si>
  <si>
    <t>m2</t>
  </si>
  <si>
    <t>15,00*1,00</t>
  </si>
  <si>
    <t>113107112R00</t>
  </si>
  <si>
    <t xml:space="preserve">Odstranění podkladu pl. 200 m2,kam.těžené tl.15 cm </t>
  </si>
  <si>
    <t>113108441R00</t>
  </si>
  <si>
    <t xml:space="preserve">Rozrytí krytu,kamenivo bez zhut.,bez živič. pojiva </t>
  </si>
  <si>
    <t>113153111R00</t>
  </si>
  <si>
    <t xml:space="preserve">Odstranění podkladu ze štěrkopísku stabil.cementem </t>
  </si>
  <si>
    <t>m3</t>
  </si>
  <si>
    <t>15,0*1,0*0,20</t>
  </si>
  <si>
    <t>113201111R00</t>
  </si>
  <si>
    <t xml:space="preserve">Vytrhání obrub chodníkových ležatých </t>
  </si>
  <si>
    <t>m</t>
  </si>
  <si>
    <t>119001422R00</t>
  </si>
  <si>
    <t xml:space="preserve">Dočasné zajištění kabelů - v počtu 3 - 6 kabelů </t>
  </si>
  <si>
    <t>4*0,80*1,50</t>
  </si>
  <si>
    <t>120001101R00</t>
  </si>
  <si>
    <t xml:space="preserve">Příplatek za ztížení vykopávky v blízkosti vedení </t>
  </si>
  <si>
    <t>132201201R00</t>
  </si>
  <si>
    <t xml:space="preserve">Hloubení rýh šířky do 200 cm v hor.3 do 100 m3 </t>
  </si>
  <si>
    <t>15,00*0,80*1,50</t>
  </si>
  <si>
    <t>151101101R00</t>
  </si>
  <si>
    <t xml:space="preserve">Pažení a rozepření stěn rýh - příložné - hl. do 2m </t>
  </si>
  <si>
    <t>2*15,00*1,50</t>
  </si>
  <si>
    <t>151101111R00</t>
  </si>
  <si>
    <t xml:space="preserve">Odstranění paženi stěn rýh - příložné - hl. do 2 m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</si>
  <si>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</si>
  <si>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</si>
  <si>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</si>
  <si>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</si>
  <si>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3,60+1,2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</si>
  <si>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</si>
  <si>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</si>
  <si>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</si>
  <si>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</si>
  <si>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174101101R00</t>
  </si>
  <si>
    <t xml:space="preserve">Zásyp jam, rýh, šachet se zhutněním </t>
  </si>
  <si>
    <t>18-4,8</t>
  </si>
  <si>
    <t>175101101R00</t>
  </si>
  <si>
    <t xml:space="preserve">Obsyp potrubí bez prohození sypaniny </t>
  </si>
  <si>
    <t>15,00*0,80*0,30</t>
  </si>
  <si>
    <t>175101109R00</t>
  </si>
  <si>
    <t xml:space="preserve">Příplatek za prohození sypaniny pro obsyp potrubí </t>
  </si>
  <si>
    <t>101</t>
  </si>
  <si>
    <t xml:space="preserve">Sypký materiál pro obsyp potrubí </t>
  </si>
  <si>
    <t>45</t>
  </si>
  <si>
    <t>Podkladní a vedlejší konstrukce</t>
  </si>
  <si>
    <t>451573111R00</t>
  </si>
  <si>
    <t xml:space="preserve">Lože pod potrubí ze štěrkopísku do 63 mm </t>
  </si>
  <si>
    <t>15,00*0,80*0,10</t>
  </si>
  <si>
    <t>5</t>
  </si>
  <si>
    <t>Komunikace</t>
  </si>
  <si>
    <t>564251111R00</t>
  </si>
  <si>
    <t xml:space="preserve">Podklad ze štěrkopísku po zhutnění tloušťky 15 cm </t>
  </si>
  <si>
    <t>567132115R00</t>
  </si>
  <si>
    <t xml:space="preserve">Podklad z kameniva zpev.cementem KZC 1 tl.20 cm </t>
  </si>
  <si>
    <t>596811111R00</t>
  </si>
  <si>
    <t xml:space="preserve">Kladení dlaždic kom.pro pěší, lože z kameniva těž. </t>
  </si>
  <si>
    <t>917862111R00</t>
  </si>
  <si>
    <t xml:space="preserve">Osazení stojatého obrubníku,s opěrou,lože z B 12,5 </t>
  </si>
  <si>
    <t>979024441R00</t>
  </si>
  <si>
    <t xml:space="preserve">Očištění vybour. obrubníků všech loží a výplní </t>
  </si>
  <si>
    <t>979054441R00</t>
  </si>
  <si>
    <t xml:space="preserve">Očištění vybour. dlaždic s výplní kamen. těženým </t>
  </si>
  <si>
    <t>8</t>
  </si>
  <si>
    <t>Trubní vedení</t>
  </si>
  <si>
    <t>871211121R00</t>
  </si>
  <si>
    <t xml:space="preserve">Montáž trubek polyetylenových ve výkopu 63 mm </t>
  </si>
  <si>
    <t>871251111R00</t>
  </si>
  <si>
    <t xml:space="preserve">Montáž trubek z tvrdého PVC ve výkopu d 110 mm </t>
  </si>
  <si>
    <t>879172199R00</t>
  </si>
  <si>
    <t xml:space="preserve">Příplatek za montáž vodovodních přípojek DN 32-80 </t>
  </si>
  <si>
    <t>kus</t>
  </si>
  <si>
    <t>891249111R00</t>
  </si>
  <si>
    <t xml:space="preserve">Montáž navrtávacích pasů DN 80 </t>
  </si>
  <si>
    <t>28613783</t>
  </si>
  <si>
    <t>Trubka tlaková PE HD (PE100) d 63 x 5,8 mm PN 16</t>
  </si>
  <si>
    <t>87</t>
  </si>
  <si>
    <t>Potrubí z trub z plastických hmot</t>
  </si>
  <si>
    <t>892271111R00</t>
  </si>
  <si>
    <t xml:space="preserve">Tlaková zkouška vodovodního potrubí DN 125 </t>
  </si>
  <si>
    <t>892273111R00</t>
  </si>
  <si>
    <t xml:space="preserve">Desinfekce vodovodního potrubí DN 125 </t>
  </si>
  <si>
    <t>871</t>
  </si>
  <si>
    <t xml:space="preserve">Zemní souprava 1,5m </t>
  </si>
  <si>
    <t>872</t>
  </si>
  <si>
    <t xml:space="preserve">Poklop uliční na šoupátko </t>
  </si>
  <si>
    <t>873</t>
  </si>
  <si>
    <t xml:space="preserve">Demontáž stávající přípojky vody DN32 </t>
  </si>
  <si>
    <t>kpl</t>
  </si>
  <si>
    <t>28614006.A</t>
  </si>
  <si>
    <t>Trubka ochranná plyn d 110 x 4,2 x 6000 mm PEHD</t>
  </si>
  <si>
    <t>89</t>
  </si>
  <si>
    <t>Ostatní konstrukce na trubním vedení</t>
  </si>
  <si>
    <t>891</t>
  </si>
  <si>
    <t xml:space="preserve">Položení identifikačního vodiče </t>
  </si>
  <si>
    <t>892</t>
  </si>
  <si>
    <t xml:space="preserve">výstražná folie </t>
  </si>
  <si>
    <t>893</t>
  </si>
  <si>
    <t xml:space="preserve">Navrtávací pas 150/2"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</si>
  <si>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</si>
  <si>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</si>
  <si>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</si>
  <si>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</si>
  <si>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</si>
  <si>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POZNÁMKA:
ZPRACOVÁNO V POLOŽKÁCH ÚRS cenová úroveň RTS 15/II
POLOŽKY, KTERÉ NEOBSAHUJÍ CENÍKOVÝ 9-MÍSTNÝ KÓD, JSOU POLOŽKY NECENÍKOVÉ A BYLY SESTAVENY NA ZÁKLADĚ NABÍDKY A ODBORNÝCH ODHADŮ PROJEKTANTA</t>
  </si>
  <si>
    <t>INTAR a. s. Brno</t>
  </si>
  <si>
    <t>Návod z vyplnění</t>
  </si>
  <si>
    <t>1.</t>
  </si>
  <si>
    <t xml:space="preserve">Jednotlivé listy souboru výkazu výměr jsou provázány vzorci a uzamčeny,  toto nastavení nesmí být uchazečem jakkoliv modifikováno. </t>
  </si>
  <si>
    <t>2.</t>
  </si>
  <si>
    <t>Uchazeč vyplní pouze jednotkové ceny do modře podbarvených buněk, které jsou editovatelné.</t>
  </si>
  <si>
    <t>3.</t>
  </si>
  <si>
    <t>Všechny tyto buňky musí být vyplněny nenulovými kladnými číslicemi</t>
  </si>
  <si>
    <t>4.</t>
  </si>
  <si>
    <t>Na Krycím listu doplní uchazeč svůj název do modrého pole vedle pole Dodavatel.</t>
  </si>
  <si>
    <t>5.</t>
  </si>
  <si>
    <t>Na Krycím listu doplní uchazeč svoje IČ a DIČ do modře podbarveného pole pod ním</t>
  </si>
  <si>
    <t>6.</t>
  </si>
  <si>
    <t>Na Krycím listu doplní uchazeč datum vytvoření nabídky do modrého pole vedle pole Datum.</t>
  </si>
  <si>
    <t>IČ, 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</si>
</sst>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216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Continuous"/>
    </xf>
    <xf numFmtId="49" fontId="7" fillId="2" borderId="4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centerContinuous"/>
    </xf>
    <xf numFmtId="0" fontId="6" fillId="0" borderId="5" xfId="0" applyFont="1" applyBorder="1"/>
    <xf numFmtId="49" fontId="6" fillId="0" borderId="6" xfId="0" applyNumberFormat="1" applyFont="1" applyBorder="1" applyAlignment="1">
      <alignment horizontal="left"/>
    </xf>
    <xf numFmtId="0" fontId="4" fillId="0" borderId="7" xfId="0" applyFont="1" applyBorder="1"/>
    <xf numFmtId="0" fontId="6" fillId="0" borderId="8" xfId="0" applyFont="1" applyBorder="1"/>
    <xf numFmtId="49" fontId="6" fillId="0" borderId="9" xfId="0" applyNumberFormat="1" applyFont="1" applyBorder="1"/>
    <xf numFmtId="49" fontId="6" fillId="0" borderId="8" xfId="0" applyNumberFormat="1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5" fillId="0" borderId="7" xfId="0" applyFont="1" applyBorder="1"/>
    <xf numFmtId="49" fontId="6" fillId="0" borderId="11" xfId="0" applyNumberFormat="1" applyFont="1" applyBorder="1" applyAlignment="1">
      <alignment horizontal="left"/>
    </xf>
    <xf numFmtId="49" fontId="5" fillId="2" borderId="7" xfId="0" applyNumberFormat="1" applyFont="1" applyFill="1" applyBorder="1"/>
    <xf numFmtId="49" fontId="4" fillId="2" borderId="8" xfId="0" applyNumberFormat="1" applyFont="1" applyFill="1" applyBorder="1"/>
    <xf numFmtId="49" fontId="5" fillId="2" borderId="9" xfId="0" applyNumberFormat="1" applyFont="1" applyFill="1" applyBorder="1"/>
    <xf numFmtId="49" fontId="4" fillId="2" borderId="9" xfId="0" applyNumberFormat="1" applyFont="1" applyFill="1" applyBorder="1"/>
    <xf numFmtId="0" fontId="6" fillId="0" borderId="10" xfId="0" applyFont="1" applyFill="1" applyBorder="1"/>
    <xf numFmtId="3" fontId="6" fillId="0" borderId="11" xfId="0" applyNumberFormat="1" applyFont="1" applyBorder="1" applyAlignment="1">
      <alignment horizontal="left"/>
    </xf>
    <xf numFmtId="0" fontId="0" fillId="0" borderId="0" xfId="0" applyFill="1"/>
    <xf numFmtId="49" fontId="5" fillId="2" borderId="12" xfId="0" applyNumberFormat="1" applyFont="1" applyFill="1" applyBorder="1"/>
    <xf numFmtId="49" fontId="4" fillId="2" borderId="13" xfId="0" applyNumberFormat="1" applyFont="1" applyFill="1" applyBorder="1"/>
    <xf numFmtId="49" fontId="5" fillId="2" borderId="0" xfId="0" applyNumberFormat="1" applyFont="1" applyFill="1" applyBorder="1"/>
    <xf numFmtId="49" fontId="4" fillId="2" borderId="0" xfId="0" applyNumberFormat="1" applyFont="1" applyFill="1" applyBorder="1"/>
    <xf numFmtId="49" fontId="6" fillId="0" borderId="10" xfId="0" applyNumberFormat="1" applyFont="1" applyBorder="1" applyAlignment="1">
      <alignment horizontal="left"/>
    </xf>
    <xf numFmtId="0" fontId="6" fillId="0" borderId="14" xfId="0" applyFont="1" applyBorder="1"/>
    <xf numFmtId="0" fontId="6" fillId="0" borderId="10" xfId="0" applyNumberFormat="1" applyFont="1" applyBorder="1"/>
    <xf numFmtId="0" fontId="6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16" xfId="0" applyFont="1" applyBorder="1" applyAlignment="1">
      <alignment horizontal="left"/>
    </xf>
    <xf numFmtId="0" fontId="0" fillId="0" borderId="0" xfId="0" applyBorder="1"/>
    <xf numFmtId="0" fontId="6" fillId="0" borderId="10" xfId="0" applyFont="1" applyFill="1" applyBorder="1" applyAlignment="1"/>
    <xf numFmtId="0" fontId="6" fillId="0" borderId="16" xfId="0" applyFont="1" applyFill="1" applyBorder="1" applyAlignment="1"/>
    <xf numFmtId="0" fontId="2" fillId="0" borderId="0" xfId="0" applyFont="1" applyFill="1" applyBorder="1" applyAlignment="1"/>
    <xf numFmtId="0" fontId="6" fillId="0" borderId="10" xfId="0" applyFont="1" applyBorder="1" applyAlignment="1"/>
    <xf numFmtId="0" fontId="6" fillId="0" borderId="16" xfId="0" applyFont="1" applyBorder="1" applyAlignment="1"/>
    <xf numFmtId="3" fontId="0" fillId="0" borderId="0" xfId="0" applyNumberFormat="1"/>
    <xf numFmtId="0" fontId="6" fillId="0" borderId="7" xfId="0" applyFont="1" applyBorder="1"/>
    <xf numFmtId="0" fontId="6" fillId="0" borderId="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4" fillId="0" borderId="20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2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4" fillId="0" borderId="24" xfId="0" applyFont="1" applyBorder="1"/>
    <xf numFmtId="0" fontId="4" fillId="0" borderId="25" xfId="0" applyFont="1" applyBorder="1"/>
    <xf numFmtId="3" fontId="4" fillId="0" borderId="6" xfId="0" applyNumberFormat="1" applyFont="1" applyBorder="1"/>
    <xf numFmtId="0" fontId="4" fillId="0" borderId="2" xfId="0" applyFont="1" applyBorder="1"/>
    <xf numFmtId="3" fontId="4" fillId="0" borderId="4" xfId="0" applyNumberFormat="1" applyFont="1" applyBorder="1"/>
    <xf numFmtId="0" fontId="4" fillId="0" borderId="3" xfId="0" applyFont="1" applyBorder="1"/>
    <xf numFmtId="3" fontId="4" fillId="0" borderId="9" xfId="0" applyNumberFormat="1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25" xfId="0" applyFont="1" applyBorder="1" applyAlignment="1">
      <alignment shrinkToFit="1"/>
    </xf>
    <xf numFmtId="0" fontId="4" fillId="0" borderId="27" xfId="0" applyFont="1" applyBorder="1"/>
    <xf numFmtId="0" fontId="4" fillId="0" borderId="12" xfId="0" applyFont="1" applyBorder="1"/>
    <xf numFmtId="0" fontId="4" fillId="0" borderId="0" xfId="0" applyFont="1" applyBorder="1"/>
    <xf numFmtId="3" fontId="4" fillId="0" borderId="30" xfId="0" applyNumberFormat="1" applyFont="1" applyBorder="1"/>
    <xf numFmtId="0" fontId="4" fillId="0" borderId="28" xfId="0" applyFont="1" applyBorder="1"/>
    <xf numFmtId="3" fontId="4" fillId="0" borderId="31" xfId="0" applyNumberFormat="1" applyFont="1" applyBorder="1"/>
    <xf numFmtId="0" fontId="4" fillId="0" borderId="29" xfId="0" applyFont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5" fillId="2" borderId="32" xfId="0" applyFont="1" applyFill="1" applyBorder="1"/>
    <xf numFmtId="0" fontId="5" fillId="2" borderId="33" xfId="0" applyFont="1" applyFill="1" applyBorder="1"/>
    <xf numFmtId="0" fontId="4" fillId="0" borderId="13" xfId="0" applyFont="1" applyBorder="1"/>
    <xf numFmtId="0" fontId="4" fillId="0" borderId="0" xfId="0" applyFont="1"/>
    <xf numFmtId="0" fontId="4" fillId="0" borderId="34" xfId="0" applyFont="1" applyBorder="1"/>
    <xf numFmtId="0" fontId="4" fillId="0" borderId="35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36" xfId="0" applyFont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165" fontId="4" fillId="0" borderId="40" xfId="0" applyNumberFormat="1" applyFont="1" applyBorder="1" applyAlignment="1">
      <alignment horizontal="right"/>
    </xf>
    <xf numFmtId="0" fontId="4" fillId="0" borderId="40" xfId="0" applyFont="1" applyBorder="1"/>
    <xf numFmtId="0" fontId="4" fillId="0" borderId="9" xfId="0" applyFont="1" applyBorder="1"/>
    <xf numFmtId="165" fontId="4" fillId="0" borderId="8" xfId="0" applyNumberFormat="1" applyFont="1" applyBorder="1" applyAlignment="1">
      <alignment horizontal="right"/>
    </xf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5" fillId="0" borderId="45" xfId="1" applyNumberFormat="1" applyFont="1" applyBorder="1"/>
    <xf numFmtId="49" fontId="4" fillId="0" borderId="45" xfId="1" applyNumberFormat="1" applyFont="1" applyBorder="1"/>
    <xf numFmtId="49" fontId="4" fillId="0" borderId="45" xfId="1" applyNumberFormat="1" applyFont="1" applyBorder="1" applyAlignment="1">
      <alignment horizontal="right"/>
    </xf>
    <xf numFmtId="0" fontId="4" fillId="0" borderId="46" xfId="1" applyFont="1" applyBorder="1"/>
    <xf numFmtId="49" fontId="4" fillId="0" borderId="45" xfId="0" applyNumberFormat="1" applyFont="1" applyBorder="1" applyAlignment="1">
      <alignment horizontal="left"/>
    </xf>
    <xf numFmtId="0" fontId="4" fillId="0" borderId="47" xfId="0" applyNumberFormat="1" applyFont="1" applyBorder="1"/>
    <xf numFmtId="49" fontId="5" fillId="0" borderId="50" xfId="1" applyNumberFormat="1" applyFont="1" applyBorder="1"/>
    <xf numFmtId="49" fontId="4" fillId="0" borderId="50" xfId="1" applyNumberFormat="1" applyFont="1" applyBorder="1"/>
    <xf numFmtId="49" fontId="4" fillId="0" borderId="50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35" xfId="0" applyNumberFormat="1" applyFont="1" applyBorder="1"/>
    <xf numFmtId="0" fontId="5" fillId="2" borderId="21" xfId="0" applyFont="1" applyFill="1" applyBorder="1"/>
    <xf numFmtId="0" fontId="5" fillId="2" borderId="22" xfId="0" applyFont="1" applyFill="1" applyBorder="1"/>
    <xf numFmtId="3" fontId="5" fillId="2" borderId="23" xfId="0" applyNumberFormat="1" applyFont="1" applyFill="1" applyBorder="1"/>
    <xf numFmtId="3" fontId="5" fillId="2" borderId="53" xfId="0" applyNumberFormat="1" applyFont="1" applyFill="1" applyBorder="1"/>
    <xf numFmtId="3" fontId="5" fillId="2" borderId="54" xfId="0" applyNumberFormat="1" applyFont="1" applyFill="1" applyBorder="1"/>
    <xf numFmtId="3" fontId="5" fillId="2" borderId="55" xfId="0" applyNumberFormat="1" applyFont="1" applyFill="1" applyBorder="1"/>
    <xf numFmtId="0" fontId="12" fillId="0" borderId="0" xfId="0" applyFont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"/>
    <xf numFmtId="0" fontId="4" fillId="0" borderId="0" xfId="1" applyFont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4" fillId="0" borderId="45" xfId="1" applyFont="1" applyBorder="1"/>
    <xf numFmtId="0" fontId="6" fillId="0" borderId="46" xfId="1" applyFont="1" applyBorder="1" applyAlignment="1">
      <alignment horizontal="right"/>
    </xf>
    <xf numFmtId="49" fontId="4" fillId="0" borderId="45" xfId="1" applyNumberFormat="1" applyFont="1" applyBorder="1" applyAlignment="1">
      <alignment horizontal="left"/>
    </xf>
    <xf numFmtId="0" fontId="4" fillId="0" borderId="47" xfId="1" applyFont="1" applyBorder="1"/>
    <xf numFmtId="0" fontId="4" fillId="0" borderId="50" xfId="1" applyFont="1" applyBorder="1"/>
    <xf numFmtId="0" fontId="6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49" fontId="6" fillId="2" borderId="10" xfId="1" applyNumberFormat="1" applyFont="1" applyFill="1" applyBorder="1"/>
    <xf numFmtId="0" fontId="6" fillId="2" borderId="8" xfId="1" applyFont="1" applyFill="1" applyBorder="1" applyAlignment="1">
      <alignment horizontal="center"/>
    </xf>
    <xf numFmtId="0" fontId="6" fillId="2" borderId="8" xfId="1" applyNumberFormat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5" fillId="0" borderId="15" xfId="1" applyFont="1" applyBorder="1"/>
    <xf numFmtId="0" fontId="4" fillId="0" borderId="9" xfId="1" applyFont="1" applyBorder="1" applyAlignment="1">
      <alignment horizontal="center"/>
    </xf>
    <xf numFmtId="0" fontId="4" fillId="0" borderId="9" xfId="1" applyNumberFormat="1" applyFont="1" applyBorder="1" applyAlignment="1">
      <alignment horizontal="right"/>
    </xf>
    <xf numFmtId="0" fontId="4" fillId="0" borderId="8" xfId="1" applyNumberFormat="1" applyFont="1" applyBorder="1"/>
    <xf numFmtId="0" fontId="11" fillId="0" borderId="0" xfId="1" applyNumberFormat="1"/>
    <xf numFmtId="0" fontId="17" fillId="0" borderId="0" xfId="1" applyFont="1"/>
    <xf numFmtId="0" fontId="18" fillId="0" borderId="58" xfId="1" applyFont="1" applyBorder="1" applyAlignment="1">
      <alignment horizontal="center" vertical="top"/>
    </xf>
    <xf numFmtId="49" fontId="18" fillId="0" borderId="58" xfId="1" applyNumberFormat="1" applyFont="1" applyBorder="1" applyAlignment="1">
      <alignment horizontal="left" vertical="top"/>
    </xf>
    <xf numFmtId="0" fontId="18" fillId="0" borderId="58" xfId="1" applyFont="1" applyBorder="1" applyAlignment="1">
      <alignment vertical="top" wrapText="1"/>
    </xf>
    <xf numFmtId="49" fontId="18" fillId="0" borderId="58" xfId="1" applyNumberFormat="1" applyFont="1" applyBorder="1" applyAlignment="1">
      <alignment horizontal="center" shrinkToFit="1"/>
    </xf>
    <xf numFmtId="4" fontId="18" fillId="0" borderId="58" xfId="1" applyNumberFormat="1" applyFont="1" applyBorder="1" applyAlignment="1">
      <alignment horizontal="right"/>
    </xf>
    <xf numFmtId="4" fontId="18" fillId="0" borderId="58" xfId="1" applyNumberFormat="1" applyFont="1" applyBorder="1"/>
    <xf numFmtId="0" fontId="19" fillId="0" borderId="0" xfId="1" applyFont="1"/>
    <xf numFmtId="0" fontId="6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6" fillId="0" borderId="56" xfId="1" applyNumberFormat="1" applyFont="1" applyBorder="1" applyAlignment="1">
      <alignment horizontal="right"/>
    </xf>
    <xf numFmtId="4" fontId="21" fillId="3" borderId="61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4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4" fillId="2" borderId="9" xfId="1" applyFont="1" applyFill="1" applyBorder="1" applyAlignment="1">
      <alignment horizontal="center"/>
    </xf>
    <xf numFmtId="4" fontId="4" fillId="2" borderId="9" xfId="1" applyNumberFormat="1" applyFont="1" applyFill="1" applyBorder="1" applyAlignment="1">
      <alignment horizontal="right"/>
    </xf>
    <xf numFmtId="4" fontId="4" fillId="2" borderId="8" xfId="1" applyNumberFormat="1" applyFont="1" applyFill="1" applyBorder="1" applyAlignment="1">
      <alignment horizontal="right"/>
    </xf>
    <xf numFmtId="4" fontId="5" fillId="2" borderId="1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4" fillId="0" borderId="0" xfId="1" applyFont="1" applyAlignment="1"/>
    <xf numFmtId="0" fontId="11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1" fillId="0" borderId="0" xfId="1" applyBorder="1" applyAlignment="1">
      <alignment horizontal="right"/>
    </xf>
    <xf numFmtId="49" fontId="6" fillId="0" borderId="12" xfId="0" applyNumberFormat="1" applyFont="1" applyBorder="1"/>
    <xf numFmtId="3" fontId="4" fillId="0" borderId="13" xfId="0" applyNumberFormat="1" applyFont="1" applyBorder="1"/>
    <xf numFmtId="3" fontId="4" fillId="0" borderId="56" xfId="0" applyNumberFormat="1" applyFont="1" applyBorder="1"/>
    <xf numFmtId="3" fontId="4" fillId="0" borderId="57" xfId="0" applyNumberFormat="1" applyFont="1" applyBorder="1"/>
    <xf numFmtId="14" fontId="4" fillId="4" borderId="13" xfId="0" applyNumberFormat="1" applyFont="1" applyFill="1" applyBorder="1"/>
    <xf numFmtId="0" fontId="1" fillId="0" borderId="0" xfId="2"/>
    <xf numFmtId="0" fontId="26" fillId="0" borderId="0" xfId="2" applyFont="1"/>
    <xf numFmtId="0" fontId="1" fillId="0" borderId="0" xfId="2" applyAlignment="1">
      <alignment wrapText="1"/>
    </xf>
    <xf numFmtId="4" fontId="18" fillId="4" borderId="58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center"/>
    </xf>
    <xf numFmtId="0" fontId="4" fillId="0" borderId="28" xfId="0" applyFont="1" applyBorder="1" applyAlignment="1">
      <alignment horizontal="center" shrinkToFit="1"/>
    </xf>
    <xf numFmtId="0" fontId="4" fillId="0" borderId="29" xfId="0" applyFont="1" applyBorder="1" applyAlignment="1">
      <alignment horizontal="center" shrinkToFit="1"/>
    </xf>
    <xf numFmtId="166" fontId="4" fillId="0" borderId="15" xfId="0" applyNumberFormat="1" applyFont="1" applyBorder="1" applyAlignment="1">
      <alignment horizontal="right" indent="2"/>
    </xf>
    <xf numFmtId="166" fontId="4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4" fillId="0" borderId="4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48" xfId="1" applyFont="1" applyBorder="1" applyAlignment="1">
      <alignment horizontal="center"/>
    </xf>
    <xf numFmtId="0" fontId="4" fillId="0" borderId="49" xfId="1" applyFont="1" applyBorder="1" applyAlignment="1">
      <alignment horizontal="center"/>
    </xf>
    <xf numFmtId="0" fontId="4" fillId="0" borderId="51" xfId="1" applyFont="1" applyBorder="1" applyAlignment="1">
      <alignment horizontal="left"/>
    </xf>
    <xf numFmtId="0" fontId="4" fillId="0" borderId="50" xfId="1" applyFont="1" applyBorder="1" applyAlignment="1">
      <alignment horizontal="left"/>
    </xf>
    <xf numFmtId="0" fontId="4" fillId="0" borderId="52" xfId="1" applyFont="1" applyBorder="1" applyAlignment="1">
      <alignment horizontal="left"/>
    </xf>
    <xf numFmtId="49" fontId="21" fillId="3" borderId="59" xfId="1" applyNumberFormat="1" applyFont="1" applyFill="1" applyBorder="1" applyAlignment="1">
      <alignment horizontal="left" wrapText="1"/>
    </xf>
    <xf numFmtId="49" fontId="22" fillId="0" borderId="60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4" fillId="0" borderId="48" xfId="1" applyNumberFormat="1" applyFont="1" applyBorder="1" applyAlignment="1">
      <alignment horizontal="center"/>
    </xf>
    <xf numFmtId="0" fontId="4" fillId="0" borderId="51" xfId="1" applyFont="1" applyBorder="1" applyAlignment="1">
      <alignment horizontal="center" shrinkToFit="1"/>
    </xf>
    <xf numFmtId="0" fontId="4" fillId="0" borderId="50" xfId="1" applyFont="1" applyBorder="1" applyAlignment="1">
      <alignment horizontal="center" shrinkToFit="1"/>
    </xf>
    <xf numFmtId="0" fontId="4" fillId="0" borderId="52" xfId="1" applyFont="1" applyBorder="1" applyAlignment="1">
      <alignment horizontal="center" shrinkToFi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0" sqref="C10:E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OPRAVA PŘÍPOJKY VODY-final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71</v>
      </c>
      <c r="B5" s="18"/>
      <c r="C5" s="19" t="s">
        <v>72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69</v>
      </c>
      <c r="B7" s="25"/>
      <c r="C7" s="26" t="s">
        <v>70</v>
      </c>
      <c r="D7" s="27"/>
      <c r="E7" s="27"/>
      <c r="F7" s="28" t="s">
        <v>10</v>
      </c>
      <c r="G7" s="22"/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 t="s">
        <v>182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4"/>
      <c r="D11" s="194"/>
      <c r="E11" s="194"/>
      <c r="F11" s="39" t="s">
        <v>16</v>
      </c>
      <c r="G11" s="40">
        <v>20194011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196</v>
      </c>
      <c r="B12" s="10"/>
      <c r="C12" s="195"/>
      <c r="D12" s="195"/>
      <c r="E12" s="195"/>
      <c r="F12" s="43" t="s">
        <v>17</v>
      </c>
      <c r="G12" s="44"/>
      <c r="H12" s="35"/>
    </row>
    <row r="13" spans="1:57" ht="28.5" customHeight="1" thickBot="1" x14ac:dyDescent="0.25">
      <c r="A13" s="45" t="s">
        <v>18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 x14ac:dyDescent="0.2">
      <c r="A15" s="54"/>
      <c r="B15" s="55" t="s">
        <v>21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22</v>
      </c>
      <c r="B16" s="55" t="s">
        <v>23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24</v>
      </c>
      <c r="B17" s="55" t="s">
        <v>25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26</v>
      </c>
      <c r="B18" s="63" t="s">
        <v>27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28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29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30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6" t="s">
        <v>31</v>
      </c>
      <c r="B23" s="197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">
      <c r="A26" s="65" t="s">
        <v>36</v>
      </c>
      <c r="B26" s="80"/>
      <c r="C26" s="185"/>
      <c r="D26" s="66" t="s">
        <v>36</v>
      </c>
      <c r="E26" s="77"/>
      <c r="F26" s="78" t="s">
        <v>36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39</v>
      </c>
      <c r="B30" s="86"/>
      <c r="C30" s="87">
        <v>21</v>
      </c>
      <c r="D30" s="86" t="s">
        <v>40</v>
      </c>
      <c r="E30" s="88"/>
      <c r="F30" s="198">
        <f>C23-F32</f>
        <v>0</v>
      </c>
      <c r="G30" s="199"/>
    </row>
    <row r="31" spans="1:7" x14ac:dyDescent="0.2">
      <c r="A31" s="85" t="s">
        <v>41</v>
      </c>
      <c r="B31" s="86"/>
      <c r="C31" s="87">
        <f>SazbaDPH1</f>
        <v>21</v>
      </c>
      <c r="D31" s="86" t="s">
        <v>42</v>
      </c>
      <c r="E31" s="88"/>
      <c r="F31" s="198">
        <f>ROUND(PRODUCT(F30,C31/100),0)</f>
        <v>0</v>
      </c>
      <c r="G31" s="199"/>
    </row>
    <row r="32" spans="1:7" x14ac:dyDescent="0.2">
      <c r="A32" s="85" t="s">
        <v>39</v>
      </c>
      <c r="B32" s="86"/>
      <c r="C32" s="87">
        <v>0</v>
      </c>
      <c r="D32" s="86" t="s">
        <v>42</v>
      </c>
      <c r="E32" s="88"/>
      <c r="F32" s="198">
        <v>0</v>
      </c>
      <c r="G32" s="199"/>
    </row>
    <row r="33" spans="1:8" x14ac:dyDescent="0.2">
      <c r="A33" s="85" t="s">
        <v>41</v>
      </c>
      <c r="B33" s="89"/>
      <c r="C33" s="90">
        <f>SazbaDPH2</f>
        <v>0</v>
      </c>
      <c r="D33" s="86" t="s">
        <v>42</v>
      </c>
      <c r="E33" s="61"/>
      <c r="F33" s="198">
        <f>ROUND(PRODUCT(F32,C33/100),0)</f>
        <v>0</v>
      </c>
      <c r="G33" s="199"/>
    </row>
    <row r="34" spans="1:8" s="94" customFormat="1" ht="19.5" customHeight="1" thickBot="1" x14ac:dyDescent="0.3">
      <c r="A34" s="91" t="s">
        <v>43</v>
      </c>
      <c r="B34" s="92"/>
      <c r="C34" s="92"/>
      <c r="D34" s="92"/>
      <c r="E34" s="93"/>
      <c r="F34" s="200">
        <f>ROUND(SUM(F30:F33),0)</f>
        <v>0</v>
      </c>
      <c r="G34" s="201"/>
    </row>
    <row r="36" spans="1:8" x14ac:dyDescent="0.2">
      <c r="A36" s="95" t="s">
        <v>44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 t="s">
        <v>181</v>
      </c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90"/>
      <c r="C46" s="190"/>
      <c r="D46" s="190"/>
      <c r="E46" s="190"/>
      <c r="F46" s="190"/>
      <c r="G46" s="190"/>
    </row>
    <row r="47" spans="1:8" x14ac:dyDescent="0.2">
      <c r="B47" s="190"/>
      <c r="C47" s="190"/>
      <c r="D47" s="190"/>
      <c r="E47" s="190"/>
      <c r="F47" s="190"/>
      <c r="G47" s="190"/>
    </row>
    <row r="48" spans="1:8" x14ac:dyDescent="0.2">
      <c r="B48" s="190"/>
      <c r="C48" s="190"/>
      <c r="D48" s="190"/>
      <c r="E48" s="190"/>
      <c r="F48" s="190"/>
      <c r="G48" s="190"/>
    </row>
    <row r="49" spans="2:7" x14ac:dyDescent="0.2">
      <c r="B49" s="190"/>
      <c r="C49" s="190"/>
      <c r="D49" s="190"/>
      <c r="E49" s="190"/>
      <c r="F49" s="190"/>
      <c r="G49" s="190"/>
    </row>
    <row r="50" spans="2:7" x14ac:dyDescent="0.2">
      <c r="B50" s="190"/>
      <c r="C50" s="190"/>
      <c r="D50" s="190"/>
      <c r="E50" s="190"/>
      <c r="F50" s="190"/>
      <c r="G50" s="190"/>
    </row>
    <row r="51" spans="2:7" x14ac:dyDescent="0.2">
      <c r="B51" s="190"/>
      <c r="C51" s="190"/>
      <c r="D51" s="190"/>
      <c r="E51" s="190"/>
      <c r="F51" s="190"/>
      <c r="G51" s="190"/>
    </row>
    <row r="52" spans="2:7" x14ac:dyDescent="0.2">
      <c r="B52" s="190"/>
      <c r="C52" s="190"/>
      <c r="D52" s="190"/>
      <c r="E52" s="190"/>
      <c r="F52" s="190"/>
      <c r="G52" s="190"/>
    </row>
    <row r="53" spans="2:7" x14ac:dyDescent="0.2">
      <c r="B53" s="190"/>
      <c r="C53" s="190"/>
      <c r="D53" s="190"/>
      <c r="E53" s="190"/>
      <c r="F53" s="190"/>
      <c r="G53" s="190"/>
    </row>
    <row r="54" spans="2:7" x14ac:dyDescent="0.2">
      <c r="B54" s="190"/>
      <c r="C54" s="190"/>
      <c r="D54" s="190"/>
      <c r="E54" s="190"/>
      <c r="F54" s="190"/>
      <c r="G54" s="190"/>
    </row>
    <row r="55" spans="2:7" x14ac:dyDescent="0.2">
      <c r="B55" s="190"/>
      <c r="C55" s="190"/>
      <c r="D55" s="190"/>
      <c r="E55" s="190"/>
      <c r="F55" s="190"/>
      <c r="G55" s="190"/>
    </row>
  </sheetData>
  <sheetProtection sheet="1" objects="1" scenarios="1"/>
  <protectedRanges>
    <protectedRange sqref="C26 C11:E12" name="Oblast1"/>
  </protectedRanges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AV75"/>
  <sheetViews>
    <sheetView workbookViewId="0">
      <selection activeCell="C38" sqref="C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48" ht="13.5" thickTop="1" x14ac:dyDescent="0.2">
      <c r="A1" s="202" t="s">
        <v>45</v>
      </c>
      <c r="B1" s="203"/>
      <c r="C1" s="97" t="str">
        <f>CONCATENATE(cislostavby," ",nazevstavby)</f>
        <v>20194011 REKONSTRUKCE OBJEKTU NA HRADĚ 5 - UPOL</v>
      </c>
      <c r="D1" s="98"/>
      <c r="E1" s="99"/>
      <c r="F1" s="98"/>
      <c r="G1" s="100" t="s">
        <v>46</v>
      </c>
      <c r="H1" s="101" t="s">
        <v>64</v>
      </c>
      <c r="I1" s="102"/>
    </row>
    <row r="2" spans="1:48" ht="13.5" thickBot="1" x14ac:dyDescent="0.25">
      <c r="A2" s="204" t="s">
        <v>47</v>
      </c>
      <c r="B2" s="205"/>
      <c r="C2" s="103" t="str">
        <f>CONCATENATE(cisloobjektu," ",nazevobjektu)</f>
        <v>IO 01 PŘÍPOJKA VODY</v>
      </c>
      <c r="D2" s="104"/>
      <c r="E2" s="105"/>
      <c r="F2" s="104"/>
      <c r="G2" s="206" t="s">
        <v>73</v>
      </c>
      <c r="H2" s="207"/>
      <c r="I2" s="208"/>
    </row>
    <row r="3" spans="1:48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48" ht="19.5" customHeight="1" x14ac:dyDescent="0.25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48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48" s="35" customFormat="1" ht="13.5" thickBot="1" x14ac:dyDescent="0.25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29</v>
      </c>
    </row>
    <row r="7" spans="1:48" s="35" customFormat="1" x14ac:dyDescent="0.2">
      <c r="A7" s="181" t="str">
        <f>Položky!B7</f>
        <v>1</v>
      </c>
      <c r="B7" s="115" t="str">
        <f>Položky!C7</f>
        <v>Zemní práce</v>
      </c>
      <c r="C7" s="66"/>
      <c r="D7" s="116"/>
      <c r="E7" s="182">
        <f>Položky!BA34</f>
        <v>0</v>
      </c>
      <c r="F7" s="183">
        <f>Položky!BB34</f>
        <v>0</v>
      </c>
      <c r="G7" s="183">
        <f>Položky!BC34</f>
        <v>0</v>
      </c>
      <c r="H7" s="183">
        <f>Položky!BD34</f>
        <v>0</v>
      </c>
      <c r="I7" s="184">
        <f>Položky!BE34</f>
        <v>0</v>
      </c>
    </row>
    <row r="8" spans="1:48" s="35" customFormat="1" x14ac:dyDescent="0.2">
      <c r="A8" s="181" t="str">
        <f>Položky!B35</f>
        <v>45</v>
      </c>
      <c r="B8" s="115" t="str">
        <f>Položky!C35</f>
        <v>Podkladní a vedlejší konstrukce</v>
      </c>
      <c r="C8" s="66"/>
      <c r="D8" s="116"/>
      <c r="E8" s="182">
        <f>Položky!BA38</f>
        <v>0</v>
      </c>
      <c r="F8" s="183">
        <f>Položky!BB38</f>
        <v>0</v>
      </c>
      <c r="G8" s="183">
        <f>Položky!BC38</f>
        <v>0</v>
      </c>
      <c r="H8" s="183">
        <f>Položky!BD38</f>
        <v>0</v>
      </c>
      <c r="I8" s="184">
        <f>Položky!BE38</f>
        <v>0</v>
      </c>
    </row>
    <row r="9" spans="1:48" s="35" customFormat="1" x14ac:dyDescent="0.2">
      <c r="A9" s="181" t="str">
        <f>Položky!B39</f>
        <v>5</v>
      </c>
      <c r="B9" s="115" t="str">
        <f>Položky!C39</f>
        <v>Komunikace</v>
      </c>
      <c r="C9" s="66"/>
      <c r="D9" s="116"/>
      <c r="E9" s="182">
        <f>Položky!BA46</f>
        <v>0</v>
      </c>
      <c r="F9" s="183">
        <f>Položky!BB46</f>
        <v>0</v>
      </c>
      <c r="G9" s="183">
        <f>Položky!BC46</f>
        <v>0</v>
      </c>
      <c r="H9" s="183">
        <f>Položky!BD46</f>
        <v>0</v>
      </c>
      <c r="I9" s="184">
        <f>Položky!BE46</f>
        <v>0</v>
      </c>
    </row>
    <row r="10" spans="1:48" s="35" customFormat="1" x14ac:dyDescent="0.2">
      <c r="A10" s="181" t="str">
        <f>Položky!B47</f>
        <v>8</v>
      </c>
      <c r="B10" s="115" t="str">
        <f>Položky!C47</f>
        <v>Trubní vedení</v>
      </c>
      <c r="C10" s="66"/>
      <c r="D10" s="116"/>
      <c r="E10" s="182">
        <f>Položky!BA53</f>
        <v>0</v>
      </c>
      <c r="F10" s="183">
        <f>Položky!BB53</f>
        <v>0</v>
      </c>
      <c r="G10" s="183">
        <f>Položky!BC53</f>
        <v>0</v>
      </c>
      <c r="H10" s="183">
        <f>Položky!BD53</f>
        <v>0</v>
      </c>
      <c r="I10" s="184">
        <f>Položky!BE53</f>
        <v>0</v>
      </c>
    </row>
    <row r="11" spans="1:48" s="35" customFormat="1" x14ac:dyDescent="0.2">
      <c r="A11" s="181" t="str">
        <f>Položky!B54</f>
        <v>87</v>
      </c>
      <c r="B11" s="115" t="str">
        <f>Položky!C54</f>
        <v>Potrubí z trub z plastických hmot</v>
      </c>
      <c r="C11" s="66"/>
      <c r="D11" s="116"/>
      <c r="E11" s="182">
        <f>Položky!BA61</f>
        <v>0</v>
      </c>
      <c r="F11" s="183">
        <f>Položky!BB61</f>
        <v>0</v>
      </c>
      <c r="G11" s="183">
        <f>Položky!BC61</f>
        <v>0</v>
      </c>
      <c r="H11" s="183">
        <f>Položky!BD61</f>
        <v>0</v>
      </c>
      <c r="I11" s="184">
        <f>Položky!BE61</f>
        <v>0</v>
      </c>
    </row>
    <row r="12" spans="1:48" s="35" customFormat="1" x14ac:dyDescent="0.2">
      <c r="A12" s="181" t="str">
        <f>Položky!B62</f>
        <v>89</v>
      </c>
      <c r="B12" s="115" t="str">
        <f>Položky!C62</f>
        <v>Ostatní konstrukce na trubním vedení</v>
      </c>
      <c r="C12" s="66"/>
      <c r="D12" s="116"/>
      <c r="E12" s="182">
        <f>Položky!BA66</f>
        <v>0</v>
      </c>
      <c r="F12" s="183">
        <f>Položky!BB66</f>
        <v>0</v>
      </c>
      <c r="G12" s="183">
        <f>Položky!BC66</f>
        <v>0</v>
      </c>
      <c r="H12" s="183">
        <f>Položky!BD66</f>
        <v>0</v>
      </c>
      <c r="I12" s="184">
        <f>Položky!BE66</f>
        <v>0</v>
      </c>
    </row>
    <row r="13" spans="1:48" s="35" customFormat="1" ht="13.5" thickBot="1" x14ac:dyDescent="0.25">
      <c r="A13" s="181" t="str">
        <f>Položky!B67</f>
        <v>99</v>
      </c>
      <c r="B13" s="115" t="str">
        <f>Položky!C67</f>
        <v>Staveništní přesun hmot</v>
      </c>
      <c r="C13" s="66"/>
      <c r="D13" s="116"/>
      <c r="E13" s="182">
        <f>Položky!BA69</f>
        <v>0</v>
      </c>
      <c r="F13" s="183">
        <f>Položky!BB69</f>
        <v>0</v>
      </c>
      <c r="G13" s="183">
        <f>Položky!BC69</f>
        <v>0</v>
      </c>
      <c r="H13" s="183">
        <f>Položky!BD69</f>
        <v>0</v>
      </c>
      <c r="I13" s="184">
        <f>Položky!BE69</f>
        <v>0</v>
      </c>
    </row>
    <row r="14" spans="1:48" s="123" customFormat="1" ht="13.5" thickBot="1" x14ac:dyDescent="0.25">
      <c r="A14" s="117"/>
      <c r="B14" s="118" t="s">
        <v>54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48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48" ht="19.5" customHeight="1" x14ac:dyDescent="0.2">
      <c r="AR16" s="41"/>
      <c r="AS16" s="41"/>
      <c r="AT16" s="41"/>
      <c r="AU16" s="41"/>
      <c r="AV16" s="41"/>
    </row>
    <row r="19" spans="6:44" x14ac:dyDescent="0.2">
      <c r="AR19">
        <v>0</v>
      </c>
    </row>
    <row r="20" spans="6:44" x14ac:dyDescent="0.2">
      <c r="AR20">
        <v>1</v>
      </c>
    </row>
    <row r="21" spans="6:44" x14ac:dyDescent="0.2">
      <c r="AR21">
        <v>1</v>
      </c>
    </row>
    <row r="22" spans="6:44" x14ac:dyDescent="0.2">
      <c r="AR22">
        <v>2</v>
      </c>
    </row>
    <row r="23" spans="6:44" x14ac:dyDescent="0.2">
      <c r="AR23">
        <v>2</v>
      </c>
    </row>
    <row r="27" spans="6:44" x14ac:dyDescent="0.2">
      <c r="F27" s="124"/>
      <c r="G27" s="125"/>
      <c r="H27" s="125"/>
      <c r="I27" s="126"/>
    </row>
    <row r="28" spans="6:44" x14ac:dyDescent="0.2">
      <c r="F28" s="124"/>
      <c r="G28" s="125"/>
      <c r="H28" s="125"/>
      <c r="I28" s="126"/>
    </row>
    <row r="29" spans="6:44" x14ac:dyDescent="0.2">
      <c r="F29" s="124"/>
      <c r="G29" s="125"/>
      <c r="H29" s="125"/>
      <c r="I29" s="126"/>
    </row>
    <row r="30" spans="6:44" x14ac:dyDescent="0.2">
      <c r="F30" s="124"/>
      <c r="G30" s="125"/>
      <c r="H30" s="125"/>
      <c r="I30" s="126"/>
    </row>
    <row r="31" spans="6:44" x14ac:dyDescent="0.2">
      <c r="F31" s="124"/>
      <c r="G31" s="125"/>
      <c r="H31" s="125"/>
      <c r="I31" s="126"/>
    </row>
    <row r="32" spans="6:44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  <row r="73" spans="6:9" x14ac:dyDescent="0.2">
      <c r="F73" s="124"/>
      <c r="G73" s="125"/>
      <c r="H73" s="125"/>
      <c r="I73" s="126"/>
    </row>
    <row r="74" spans="6:9" x14ac:dyDescent="0.2">
      <c r="F74" s="124"/>
      <c r="G74" s="125"/>
      <c r="H74" s="125"/>
      <c r="I74" s="126"/>
    </row>
    <row r="75" spans="6:9" x14ac:dyDescent="0.2">
      <c r="F75" s="124"/>
      <c r="G75" s="125"/>
      <c r="H75" s="125"/>
      <c r="I75" s="126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2"/>
  <sheetViews>
    <sheetView showGridLines="0" zoomScaleNormal="100" workbookViewId="0">
      <selection activeCell="F14" sqref="F14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11" t="s">
        <v>68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02" t="s">
        <v>45</v>
      </c>
      <c r="B3" s="203"/>
      <c r="C3" s="97" t="str">
        <f>CONCATENATE(cislostavby," ",nazevstavby)</f>
        <v>20194011 REKONSTRUKCE OBJEKTU NA HRADĚ 5 - UPOL</v>
      </c>
      <c r="D3" s="132"/>
      <c r="E3" s="133" t="s">
        <v>55</v>
      </c>
      <c r="F3" s="134" t="str">
        <f>Rekapitulace!H1</f>
        <v>1</v>
      </c>
      <c r="G3" s="135"/>
    </row>
    <row r="4" spans="1:104" ht="13.5" thickBot="1" x14ac:dyDescent="0.25">
      <c r="A4" s="212" t="s">
        <v>47</v>
      </c>
      <c r="B4" s="205"/>
      <c r="C4" s="103" t="str">
        <f>CONCATENATE(cisloobjektu," ",nazevobjektu)</f>
        <v>IO 01 PŘÍPOJKA VODY</v>
      </c>
      <c r="D4" s="136"/>
      <c r="E4" s="213" t="str">
        <f>Rekapitulace!G2</f>
        <v>OPRAVA PŘÍPOJKY VODY-final</v>
      </c>
      <c r="F4" s="214"/>
      <c r="G4" s="215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56</v>
      </c>
      <c r="B6" s="141" t="s">
        <v>57</v>
      </c>
      <c r="C6" s="141" t="s">
        <v>58</v>
      </c>
      <c r="D6" s="141" t="s">
        <v>59</v>
      </c>
      <c r="E6" s="142" t="s">
        <v>60</v>
      </c>
      <c r="F6" s="141" t="s">
        <v>61</v>
      </c>
      <c r="G6" s="143" t="s">
        <v>62</v>
      </c>
    </row>
    <row r="7" spans="1:104" x14ac:dyDescent="0.2">
      <c r="A7" s="144" t="s">
        <v>63</v>
      </c>
      <c r="B7" s="145" t="s">
        <v>64</v>
      </c>
      <c r="C7" s="146" t="s">
        <v>65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74</v>
      </c>
      <c r="C8" s="154" t="s">
        <v>75</v>
      </c>
      <c r="D8" s="155" t="s">
        <v>76</v>
      </c>
      <c r="E8" s="156">
        <v>15</v>
      </c>
      <c r="F8" s="189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9"/>
      <c r="B9" s="161"/>
      <c r="C9" s="209" t="s">
        <v>77</v>
      </c>
      <c r="D9" s="210"/>
      <c r="E9" s="162">
        <v>15</v>
      </c>
      <c r="F9" s="163"/>
      <c r="G9" s="164"/>
      <c r="M9" s="160" t="s">
        <v>77</v>
      </c>
      <c r="O9" s="151"/>
    </row>
    <row r="10" spans="1:104" x14ac:dyDescent="0.2">
      <c r="A10" s="152">
        <v>2</v>
      </c>
      <c r="B10" s="153" t="s">
        <v>78</v>
      </c>
      <c r="C10" s="154" t="s">
        <v>79</v>
      </c>
      <c r="D10" s="155" t="s">
        <v>76</v>
      </c>
      <c r="E10" s="156">
        <v>15</v>
      </c>
      <c r="F10" s="189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2">
        <v>3</v>
      </c>
      <c r="B11" s="153" t="s">
        <v>80</v>
      </c>
      <c r="C11" s="154" t="s">
        <v>81</v>
      </c>
      <c r="D11" s="155" t="s">
        <v>76</v>
      </c>
      <c r="E11" s="156">
        <v>15</v>
      </c>
      <c r="F11" s="189">
        <v>0</v>
      </c>
      <c r="G11" s="157">
        <f>E11*F11</f>
        <v>0</v>
      </c>
      <c r="O11" s="151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58">
        <v>1</v>
      </c>
      <c r="CB11" s="158">
        <v>1</v>
      </c>
      <c r="CZ11" s="127">
        <v>0</v>
      </c>
    </row>
    <row r="12" spans="1:104" x14ac:dyDescent="0.2">
      <c r="A12" s="152">
        <v>4</v>
      </c>
      <c r="B12" s="153" t="s">
        <v>82</v>
      </c>
      <c r="C12" s="154" t="s">
        <v>83</v>
      </c>
      <c r="D12" s="155" t="s">
        <v>84</v>
      </c>
      <c r="E12" s="156">
        <v>3</v>
      </c>
      <c r="F12" s="189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0</v>
      </c>
    </row>
    <row r="13" spans="1:104" x14ac:dyDescent="0.2">
      <c r="A13" s="159"/>
      <c r="B13" s="161"/>
      <c r="C13" s="209" t="s">
        <v>85</v>
      </c>
      <c r="D13" s="210"/>
      <c r="E13" s="162">
        <v>3</v>
      </c>
      <c r="F13" s="163"/>
      <c r="G13" s="164"/>
      <c r="M13" s="160" t="s">
        <v>85</v>
      </c>
      <c r="O13" s="151"/>
    </row>
    <row r="14" spans="1:104" x14ac:dyDescent="0.2">
      <c r="A14" s="152">
        <v>5</v>
      </c>
      <c r="B14" s="153" t="s">
        <v>86</v>
      </c>
      <c r="C14" s="154" t="s">
        <v>87</v>
      </c>
      <c r="D14" s="155" t="s">
        <v>88</v>
      </c>
      <c r="E14" s="156">
        <v>2</v>
      </c>
      <c r="F14" s="189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52">
        <v>6</v>
      </c>
      <c r="B15" s="153" t="s">
        <v>89</v>
      </c>
      <c r="C15" s="154" t="s">
        <v>90</v>
      </c>
      <c r="D15" s="155" t="s">
        <v>88</v>
      </c>
      <c r="E15" s="156">
        <v>4.8</v>
      </c>
      <c r="F15" s="189">
        <v>0</v>
      </c>
      <c r="G15" s="157">
        <f>E15*F15</f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>IF(AZ15=1,G15,0)</f>
        <v>0</v>
      </c>
      <c r="BB15" s="127">
        <f>IF(AZ15=2,G15,0)</f>
        <v>0</v>
      </c>
      <c r="BC15" s="127">
        <f>IF(AZ15=3,G15,0)</f>
        <v>0</v>
      </c>
      <c r="BD15" s="127">
        <f>IF(AZ15=4,G15,0)</f>
        <v>0</v>
      </c>
      <c r="BE15" s="127">
        <f>IF(AZ15=5,G15,0)</f>
        <v>0</v>
      </c>
      <c r="CA15" s="158">
        <v>1</v>
      </c>
      <c r="CB15" s="158">
        <v>1</v>
      </c>
      <c r="CZ15" s="127">
        <v>6.0999999999999999E-2</v>
      </c>
    </row>
    <row r="16" spans="1:104" x14ac:dyDescent="0.2">
      <c r="A16" s="159"/>
      <c r="B16" s="161"/>
      <c r="C16" s="209" t="s">
        <v>91</v>
      </c>
      <c r="D16" s="210"/>
      <c r="E16" s="162">
        <v>4.8</v>
      </c>
      <c r="F16" s="163"/>
      <c r="G16" s="164"/>
      <c r="M16" s="160" t="s">
        <v>91</v>
      </c>
      <c r="O16" s="151"/>
    </row>
    <row r="17" spans="1:104" x14ac:dyDescent="0.2">
      <c r="A17" s="152">
        <v>7</v>
      </c>
      <c r="B17" s="153" t="s">
        <v>92</v>
      </c>
      <c r="C17" s="154" t="s">
        <v>93</v>
      </c>
      <c r="D17" s="155" t="s">
        <v>84</v>
      </c>
      <c r="E17" s="156">
        <v>4.8</v>
      </c>
      <c r="F17" s="189">
        <v>0</v>
      </c>
      <c r="G17" s="157">
        <f>E17*F17</f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1</v>
      </c>
      <c r="CB17" s="158">
        <v>1</v>
      </c>
      <c r="CZ17" s="127">
        <v>0</v>
      </c>
    </row>
    <row r="18" spans="1:104" x14ac:dyDescent="0.2">
      <c r="A18" s="152">
        <v>8</v>
      </c>
      <c r="B18" s="153" t="s">
        <v>94</v>
      </c>
      <c r="C18" s="154" t="s">
        <v>95</v>
      </c>
      <c r="D18" s="155" t="s">
        <v>84</v>
      </c>
      <c r="E18" s="156">
        <v>18</v>
      </c>
      <c r="F18" s="189">
        <v>0</v>
      </c>
      <c r="G18" s="157">
        <f>E18*F18</f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58">
        <v>1</v>
      </c>
      <c r="CB18" s="158">
        <v>1</v>
      </c>
      <c r="CZ18" s="127">
        <v>0</v>
      </c>
    </row>
    <row r="19" spans="1:104" x14ac:dyDescent="0.2">
      <c r="A19" s="159"/>
      <c r="B19" s="161"/>
      <c r="C19" s="209" t="s">
        <v>96</v>
      </c>
      <c r="D19" s="210"/>
      <c r="E19" s="162">
        <v>18</v>
      </c>
      <c r="F19" s="163"/>
      <c r="G19" s="164"/>
      <c r="M19" s="160" t="s">
        <v>96</v>
      </c>
      <c r="O19" s="151"/>
    </row>
    <row r="20" spans="1:104" x14ac:dyDescent="0.2">
      <c r="A20" s="152">
        <v>9</v>
      </c>
      <c r="B20" s="153" t="s">
        <v>97</v>
      </c>
      <c r="C20" s="154" t="s">
        <v>98</v>
      </c>
      <c r="D20" s="155" t="s">
        <v>76</v>
      </c>
      <c r="E20" s="156">
        <v>45</v>
      </c>
      <c r="F20" s="189">
        <v>0</v>
      </c>
      <c r="G20" s="157">
        <f>E20*F20</f>
        <v>0</v>
      </c>
      <c r="O20" s="151">
        <v>2</v>
      </c>
      <c r="AA20" s="127">
        <v>1</v>
      </c>
      <c r="AB20" s="127">
        <v>1</v>
      </c>
      <c r="AC20" s="127">
        <v>1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1</v>
      </c>
      <c r="CZ20" s="127">
        <v>9.8999999999999999E-4</v>
      </c>
    </row>
    <row r="21" spans="1:104" x14ac:dyDescent="0.2">
      <c r="A21" s="159"/>
      <c r="B21" s="161"/>
      <c r="C21" s="209" t="s">
        <v>99</v>
      </c>
      <c r="D21" s="210"/>
      <c r="E21" s="162">
        <v>45</v>
      </c>
      <c r="F21" s="163"/>
      <c r="G21" s="164"/>
      <c r="M21" s="160" t="s">
        <v>99</v>
      </c>
      <c r="O21" s="151"/>
    </row>
    <row r="22" spans="1:104" x14ac:dyDescent="0.2">
      <c r="A22" s="152">
        <v>10</v>
      </c>
      <c r="B22" s="153" t="s">
        <v>100</v>
      </c>
      <c r="C22" s="154" t="s">
        <v>101</v>
      </c>
      <c r="D22" s="155" t="s">
        <v>76</v>
      </c>
      <c r="E22" s="156">
        <v>45</v>
      </c>
      <c r="F22" s="189">
        <v>0</v>
      </c>
      <c r="G22" s="157">
        <f>E22*F22</f>
        <v>0</v>
      </c>
      <c r="O22" s="151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58">
        <v>1</v>
      </c>
      <c r="CB22" s="158">
        <v>1</v>
      </c>
      <c r="CZ22" s="127">
        <v>0</v>
      </c>
    </row>
    <row r="23" spans="1:104" x14ac:dyDescent="0.2">
      <c r="A23" s="152">
        <v>11</v>
      </c>
      <c r="B23" s="153" t="s">
        <v>102</v>
      </c>
      <c r="C23" s="154" t="s">
        <v>103</v>
      </c>
      <c r="D23" s="155" t="s">
        <v>84</v>
      </c>
      <c r="E23" s="156">
        <v>18</v>
      </c>
      <c r="F23" s="189">
        <v>0</v>
      </c>
      <c r="G23" s="157">
        <f>E23*F23</f>
        <v>0</v>
      </c>
      <c r="O23" s="151">
        <v>2</v>
      </c>
      <c r="AA23" s="127">
        <v>1</v>
      </c>
      <c r="AB23" s="127">
        <v>1</v>
      </c>
      <c r="AC23" s="127">
        <v>1</v>
      </c>
      <c r="AZ23" s="127">
        <v>1</v>
      </c>
      <c r="BA23" s="127">
        <f>IF(AZ23=1,G23,0)</f>
        <v>0</v>
      </c>
      <c r="BB23" s="127">
        <f>IF(AZ23=2,G23,0)</f>
        <v>0</v>
      </c>
      <c r="BC23" s="127">
        <f>IF(AZ23=3,G23,0)</f>
        <v>0</v>
      </c>
      <c r="BD23" s="127">
        <f>IF(AZ23=4,G23,0)</f>
        <v>0</v>
      </c>
      <c r="BE23" s="127">
        <f>IF(AZ23=5,G23,0)</f>
        <v>0</v>
      </c>
      <c r="CA23" s="158">
        <v>1</v>
      </c>
      <c r="CB23" s="158">
        <v>1</v>
      </c>
      <c r="CZ23" s="127">
        <v>0</v>
      </c>
    </row>
    <row r="24" spans="1:104" x14ac:dyDescent="0.2">
      <c r="A24" s="152">
        <v>12</v>
      </c>
      <c r="B24" s="153" t="s">
        <v>104</v>
      </c>
      <c r="C24" s="154" t="s">
        <v>105</v>
      </c>
      <c r="D24" s="155" t="s">
        <v>84</v>
      </c>
      <c r="E24" s="156">
        <v>4.8</v>
      </c>
      <c r="F24" s="189">
        <v>0</v>
      </c>
      <c r="G24" s="157">
        <f>E24*F24</f>
        <v>0</v>
      </c>
      <c r="O24" s="151">
        <v>2</v>
      </c>
      <c r="AA24" s="127">
        <v>1</v>
      </c>
      <c r="AB24" s="127">
        <v>0</v>
      </c>
      <c r="AC24" s="127">
        <v>0</v>
      </c>
      <c r="AZ24" s="127">
        <v>1</v>
      </c>
      <c r="BA24" s="127">
        <f>IF(AZ24=1,G24,0)</f>
        <v>0</v>
      </c>
      <c r="BB24" s="127">
        <f>IF(AZ24=2,G24,0)</f>
        <v>0</v>
      </c>
      <c r="BC24" s="127">
        <f>IF(AZ24=3,G24,0)</f>
        <v>0</v>
      </c>
      <c r="BD24" s="127">
        <f>IF(AZ24=4,G24,0)</f>
        <v>0</v>
      </c>
      <c r="BE24" s="127">
        <f>IF(AZ24=5,G24,0)</f>
        <v>0</v>
      </c>
      <c r="CA24" s="158">
        <v>1</v>
      </c>
      <c r="CB24" s="158">
        <v>0</v>
      </c>
      <c r="CZ24" s="127">
        <v>0</v>
      </c>
    </row>
    <row r="25" spans="1:104" x14ac:dyDescent="0.2">
      <c r="A25" s="159"/>
      <c r="B25" s="161"/>
      <c r="C25" s="209" t="s">
        <v>106</v>
      </c>
      <c r="D25" s="210"/>
      <c r="E25" s="162">
        <v>4.8</v>
      </c>
      <c r="F25" s="163"/>
      <c r="G25" s="164"/>
      <c r="M25" s="160" t="s">
        <v>106</v>
      </c>
      <c r="O25" s="151"/>
    </row>
    <row r="26" spans="1:104" x14ac:dyDescent="0.2">
      <c r="A26" s="152">
        <v>13</v>
      </c>
      <c r="B26" s="153" t="s">
        <v>107</v>
      </c>
      <c r="C26" s="154" t="s">
        <v>108</v>
      </c>
      <c r="D26" s="155" t="s">
        <v>84</v>
      </c>
      <c r="E26" s="156">
        <v>4.8</v>
      </c>
      <c r="F26" s="189">
        <v>0</v>
      </c>
      <c r="G26" s="157">
        <f>E26*F26</f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1</v>
      </c>
      <c r="BA26" s="127">
        <f>IF(AZ26=1,G26,0)</f>
        <v>0</v>
      </c>
      <c r="BB26" s="127">
        <f>IF(AZ26=2,G26,0)</f>
        <v>0</v>
      </c>
      <c r="BC26" s="127">
        <f>IF(AZ26=3,G26,0)</f>
        <v>0</v>
      </c>
      <c r="BD26" s="127">
        <f>IF(AZ26=4,G26,0)</f>
        <v>0</v>
      </c>
      <c r="BE26" s="127">
        <f>IF(AZ26=5,G26,0)</f>
        <v>0</v>
      </c>
      <c r="CA26" s="158">
        <v>1</v>
      </c>
      <c r="CB26" s="158">
        <v>1</v>
      </c>
      <c r="CZ26" s="127">
        <v>0</v>
      </c>
    </row>
    <row r="27" spans="1:104" x14ac:dyDescent="0.2">
      <c r="A27" s="152">
        <v>14</v>
      </c>
      <c r="B27" s="153" t="s">
        <v>109</v>
      </c>
      <c r="C27" s="154" t="s">
        <v>110</v>
      </c>
      <c r="D27" s="155" t="s">
        <v>84</v>
      </c>
      <c r="E27" s="156">
        <v>4.8</v>
      </c>
      <c r="F27" s="189">
        <v>0</v>
      </c>
      <c r="G27" s="157">
        <f>E27*F27</f>
        <v>0</v>
      </c>
      <c r="O27" s="151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>IF(AZ27=1,G27,0)</f>
        <v>0</v>
      </c>
      <c r="BB27" s="127">
        <f>IF(AZ27=2,G27,0)</f>
        <v>0</v>
      </c>
      <c r="BC27" s="127">
        <f>IF(AZ27=3,G27,0)</f>
        <v>0</v>
      </c>
      <c r="BD27" s="127">
        <f>IF(AZ27=4,G27,0)</f>
        <v>0</v>
      </c>
      <c r="BE27" s="127">
        <f>IF(AZ27=5,G27,0)</f>
        <v>0</v>
      </c>
      <c r="CA27" s="158">
        <v>1</v>
      </c>
      <c r="CB27" s="158">
        <v>1</v>
      </c>
      <c r="CZ27" s="127">
        <v>0</v>
      </c>
    </row>
    <row r="28" spans="1:104" x14ac:dyDescent="0.2">
      <c r="A28" s="152">
        <v>15</v>
      </c>
      <c r="B28" s="153" t="s">
        <v>111</v>
      </c>
      <c r="C28" s="154" t="s">
        <v>112</v>
      </c>
      <c r="D28" s="155" t="s">
        <v>84</v>
      </c>
      <c r="E28" s="156">
        <v>13.2</v>
      </c>
      <c r="F28" s="189">
        <v>0</v>
      </c>
      <c r="G28" s="157">
        <f>E28*F28</f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1</v>
      </c>
      <c r="CZ28" s="127">
        <v>0</v>
      </c>
    </row>
    <row r="29" spans="1:104" x14ac:dyDescent="0.2">
      <c r="A29" s="159"/>
      <c r="B29" s="161"/>
      <c r="C29" s="209" t="s">
        <v>113</v>
      </c>
      <c r="D29" s="210"/>
      <c r="E29" s="162">
        <v>13.2</v>
      </c>
      <c r="F29" s="163"/>
      <c r="G29" s="164"/>
      <c r="M29" s="160" t="s">
        <v>113</v>
      </c>
      <c r="O29" s="151"/>
    </row>
    <row r="30" spans="1:104" x14ac:dyDescent="0.2">
      <c r="A30" s="152">
        <v>16</v>
      </c>
      <c r="B30" s="153" t="s">
        <v>114</v>
      </c>
      <c r="C30" s="154" t="s">
        <v>115</v>
      </c>
      <c r="D30" s="155" t="s">
        <v>84</v>
      </c>
      <c r="E30" s="156">
        <v>3.6</v>
      </c>
      <c r="F30" s="189">
        <v>0</v>
      </c>
      <c r="G30" s="157">
        <f>E30*F30</f>
        <v>0</v>
      </c>
      <c r="O30" s="151">
        <v>2</v>
      </c>
      <c r="AA30" s="127">
        <v>1</v>
      </c>
      <c r="AB30" s="127">
        <v>1</v>
      </c>
      <c r="AC30" s="127">
        <v>1</v>
      </c>
      <c r="AZ30" s="127">
        <v>1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58">
        <v>1</v>
      </c>
      <c r="CB30" s="158">
        <v>1</v>
      </c>
      <c r="CZ30" s="127">
        <v>0</v>
      </c>
    </row>
    <row r="31" spans="1:104" x14ac:dyDescent="0.2">
      <c r="A31" s="159"/>
      <c r="B31" s="161"/>
      <c r="C31" s="209" t="s">
        <v>116</v>
      </c>
      <c r="D31" s="210"/>
      <c r="E31" s="162">
        <v>3.6</v>
      </c>
      <c r="F31" s="163"/>
      <c r="G31" s="164"/>
      <c r="M31" s="160" t="s">
        <v>116</v>
      </c>
      <c r="O31" s="151"/>
    </row>
    <row r="32" spans="1:104" x14ac:dyDescent="0.2">
      <c r="A32" s="152">
        <v>17</v>
      </c>
      <c r="B32" s="153" t="s">
        <v>117</v>
      </c>
      <c r="C32" s="154" t="s">
        <v>118</v>
      </c>
      <c r="D32" s="155" t="s">
        <v>84</v>
      </c>
      <c r="E32" s="156">
        <v>3.6</v>
      </c>
      <c r="F32" s="189">
        <v>0</v>
      </c>
      <c r="G32" s="157">
        <f>E32*F32</f>
        <v>0</v>
      </c>
      <c r="O32" s="151">
        <v>2</v>
      </c>
      <c r="AA32" s="127">
        <v>1</v>
      </c>
      <c r="AB32" s="127">
        <v>1</v>
      </c>
      <c r="AC32" s="127">
        <v>1</v>
      </c>
      <c r="AZ32" s="127">
        <v>1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1</v>
      </c>
      <c r="CZ32" s="127">
        <v>0</v>
      </c>
    </row>
    <row r="33" spans="1:104" x14ac:dyDescent="0.2">
      <c r="A33" s="152">
        <v>18</v>
      </c>
      <c r="B33" s="153" t="s">
        <v>119</v>
      </c>
      <c r="C33" s="154" t="s">
        <v>120</v>
      </c>
      <c r="D33" s="155" t="s">
        <v>84</v>
      </c>
      <c r="E33" s="156">
        <v>3.6</v>
      </c>
      <c r="F33" s="189">
        <v>0</v>
      </c>
      <c r="G33" s="157">
        <f>E33*F33</f>
        <v>0</v>
      </c>
      <c r="O33" s="151">
        <v>2</v>
      </c>
      <c r="AA33" s="127">
        <v>12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58">
        <v>12</v>
      </c>
      <c r="CB33" s="158">
        <v>1</v>
      </c>
      <c r="CZ33" s="127">
        <v>0</v>
      </c>
    </row>
    <row r="34" spans="1:104" x14ac:dyDescent="0.2">
      <c r="A34" s="165"/>
      <c r="B34" s="166" t="s">
        <v>66</v>
      </c>
      <c r="C34" s="167" t="str">
        <f>CONCATENATE(B7," ",C7)</f>
        <v>1 Zemní práce</v>
      </c>
      <c r="D34" s="168"/>
      <c r="E34" s="169"/>
      <c r="F34" s="170"/>
      <c r="G34" s="171">
        <f>SUM(G7:G33)</f>
        <v>0</v>
      </c>
      <c r="O34" s="151">
        <v>4</v>
      </c>
      <c r="BA34" s="172">
        <f>SUM(BA7:BA33)</f>
        <v>0</v>
      </c>
      <c r="BB34" s="172">
        <f>SUM(BB7:BB33)</f>
        <v>0</v>
      </c>
      <c r="BC34" s="172">
        <f>SUM(BC7:BC33)</f>
        <v>0</v>
      </c>
      <c r="BD34" s="172">
        <f>SUM(BD7:BD33)</f>
        <v>0</v>
      </c>
      <c r="BE34" s="172">
        <f>SUM(BE7:BE33)</f>
        <v>0</v>
      </c>
    </row>
    <row r="35" spans="1:104" x14ac:dyDescent="0.2">
      <c r="A35" s="144" t="s">
        <v>63</v>
      </c>
      <c r="B35" s="145" t="s">
        <v>121</v>
      </c>
      <c r="C35" s="146" t="s">
        <v>122</v>
      </c>
      <c r="D35" s="147"/>
      <c r="E35" s="148"/>
      <c r="F35" s="148"/>
      <c r="G35" s="149"/>
      <c r="H35" s="150"/>
      <c r="I35" s="150"/>
      <c r="O35" s="151">
        <v>1</v>
      </c>
    </row>
    <row r="36" spans="1:104" x14ac:dyDescent="0.2">
      <c r="A36" s="152">
        <v>19</v>
      </c>
      <c r="B36" s="153" t="s">
        <v>123</v>
      </c>
      <c r="C36" s="154" t="s">
        <v>124</v>
      </c>
      <c r="D36" s="155" t="s">
        <v>84</v>
      </c>
      <c r="E36" s="156">
        <v>1.2</v>
      </c>
      <c r="F36" s="189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1.891</v>
      </c>
    </row>
    <row r="37" spans="1:104" x14ac:dyDescent="0.2">
      <c r="A37" s="159"/>
      <c r="B37" s="161"/>
      <c r="C37" s="209" t="s">
        <v>125</v>
      </c>
      <c r="D37" s="210"/>
      <c r="E37" s="162">
        <v>1.2</v>
      </c>
      <c r="F37" s="163"/>
      <c r="G37" s="164"/>
      <c r="M37" s="160" t="s">
        <v>125</v>
      </c>
      <c r="O37" s="151"/>
    </row>
    <row r="38" spans="1:104" x14ac:dyDescent="0.2">
      <c r="A38" s="165"/>
      <c r="B38" s="166" t="s">
        <v>66</v>
      </c>
      <c r="C38" s="167" t="str">
        <f>CONCATENATE(B35," ",C35)</f>
        <v>45 Podkladní a vedlejší konstrukce</v>
      </c>
      <c r="D38" s="168"/>
      <c r="E38" s="169"/>
      <c r="F38" s="170"/>
      <c r="G38" s="171">
        <f>SUM(G35:G37)</f>
        <v>0</v>
      </c>
      <c r="O38" s="151">
        <v>4</v>
      </c>
      <c r="BA38" s="172">
        <f>SUM(BA35:BA37)</f>
        <v>0</v>
      </c>
      <c r="BB38" s="172">
        <f>SUM(BB35:BB37)</f>
        <v>0</v>
      </c>
      <c r="BC38" s="172">
        <f>SUM(BC35:BC37)</f>
        <v>0</v>
      </c>
      <c r="BD38" s="172">
        <f>SUM(BD35:BD37)</f>
        <v>0</v>
      </c>
      <c r="BE38" s="172">
        <f>SUM(BE35:BE37)</f>
        <v>0</v>
      </c>
    </row>
    <row r="39" spans="1:104" x14ac:dyDescent="0.2">
      <c r="A39" s="144" t="s">
        <v>63</v>
      </c>
      <c r="B39" s="145" t="s">
        <v>126</v>
      </c>
      <c r="C39" s="146" t="s">
        <v>127</v>
      </c>
      <c r="D39" s="147"/>
      <c r="E39" s="148"/>
      <c r="F39" s="148"/>
      <c r="G39" s="149"/>
      <c r="H39" s="150"/>
      <c r="I39" s="150"/>
      <c r="O39" s="151">
        <v>1</v>
      </c>
    </row>
    <row r="40" spans="1:104" x14ac:dyDescent="0.2">
      <c r="A40" s="152">
        <v>20</v>
      </c>
      <c r="B40" s="153" t="s">
        <v>128</v>
      </c>
      <c r="C40" s="154" t="s">
        <v>129</v>
      </c>
      <c r="D40" s="155" t="s">
        <v>76</v>
      </c>
      <c r="E40" s="156">
        <v>15</v>
      </c>
      <c r="F40" s="189">
        <v>0</v>
      </c>
      <c r="G40" s="157">
        <f t="shared" ref="G40:G45" si="0">E40*F40</f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 t="shared" ref="BA40:BA45" si="1">IF(AZ40=1,G40,0)</f>
        <v>0</v>
      </c>
      <c r="BB40" s="127">
        <f t="shared" ref="BB40:BB45" si="2">IF(AZ40=2,G40,0)</f>
        <v>0</v>
      </c>
      <c r="BC40" s="127">
        <f t="shared" ref="BC40:BC45" si="3">IF(AZ40=3,G40,0)</f>
        <v>0</v>
      </c>
      <c r="BD40" s="127">
        <f t="shared" ref="BD40:BD45" si="4">IF(AZ40=4,G40,0)</f>
        <v>0</v>
      </c>
      <c r="BE40" s="127">
        <f t="shared" ref="BE40:BE45" si="5">IF(AZ40=5,G40,0)</f>
        <v>0</v>
      </c>
      <c r="CA40" s="158">
        <v>1</v>
      </c>
      <c r="CB40" s="158">
        <v>1</v>
      </c>
      <c r="CZ40" s="127">
        <v>0.30399999999999999</v>
      </c>
    </row>
    <row r="41" spans="1:104" x14ac:dyDescent="0.2">
      <c r="A41" s="152">
        <v>21</v>
      </c>
      <c r="B41" s="153" t="s">
        <v>130</v>
      </c>
      <c r="C41" s="154" t="s">
        <v>131</v>
      </c>
      <c r="D41" s="155" t="s">
        <v>76</v>
      </c>
      <c r="E41" s="156">
        <v>15</v>
      </c>
      <c r="F41" s="189">
        <v>0</v>
      </c>
      <c r="G41" s="157">
        <f t="shared" si="0"/>
        <v>0</v>
      </c>
      <c r="O41" s="151">
        <v>2</v>
      </c>
      <c r="AA41" s="127">
        <v>1</v>
      </c>
      <c r="AB41" s="127">
        <v>1</v>
      </c>
      <c r="AC41" s="127">
        <v>1</v>
      </c>
      <c r="AZ41" s="127">
        <v>1</v>
      </c>
      <c r="BA41" s="127">
        <f t="shared" si="1"/>
        <v>0</v>
      </c>
      <c r="BB41" s="127">
        <f t="shared" si="2"/>
        <v>0</v>
      </c>
      <c r="BC41" s="127">
        <f t="shared" si="3"/>
        <v>0</v>
      </c>
      <c r="BD41" s="127">
        <f t="shared" si="4"/>
        <v>0</v>
      </c>
      <c r="BE41" s="127">
        <f t="shared" si="5"/>
        <v>0</v>
      </c>
      <c r="CA41" s="158">
        <v>1</v>
      </c>
      <c r="CB41" s="158">
        <v>1</v>
      </c>
      <c r="CZ41" s="127">
        <v>0.51100000000000001</v>
      </c>
    </row>
    <row r="42" spans="1:104" x14ac:dyDescent="0.2">
      <c r="A42" s="152">
        <v>22</v>
      </c>
      <c r="B42" s="153" t="s">
        <v>132</v>
      </c>
      <c r="C42" s="154" t="s">
        <v>133</v>
      </c>
      <c r="D42" s="155" t="s">
        <v>76</v>
      </c>
      <c r="E42" s="156">
        <v>15</v>
      </c>
      <c r="F42" s="189">
        <v>0</v>
      </c>
      <c r="G42" s="157">
        <f t="shared" si="0"/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 t="shared" si="1"/>
        <v>0</v>
      </c>
      <c r="BB42" s="127">
        <f t="shared" si="2"/>
        <v>0</v>
      </c>
      <c r="BC42" s="127">
        <f t="shared" si="3"/>
        <v>0</v>
      </c>
      <c r="BD42" s="127">
        <f t="shared" si="4"/>
        <v>0</v>
      </c>
      <c r="BE42" s="127">
        <f t="shared" si="5"/>
        <v>0</v>
      </c>
      <c r="CA42" s="158">
        <v>1</v>
      </c>
      <c r="CB42" s="158">
        <v>1</v>
      </c>
      <c r="CZ42" s="127">
        <v>7.1999999999999995E-2</v>
      </c>
    </row>
    <row r="43" spans="1:104" x14ac:dyDescent="0.2">
      <c r="A43" s="152">
        <v>23</v>
      </c>
      <c r="B43" s="153" t="s">
        <v>134</v>
      </c>
      <c r="C43" s="154" t="s">
        <v>135</v>
      </c>
      <c r="D43" s="155" t="s">
        <v>88</v>
      </c>
      <c r="E43" s="156">
        <v>2</v>
      </c>
      <c r="F43" s="189">
        <v>0</v>
      </c>
      <c r="G43" s="157">
        <f t="shared" si="0"/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 t="shared" si="1"/>
        <v>0</v>
      </c>
      <c r="BB43" s="127">
        <f t="shared" si="2"/>
        <v>0</v>
      </c>
      <c r="BC43" s="127">
        <f t="shared" si="3"/>
        <v>0</v>
      </c>
      <c r="BD43" s="127">
        <f t="shared" si="4"/>
        <v>0</v>
      </c>
      <c r="BE43" s="127">
        <f t="shared" si="5"/>
        <v>0</v>
      </c>
      <c r="CA43" s="158">
        <v>1</v>
      </c>
      <c r="CB43" s="158">
        <v>1</v>
      </c>
      <c r="CZ43" s="127">
        <v>0.13600000000000001</v>
      </c>
    </row>
    <row r="44" spans="1:104" x14ac:dyDescent="0.2">
      <c r="A44" s="152">
        <v>24</v>
      </c>
      <c r="B44" s="153" t="s">
        <v>136</v>
      </c>
      <c r="C44" s="154" t="s">
        <v>137</v>
      </c>
      <c r="D44" s="155" t="s">
        <v>88</v>
      </c>
      <c r="E44" s="156">
        <v>2</v>
      </c>
      <c r="F44" s="189">
        <v>0</v>
      </c>
      <c r="G44" s="157">
        <f t="shared" si="0"/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 t="shared" si="1"/>
        <v>0</v>
      </c>
      <c r="BB44" s="127">
        <f t="shared" si="2"/>
        <v>0</v>
      </c>
      <c r="BC44" s="127">
        <f t="shared" si="3"/>
        <v>0</v>
      </c>
      <c r="BD44" s="127">
        <f t="shared" si="4"/>
        <v>0</v>
      </c>
      <c r="BE44" s="127">
        <f t="shared" si="5"/>
        <v>0</v>
      </c>
      <c r="CA44" s="158">
        <v>1</v>
      </c>
      <c r="CB44" s="158">
        <v>1</v>
      </c>
      <c r="CZ44" s="127">
        <v>0</v>
      </c>
    </row>
    <row r="45" spans="1:104" x14ac:dyDescent="0.2">
      <c r="A45" s="152">
        <v>25</v>
      </c>
      <c r="B45" s="153" t="s">
        <v>138</v>
      </c>
      <c r="C45" s="154" t="s">
        <v>139</v>
      </c>
      <c r="D45" s="155" t="s">
        <v>76</v>
      </c>
      <c r="E45" s="156">
        <v>15</v>
      </c>
      <c r="F45" s="189">
        <v>0</v>
      </c>
      <c r="G45" s="157">
        <f t="shared" si="0"/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 t="shared" si="1"/>
        <v>0</v>
      </c>
      <c r="BB45" s="127">
        <f t="shared" si="2"/>
        <v>0</v>
      </c>
      <c r="BC45" s="127">
        <f t="shared" si="3"/>
        <v>0</v>
      </c>
      <c r="BD45" s="127">
        <f t="shared" si="4"/>
        <v>0</v>
      </c>
      <c r="BE45" s="127">
        <f t="shared" si="5"/>
        <v>0</v>
      </c>
      <c r="CA45" s="158">
        <v>1</v>
      </c>
      <c r="CB45" s="158">
        <v>1</v>
      </c>
      <c r="CZ45" s="127">
        <v>0</v>
      </c>
    </row>
    <row r="46" spans="1:104" x14ac:dyDescent="0.2">
      <c r="A46" s="165"/>
      <c r="B46" s="166" t="s">
        <v>66</v>
      </c>
      <c r="C46" s="167" t="str">
        <f>CONCATENATE(B39," ",C39)</f>
        <v>5 Komunikace</v>
      </c>
      <c r="D46" s="168"/>
      <c r="E46" s="169"/>
      <c r="F46" s="170"/>
      <c r="G46" s="171">
        <f>SUM(G39:G45)</f>
        <v>0</v>
      </c>
      <c r="O46" s="151">
        <v>4</v>
      </c>
      <c r="BA46" s="172">
        <f>SUM(BA39:BA45)</f>
        <v>0</v>
      </c>
      <c r="BB46" s="172">
        <f>SUM(BB39:BB45)</f>
        <v>0</v>
      </c>
      <c r="BC46" s="172">
        <f>SUM(BC39:BC45)</f>
        <v>0</v>
      </c>
      <c r="BD46" s="172">
        <f>SUM(BD39:BD45)</f>
        <v>0</v>
      </c>
      <c r="BE46" s="172">
        <f>SUM(BE39:BE45)</f>
        <v>0</v>
      </c>
    </row>
    <row r="47" spans="1:104" x14ac:dyDescent="0.2">
      <c r="A47" s="144" t="s">
        <v>63</v>
      </c>
      <c r="B47" s="145" t="s">
        <v>140</v>
      </c>
      <c r="C47" s="146" t="s">
        <v>141</v>
      </c>
      <c r="D47" s="147"/>
      <c r="E47" s="148"/>
      <c r="F47" s="148"/>
      <c r="G47" s="149"/>
      <c r="H47" s="150"/>
      <c r="I47" s="150"/>
      <c r="O47" s="151">
        <v>1</v>
      </c>
    </row>
    <row r="48" spans="1:104" x14ac:dyDescent="0.2">
      <c r="A48" s="152">
        <v>26</v>
      </c>
      <c r="B48" s="153" t="s">
        <v>142</v>
      </c>
      <c r="C48" s="154" t="s">
        <v>143</v>
      </c>
      <c r="D48" s="155" t="s">
        <v>88</v>
      </c>
      <c r="E48" s="156">
        <v>15</v>
      </c>
      <c r="F48" s="189">
        <v>0</v>
      </c>
      <c r="G48" s="157">
        <f>E48*F48</f>
        <v>0</v>
      </c>
      <c r="O48" s="151">
        <v>2</v>
      </c>
      <c r="AA48" s="127">
        <v>1</v>
      </c>
      <c r="AB48" s="127">
        <v>1</v>
      </c>
      <c r="AC48" s="127">
        <v>1</v>
      </c>
      <c r="AZ48" s="127">
        <v>1</v>
      </c>
      <c r="BA48" s="127">
        <f>IF(AZ48=1,G48,0)</f>
        <v>0</v>
      </c>
      <c r="BB48" s="127">
        <f>IF(AZ48=2,G48,0)</f>
        <v>0</v>
      </c>
      <c r="BC48" s="127">
        <f>IF(AZ48=3,G48,0)</f>
        <v>0</v>
      </c>
      <c r="BD48" s="127">
        <f>IF(AZ48=4,G48,0)</f>
        <v>0</v>
      </c>
      <c r="BE48" s="127">
        <f>IF(AZ48=5,G48,0)</f>
        <v>0</v>
      </c>
      <c r="CA48" s="158">
        <v>1</v>
      </c>
      <c r="CB48" s="158">
        <v>1</v>
      </c>
      <c r="CZ48" s="127">
        <v>0</v>
      </c>
    </row>
    <row r="49" spans="1:104" x14ac:dyDescent="0.2">
      <c r="A49" s="152">
        <v>27</v>
      </c>
      <c r="B49" s="153" t="s">
        <v>144</v>
      </c>
      <c r="C49" s="154" t="s">
        <v>145</v>
      </c>
      <c r="D49" s="155" t="s">
        <v>88</v>
      </c>
      <c r="E49" s="156">
        <v>5</v>
      </c>
      <c r="F49" s="189">
        <v>0</v>
      </c>
      <c r="G49" s="157">
        <f>E49*F49</f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1</v>
      </c>
      <c r="CB49" s="158">
        <v>1</v>
      </c>
      <c r="CZ49" s="127">
        <v>2.0000000000000002E-5</v>
      </c>
    </row>
    <row r="50" spans="1:104" x14ac:dyDescent="0.2">
      <c r="A50" s="152">
        <v>28</v>
      </c>
      <c r="B50" s="153" t="s">
        <v>146</v>
      </c>
      <c r="C50" s="154" t="s">
        <v>147</v>
      </c>
      <c r="D50" s="155" t="s">
        <v>148</v>
      </c>
      <c r="E50" s="156">
        <v>1</v>
      </c>
      <c r="F50" s="189">
        <v>0</v>
      </c>
      <c r="G50" s="157">
        <f>E50*F50</f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>IF(AZ50=1,G50,0)</f>
        <v>0</v>
      </c>
      <c r="BB50" s="127">
        <f>IF(AZ50=2,G50,0)</f>
        <v>0</v>
      </c>
      <c r="BC50" s="127">
        <f>IF(AZ50=3,G50,0)</f>
        <v>0</v>
      </c>
      <c r="BD50" s="127">
        <f>IF(AZ50=4,G50,0)</f>
        <v>0</v>
      </c>
      <c r="BE50" s="127">
        <f>IF(AZ50=5,G50,0)</f>
        <v>0</v>
      </c>
      <c r="CA50" s="158">
        <v>1</v>
      </c>
      <c r="CB50" s="158">
        <v>1</v>
      </c>
      <c r="CZ50" s="127">
        <v>8.0000000000000007E-5</v>
      </c>
    </row>
    <row r="51" spans="1:104" x14ac:dyDescent="0.2">
      <c r="A51" s="152">
        <v>29</v>
      </c>
      <c r="B51" s="153" t="s">
        <v>149</v>
      </c>
      <c r="C51" s="154" t="s">
        <v>150</v>
      </c>
      <c r="D51" s="155" t="s">
        <v>148</v>
      </c>
      <c r="E51" s="156">
        <v>1</v>
      </c>
      <c r="F51" s="189">
        <v>0</v>
      </c>
      <c r="G51" s="157">
        <f>E51*F51</f>
        <v>0</v>
      </c>
      <c r="O51" s="151">
        <v>2</v>
      </c>
      <c r="AA51" s="127">
        <v>1</v>
      </c>
      <c r="AB51" s="127">
        <v>1</v>
      </c>
      <c r="AC51" s="127">
        <v>1</v>
      </c>
      <c r="AZ51" s="127">
        <v>1</v>
      </c>
      <c r="BA51" s="127">
        <f>IF(AZ51=1,G51,0)</f>
        <v>0</v>
      </c>
      <c r="BB51" s="127">
        <f>IF(AZ51=2,G51,0)</f>
        <v>0</v>
      </c>
      <c r="BC51" s="127">
        <f>IF(AZ51=3,G51,0)</f>
        <v>0</v>
      </c>
      <c r="BD51" s="127">
        <f>IF(AZ51=4,G51,0)</f>
        <v>0</v>
      </c>
      <c r="BE51" s="127">
        <f>IF(AZ51=5,G51,0)</f>
        <v>0</v>
      </c>
      <c r="CA51" s="158">
        <v>1</v>
      </c>
      <c r="CB51" s="158">
        <v>1</v>
      </c>
      <c r="CZ51" s="127">
        <v>0</v>
      </c>
    </row>
    <row r="52" spans="1:104" x14ac:dyDescent="0.2">
      <c r="A52" s="152">
        <v>30</v>
      </c>
      <c r="B52" s="153" t="s">
        <v>151</v>
      </c>
      <c r="C52" s="154" t="s">
        <v>152</v>
      </c>
      <c r="D52" s="155" t="s">
        <v>88</v>
      </c>
      <c r="E52" s="156">
        <v>15</v>
      </c>
      <c r="F52" s="189">
        <v>0</v>
      </c>
      <c r="G52" s="157">
        <f>E52*F52</f>
        <v>0</v>
      </c>
      <c r="O52" s="151">
        <v>2</v>
      </c>
      <c r="AA52" s="127">
        <v>3</v>
      </c>
      <c r="AB52" s="127">
        <v>1</v>
      </c>
      <c r="AC52" s="127">
        <v>28613783</v>
      </c>
      <c r="AZ52" s="127">
        <v>1</v>
      </c>
      <c r="BA52" s="127">
        <f>IF(AZ52=1,G52,0)</f>
        <v>0</v>
      </c>
      <c r="BB52" s="127">
        <f>IF(AZ52=2,G52,0)</f>
        <v>0</v>
      </c>
      <c r="BC52" s="127">
        <f>IF(AZ52=3,G52,0)</f>
        <v>0</v>
      </c>
      <c r="BD52" s="127">
        <f>IF(AZ52=4,G52,0)</f>
        <v>0</v>
      </c>
      <c r="BE52" s="127">
        <f>IF(AZ52=5,G52,0)</f>
        <v>0</v>
      </c>
      <c r="CA52" s="158">
        <v>3</v>
      </c>
      <c r="CB52" s="158">
        <v>1</v>
      </c>
      <c r="CZ52" s="127">
        <v>1.06E-3</v>
      </c>
    </row>
    <row r="53" spans="1:104" x14ac:dyDescent="0.2">
      <c r="A53" s="165"/>
      <c r="B53" s="166" t="s">
        <v>66</v>
      </c>
      <c r="C53" s="167" t="str">
        <f>CONCATENATE(B47," ",C47)</f>
        <v>8 Trubní vedení</v>
      </c>
      <c r="D53" s="168"/>
      <c r="E53" s="169"/>
      <c r="F53" s="170"/>
      <c r="G53" s="171">
        <f>SUM(G47:G52)</f>
        <v>0</v>
      </c>
      <c r="O53" s="151">
        <v>4</v>
      </c>
      <c r="BA53" s="172">
        <f>SUM(BA47:BA52)</f>
        <v>0</v>
      </c>
      <c r="BB53" s="172">
        <f>SUM(BB47:BB52)</f>
        <v>0</v>
      </c>
      <c r="BC53" s="172">
        <f>SUM(BC47:BC52)</f>
        <v>0</v>
      </c>
      <c r="BD53" s="172">
        <f>SUM(BD47:BD52)</f>
        <v>0</v>
      </c>
      <c r="BE53" s="172">
        <f>SUM(BE47:BE52)</f>
        <v>0</v>
      </c>
    </row>
    <row r="54" spans="1:104" x14ac:dyDescent="0.2">
      <c r="A54" s="144" t="s">
        <v>63</v>
      </c>
      <c r="B54" s="145" t="s">
        <v>153</v>
      </c>
      <c r="C54" s="146" t="s">
        <v>154</v>
      </c>
      <c r="D54" s="147"/>
      <c r="E54" s="148"/>
      <c r="F54" s="148"/>
      <c r="G54" s="149"/>
      <c r="H54" s="150"/>
      <c r="I54" s="150"/>
      <c r="O54" s="151">
        <v>1</v>
      </c>
    </row>
    <row r="55" spans="1:104" x14ac:dyDescent="0.2">
      <c r="A55" s="152">
        <v>31</v>
      </c>
      <c r="B55" s="153" t="s">
        <v>155</v>
      </c>
      <c r="C55" s="154" t="s">
        <v>156</v>
      </c>
      <c r="D55" s="155" t="s">
        <v>88</v>
      </c>
      <c r="E55" s="156">
        <v>15</v>
      </c>
      <c r="F55" s="189">
        <v>0</v>
      </c>
      <c r="G55" s="157">
        <f t="shared" ref="G55:G60" si="6">E55*F55</f>
        <v>0</v>
      </c>
      <c r="O55" s="151">
        <v>2</v>
      </c>
      <c r="AA55" s="127">
        <v>1</v>
      </c>
      <c r="AB55" s="127">
        <v>1</v>
      </c>
      <c r="AC55" s="127">
        <v>1</v>
      </c>
      <c r="AZ55" s="127">
        <v>1</v>
      </c>
      <c r="BA55" s="127">
        <f t="shared" ref="BA55:BA60" si="7">IF(AZ55=1,G55,0)</f>
        <v>0</v>
      </c>
      <c r="BB55" s="127">
        <f t="shared" ref="BB55:BB60" si="8">IF(AZ55=2,G55,0)</f>
        <v>0</v>
      </c>
      <c r="BC55" s="127">
        <f t="shared" ref="BC55:BC60" si="9">IF(AZ55=3,G55,0)</f>
        <v>0</v>
      </c>
      <c r="BD55" s="127">
        <f t="shared" ref="BD55:BD60" si="10">IF(AZ55=4,G55,0)</f>
        <v>0</v>
      </c>
      <c r="BE55" s="127">
        <f t="shared" ref="BE55:BE60" si="11">IF(AZ55=5,G55,0)</f>
        <v>0</v>
      </c>
      <c r="CA55" s="158">
        <v>1</v>
      </c>
      <c r="CB55" s="158">
        <v>1</v>
      </c>
      <c r="CZ55" s="127">
        <v>0</v>
      </c>
    </row>
    <row r="56" spans="1:104" x14ac:dyDescent="0.2">
      <c r="A56" s="152">
        <v>32</v>
      </c>
      <c r="B56" s="153" t="s">
        <v>157</v>
      </c>
      <c r="C56" s="154" t="s">
        <v>158</v>
      </c>
      <c r="D56" s="155" t="s">
        <v>88</v>
      </c>
      <c r="E56" s="156">
        <v>15</v>
      </c>
      <c r="F56" s="189">
        <v>0</v>
      </c>
      <c r="G56" s="157">
        <f t="shared" si="6"/>
        <v>0</v>
      </c>
      <c r="O56" s="151">
        <v>2</v>
      </c>
      <c r="AA56" s="127">
        <v>1</v>
      </c>
      <c r="AB56" s="127">
        <v>1</v>
      </c>
      <c r="AC56" s="127">
        <v>1</v>
      </c>
      <c r="AZ56" s="127">
        <v>1</v>
      </c>
      <c r="BA56" s="127">
        <f t="shared" si="7"/>
        <v>0</v>
      </c>
      <c r="BB56" s="127">
        <f t="shared" si="8"/>
        <v>0</v>
      </c>
      <c r="BC56" s="127">
        <f t="shared" si="9"/>
        <v>0</v>
      </c>
      <c r="BD56" s="127">
        <f t="shared" si="10"/>
        <v>0</v>
      </c>
      <c r="BE56" s="127">
        <f t="shared" si="11"/>
        <v>0</v>
      </c>
      <c r="CA56" s="158">
        <v>1</v>
      </c>
      <c r="CB56" s="158">
        <v>1</v>
      </c>
      <c r="CZ56" s="127">
        <v>0</v>
      </c>
    </row>
    <row r="57" spans="1:104" x14ac:dyDescent="0.2">
      <c r="A57" s="152">
        <v>33</v>
      </c>
      <c r="B57" s="153" t="s">
        <v>159</v>
      </c>
      <c r="C57" s="154" t="s">
        <v>160</v>
      </c>
      <c r="D57" s="155" t="s">
        <v>148</v>
      </c>
      <c r="E57" s="156">
        <v>1</v>
      </c>
      <c r="F57" s="189">
        <v>0</v>
      </c>
      <c r="G57" s="157">
        <f t="shared" si="6"/>
        <v>0</v>
      </c>
      <c r="O57" s="151">
        <v>2</v>
      </c>
      <c r="AA57" s="127">
        <v>12</v>
      </c>
      <c r="AB57" s="127">
        <v>0</v>
      </c>
      <c r="AC57" s="127">
        <v>28</v>
      </c>
      <c r="AZ57" s="127">
        <v>1</v>
      </c>
      <c r="BA57" s="127">
        <f t="shared" si="7"/>
        <v>0</v>
      </c>
      <c r="BB57" s="127">
        <f t="shared" si="8"/>
        <v>0</v>
      </c>
      <c r="BC57" s="127">
        <f t="shared" si="9"/>
        <v>0</v>
      </c>
      <c r="BD57" s="127">
        <f t="shared" si="10"/>
        <v>0</v>
      </c>
      <c r="BE57" s="127">
        <f t="shared" si="11"/>
        <v>0</v>
      </c>
      <c r="CA57" s="158">
        <v>12</v>
      </c>
      <c r="CB57" s="158">
        <v>0</v>
      </c>
      <c r="CZ57" s="127">
        <v>0</v>
      </c>
    </row>
    <row r="58" spans="1:104" x14ac:dyDescent="0.2">
      <c r="A58" s="152">
        <v>34</v>
      </c>
      <c r="B58" s="153" t="s">
        <v>161</v>
      </c>
      <c r="C58" s="154" t="s">
        <v>162</v>
      </c>
      <c r="D58" s="155" t="s">
        <v>148</v>
      </c>
      <c r="E58" s="156">
        <v>1</v>
      </c>
      <c r="F58" s="189">
        <v>0</v>
      </c>
      <c r="G58" s="157">
        <f t="shared" si="6"/>
        <v>0</v>
      </c>
      <c r="O58" s="151">
        <v>2</v>
      </c>
      <c r="AA58" s="127">
        <v>12</v>
      </c>
      <c r="AB58" s="127">
        <v>0</v>
      </c>
      <c r="AC58" s="127">
        <v>29</v>
      </c>
      <c r="AZ58" s="127">
        <v>1</v>
      </c>
      <c r="BA58" s="127">
        <f t="shared" si="7"/>
        <v>0</v>
      </c>
      <c r="BB58" s="127">
        <f t="shared" si="8"/>
        <v>0</v>
      </c>
      <c r="BC58" s="127">
        <f t="shared" si="9"/>
        <v>0</v>
      </c>
      <c r="BD58" s="127">
        <f t="shared" si="10"/>
        <v>0</v>
      </c>
      <c r="BE58" s="127">
        <f t="shared" si="11"/>
        <v>0</v>
      </c>
      <c r="CA58" s="158">
        <v>12</v>
      </c>
      <c r="CB58" s="158">
        <v>0</v>
      </c>
      <c r="CZ58" s="127">
        <v>0</v>
      </c>
    </row>
    <row r="59" spans="1:104" x14ac:dyDescent="0.2">
      <c r="A59" s="152">
        <v>35</v>
      </c>
      <c r="B59" s="153" t="s">
        <v>163</v>
      </c>
      <c r="C59" s="154" t="s">
        <v>164</v>
      </c>
      <c r="D59" s="155" t="s">
        <v>165</v>
      </c>
      <c r="E59" s="156">
        <v>1</v>
      </c>
      <c r="F59" s="189">
        <v>0</v>
      </c>
      <c r="G59" s="157">
        <f t="shared" si="6"/>
        <v>0</v>
      </c>
      <c r="O59" s="151">
        <v>2</v>
      </c>
      <c r="AA59" s="127">
        <v>12</v>
      </c>
      <c r="AB59" s="127">
        <v>0</v>
      </c>
      <c r="AC59" s="127">
        <v>46</v>
      </c>
      <c r="AZ59" s="127">
        <v>1</v>
      </c>
      <c r="BA59" s="127">
        <f t="shared" si="7"/>
        <v>0</v>
      </c>
      <c r="BB59" s="127">
        <f t="shared" si="8"/>
        <v>0</v>
      </c>
      <c r="BC59" s="127">
        <f t="shared" si="9"/>
        <v>0</v>
      </c>
      <c r="BD59" s="127">
        <f t="shared" si="10"/>
        <v>0</v>
      </c>
      <c r="BE59" s="127">
        <f t="shared" si="11"/>
        <v>0</v>
      </c>
      <c r="CA59" s="158">
        <v>12</v>
      </c>
      <c r="CB59" s="158">
        <v>0</v>
      </c>
      <c r="CZ59" s="127">
        <v>0</v>
      </c>
    </row>
    <row r="60" spans="1:104" x14ac:dyDescent="0.2">
      <c r="A60" s="152">
        <v>36</v>
      </c>
      <c r="B60" s="153" t="s">
        <v>166</v>
      </c>
      <c r="C60" s="154" t="s">
        <v>167</v>
      </c>
      <c r="D60" s="155" t="s">
        <v>88</v>
      </c>
      <c r="E60" s="156">
        <v>5</v>
      </c>
      <c r="F60" s="189">
        <v>0</v>
      </c>
      <c r="G60" s="157">
        <f t="shared" si="6"/>
        <v>0</v>
      </c>
      <c r="O60" s="151">
        <v>2</v>
      </c>
      <c r="AA60" s="127">
        <v>3</v>
      </c>
      <c r="AB60" s="127">
        <v>1</v>
      </c>
      <c r="AC60" s="127" t="s">
        <v>166</v>
      </c>
      <c r="AZ60" s="127">
        <v>1</v>
      </c>
      <c r="BA60" s="127">
        <f t="shared" si="7"/>
        <v>0</v>
      </c>
      <c r="BB60" s="127">
        <f t="shared" si="8"/>
        <v>0</v>
      </c>
      <c r="BC60" s="127">
        <f t="shared" si="9"/>
        <v>0</v>
      </c>
      <c r="BD60" s="127">
        <f t="shared" si="10"/>
        <v>0</v>
      </c>
      <c r="BE60" s="127">
        <f t="shared" si="11"/>
        <v>0</v>
      </c>
      <c r="CA60" s="158">
        <v>3</v>
      </c>
      <c r="CB60" s="158">
        <v>1</v>
      </c>
      <c r="CZ60" s="127">
        <v>1.3799999999999999E-3</v>
      </c>
    </row>
    <row r="61" spans="1:104" x14ac:dyDescent="0.2">
      <c r="A61" s="165"/>
      <c r="B61" s="166" t="s">
        <v>66</v>
      </c>
      <c r="C61" s="167" t="str">
        <f>CONCATENATE(B54," ",C54)</f>
        <v>87 Potrubí z trub z plastických hmot</v>
      </c>
      <c r="D61" s="168"/>
      <c r="E61" s="169"/>
      <c r="F61" s="170"/>
      <c r="G61" s="171">
        <f>SUM(G54:G60)</f>
        <v>0</v>
      </c>
      <c r="O61" s="151">
        <v>4</v>
      </c>
      <c r="BA61" s="172">
        <f>SUM(BA54:BA60)</f>
        <v>0</v>
      </c>
      <c r="BB61" s="172">
        <f>SUM(BB54:BB60)</f>
        <v>0</v>
      </c>
      <c r="BC61" s="172">
        <f>SUM(BC54:BC60)</f>
        <v>0</v>
      </c>
      <c r="BD61" s="172">
        <f>SUM(BD54:BD60)</f>
        <v>0</v>
      </c>
      <c r="BE61" s="172">
        <f>SUM(BE54:BE60)</f>
        <v>0</v>
      </c>
    </row>
    <row r="62" spans="1:104" x14ac:dyDescent="0.2">
      <c r="A62" s="144" t="s">
        <v>63</v>
      </c>
      <c r="B62" s="145" t="s">
        <v>168</v>
      </c>
      <c r="C62" s="146" t="s">
        <v>169</v>
      </c>
      <c r="D62" s="147"/>
      <c r="E62" s="148"/>
      <c r="F62" s="148"/>
      <c r="G62" s="149"/>
      <c r="H62" s="150"/>
      <c r="I62" s="150"/>
      <c r="O62" s="151">
        <v>1</v>
      </c>
    </row>
    <row r="63" spans="1:104" x14ac:dyDescent="0.2">
      <c r="A63" s="152">
        <v>37</v>
      </c>
      <c r="B63" s="153" t="s">
        <v>170</v>
      </c>
      <c r="C63" s="154" t="s">
        <v>171</v>
      </c>
      <c r="D63" s="155" t="s">
        <v>88</v>
      </c>
      <c r="E63" s="156">
        <v>15</v>
      </c>
      <c r="F63" s="189">
        <v>0</v>
      </c>
      <c r="G63" s="157">
        <f>E63*F63</f>
        <v>0</v>
      </c>
      <c r="O63" s="151">
        <v>2</v>
      </c>
      <c r="AA63" s="127">
        <v>12</v>
      </c>
      <c r="AB63" s="127">
        <v>0</v>
      </c>
      <c r="AC63" s="127">
        <v>3</v>
      </c>
      <c r="AZ63" s="127">
        <v>1</v>
      </c>
      <c r="BA63" s="127">
        <f>IF(AZ63=1,G63,0)</f>
        <v>0</v>
      </c>
      <c r="BB63" s="127">
        <f>IF(AZ63=2,G63,0)</f>
        <v>0</v>
      </c>
      <c r="BC63" s="127">
        <f>IF(AZ63=3,G63,0)</f>
        <v>0</v>
      </c>
      <c r="BD63" s="127">
        <f>IF(AZ63=4,G63,0)</f>
        <v>0</v>
      </c>
      <c r="BE63" s="127">
        <f>IF(AZ63=5,G63,0)</f>
        <v>0</v>
      </c>
      <c r="CA63" s="158">
        <v>12</v>
      </c>
      <c r="CB63" s="158">
        <v>0</v>
      </c>
      <c r="CZ63" s="127">
        <v>0</v>
      </c>
    </row>
    <row r="64" spans="1:104" x14ac:dyDescent="0.2">
      <c r="A64" s="152">
        <v>38</v>
      </c>
      <c r="B64" s="153" t="s">
        <v>172</v>
      </c>
      <c r="C64" s="154" t="s">
        <v>173</v>
      </c>
      <c r="D64" s="155" t="s">
        <v>88</v>
      </c>
      <c r="E64" s="156">
        <v>15</v>
      </c>
      <c r="F64" s="189">
        <v>0</v>
      </c>
      <c r="G64" s="157">
        <f>E64*F64</f>
        <v>0</v>
      </c>
      <c r="O64" s="151">
        <v>2</v>
      </c>
      <c r="AA64" s="127">
        <v>12</v>
      </c>
      <c r="AB64" s="127">
        <v>1</v>
      </c>
      <c r="AC64" s="127">
        <v>4</v>
      </c>
      <c r="AZ64" s="127">
        <v>1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12</v>
      </c>
      <c r="CB64" s="158">
        <v>1</v>
      </c>
      <c r="CZ64" s="127">
        <v>0</v>
      </c>
    </row>
    <row r="65" spans="1:104" x14ac:dyDescent="0.2">
      <c r="A65" s="152">
        <v>39</v>
      </c>
      <c r="B65" s="153" t="s">
        <v>174</v>
      </c>
      <c r="C65" s="154" t="s">
        <v>175</v>
      </c>
      <c r="D65" s="155" t="s">
        <v>148</v>
      </c>
      <c r="E65" s="156">
        <v>1</v>
      </c>
      <c r="F65" s="189">
        <v>0</v>
      </c>
      <c r="G65" s="157">
        <f>E65*F65</f>
        <v>0</v>
      </c>
      <c r="O65" s="151">
        <v>2</v>
      </c>
      <c r="AA65" s="127">
        <v>12</v>
      </c>
      <c r="AB65" s="127">
        <v>1</v>
      </c>
      <c r="AC65" s="127">
        <v>5</v>
      </c>
      <c r="AZ65" s="127">
        <v>1</v>
      </c>
      <c r="BA65" s="127">
        <f>IF(AZ65=1,G65,0)</f>
        <v>0</v>
      </c>
      <c r="BB65" s="127">
        <f>IF(AZ65=2,G65,0)</f>
        <v>0</v>
      </c>
      <c r="BC65" s="127">
        <f>IF(AZ65=3,G65,0)</f>
        <v>0</v>
      </c>
      <c r="BD65" s="127">
        <f>IF(AZ65=4,G65,0)</f>
        <v>0</v>
      </c>
      <c r="BE65" s="127">
        <f>IF(AZ65=5,G65,0)</f>
        <v>0</v>
      </c>
      <c r="CA65" s="158">
        <v>12</v>
      </c>
      <c r="CB65" s="158">
        <v>1</v>
      </c>
      <c r="CZ65" s="127">
        <v>0</v>
      </c>
    </row>
    <row r="66" spans="1:104" x14ac:dyDescent="0.2">
      <c r="A66" s="165"/>
      <c r="B66" s="166" t="s">
        <v>66</v>
      </c>
      <c r="C66" s="167" t="str">
        <f>CONCATENATE(B62," ",C62)</f>
        <v>89 Ostatní konstrukce na trubním vedení</v>
      </c>
      <c r="D66" s="168"/>
      <c r="E66" s="169"/>
      <c r="F66" s="170"/>
      <c r="G66" s="171">
        <f>SUM(G62:G65)</f>
        <v>0</v>
      </c>
      <c r="O66" s="151">
        <v>4</v>
      </c>
      <c r="BA66" s="172">
        <f>SUM(BA62:BA65)</f>
        <v>0</v>
      </c>
      <c r="BB66" s="172">
        <f>SUM(BB62:BB65)</f>
        <v>0</v>
      </c>
      <c r="BC66" s="172">
        <f>SUM(BC62:BC65)</f>
        <v>0</v>
      </c>
      <c r="BD66" s="172">
        <f>SUM(BD62:BD65)</f>
        <v>0</v>
      </c>
      <c r="BE66" s="172">
        <f>SUM(BE62:BE65)</f>
        <v>0</v>
      </c>
    </row>
    <row r="67" spans="1:104" x14ac:dyDescent="0.2">
      <c r="A67" s="144" t="s">
        <v>63</v>
      </c>
      <c r="B67" s="145" t="s">
        <v>176</v>
      </c>
      <c r="C67" s="146" t="s">
        <v>177</v>
      </c>
      <c r="D67" s="147"/>
      <c r="E67" s="148"/>
      <c r="F67" s="148"/>
      <c r="G67" s="149"/>
      <c r="H67" s="150"/>
      <c r="I67" s="150"/>
      <c r="O67" s="151">
        <v>1</v>
      </c>
    </row>
    <row r="68" spans="1:104" x14ac:dyDescent="0.2">
      <c r="A68" s="152">
        <v>40</v>
      </c>
      <c r="B68" s="153" t="s">
        <v>178</v>
      </c>
      <c r="C68" s="154" t="s">
        <v>179</v>
      </c>
      <c r="D68" s="155" t="s">
        <v>180</v>
      </c>
      <c r="E68" s="156">
        <v>16.206530000000001</v>
      </c>
      <c r="F68" s="189">
        <v>0</v>
      </c>
      <c r="G68" s="157">
        <f>E68*F68</f>
        <v>0</v>
      </c>
      <c r="O68" s="151">
        <v>2</v>
      </c>
      <c r="AA68" s="127">
        <v>7</v>
      </c>
      <c r="AB68" s="127">
        <v>1</v>
      </c>
      <c r="AC68" s="127">
        <v>2</v>
      </c>
      <c r="AZ68" s="127">
        <v>1</v>
      </c>
      <c r="BA68" s="127">
        <f>IF(AZ68=1,G68,0)</f>
        <v>0</v>
      </c>
      <c r="BB68" s="127">
        <f>IF(AZ68=2,G68,0)</f>
        <v>0</v>
      </c>
      <c r="BC68" s="127">
        <f>IF(AZ68=3,G68,0)</f>
        <v>0</v>
      </c>
      <c r="BD68" s="127">
        <f>IF(AZ68=4,G68,0)</f>
        <v>0</v>
      </c>
      <c r="BE68" s="127">
        <f>IF(AZ68=5,G68,0)</f>
        <v>0</v>
      </c>
      <c r="CA68" s="158">
        <v>7</v>
      </c>
      <c r="CB68" s="158">
        <v>1</v>
      </c>
      <c r="CZ68" s="127">
        <v>0</v>
      </c>
    </row>
    <row r="69" spans="1:104" x14ac:dyDescent="0.2">
      <c r="A69" s="165"/>
      <c r="B69" s="166" t="s">
        <v>66</v>
      </c>
      <c r="C69" s="167" t="str">
        <f>CONCATENATE(B67," ",C67)</f>
        <v>99 Staveništní přesun hmot</v>
      </c>
      <c r="D69" s="168"/>
      <c r="E69" s="169"/>
      <c r="F69" s="170"/>
      <c r="G69" s="171">
        <f>SUM(G67:G68)</f>
        <v>0</v>
      </c>
      <c r="O69" s="151">
        <v>4</v>
      </c>
      <c r="BA69" s="172">
        <f>SUM(BA67:BA68)</f>
        <v>0</v>
      </c>
      <c r="BB69" s="172">
        <f>SUM(BB67:BB68)</f>
        <v>0</v>
      </c>
      <c r="BC69" s="172">
        <f>SUM(BC67:BC68)</f>
        <v>0</v>
      </c>
      <c r="BD69" s="172">
        <f>SUM(BD67:BD68)</f>
        <v>0</v>
      </c>
      <c r="BE69" s="172">
        <f>SUM(BE67:BE68)</f>
        <v>0</v>
      </c>
    </row>
    <row r="70" spans="1:104" x14ac:dyDescent="0.2">
      <c r="E70" s="127"/>
    </row>
    <row r="71" spans="1:104" x14ac:dyDescent="0.2">
      <c r="E71" s="127"/>
    </row>
    <row r="72" spans="1:104" x14ac:dyDescent="0.2">
      <c r="E72" s="127"/>
    </row>
    <row r="73" spans="1:104" x14ac:dyDescent="0.2">
      <c r="E73" s="127"/>
    </row>
    <row r="74" spans="1:104" x14ac:dyDescent="0.2">
      <c r="E74" s="127"/>
    </row>
    <row r="75" spans="1:104" x14ac:dyDescent="0.2">
      <c r="E75" s="127"/>
    </row>
    <row r="76" spans="1:104" x14ac:dyDescent="0.2">
      <c r="E76" s="127"/>
    </row>
    <row r="77" spans="1:104" x14ac:dyDescent="0.2">
      <c r="E77" s="127"/>
    </row>
    <row r="78" spans="1:104" x14ac:dyDescent="0.2">
      <c r="E78" s="127"/>
    </row>
    <row r="79" spans="1:104" x14ac:dyDescent="0.2">
      <c r="E79" s="127"/>
    </row>
    <row r="80" spans="1:104" x14ac:dyDescent="0.2">
      <c r="E80" s="127"/>
    </row>
    <row r="81" spans="1:7" x14ac:dyDescent="0.2">
      <c r="E81" s="127"/>
    </row>
    <row r="82" spans="1:7" x14ac:dyDescent="0.2">
      <c r="E82" s="127"/>
    </row>
    <row r="83" spans="1:7" x14ac:dyDescent="0.2">
      <c r="E83" s="127"/>
    </row>
    <row r="84" spans="1:7" x14ac:dyDescent="0.2">
      <c r="E84" s="127"/>
    </row>
    <row r="85" spans="1:7" x14ac:dyDescent="0.2">
      <c r="E85" s="127"/>
    </row>
    <row r="86" spans="1:7" x14ac:dyDescent="0.2">
      <c r="E86" s="127"/>
    </row>
    <row r="87" spans="1:7" x14ac:dyDescent="0.2">
      <c r="E87" s="127"/>
    </row>
    <row r="88" spans="1:7" x14ac:dyDescent="0.2">
      <c r="E88" s="127"/>
    </row>
    <row r="89" spans="1:7" x14ac:dyDescent="0.2">
      <c r="E89" s="127"/>
    </row>
    <row r="90" spans="1:7" x14ac:dyDescent="0.2">
      <c r="E90" s="127"/>
    </row>
    <row r="91" spans="1:7" x14ac:dyDescent="0.2">
      <c r="E91" s="127"/>
    </row>
    <row r="92" spans="1:7" x14ac:dyDescent="0.2">
      <c r="E92" s="127"/>
    </row>
    <row r="93" spans="1:7" x14ac:dyDescent="0.2">
      <c r="A93" s="173"/>
      <c r="B93" s="173"/>
      <c r="C93" s="173"/>
      <c r="D93" s="173"/>
      <c r="E93" s="173"/>
      <c r="F93" s="173"/>
      <c r="G93" s="173"/>
    </row>
    <row r="94" spans="1:7" x14ac:dyDescent="0.2">
      <c r="A94" s="173"/>
      <c r="B94" s="173"/>
      <c r="C94" s="173"/>
      <c r="D94" s="173"/>
      <c r="E94" s="173"/>
      <c r="F94" s="173"/>
      <c r="G94" s="173"/>
    </row>
    <row r="95" spans="1:7" x14ac:dyDescent="0.2">
      <c r="A95" s="173"/>
      <c r="B95" s="173"/>
      <c r="C95" s="173"/>
      <c r="D95" s="173"/>
      <c r="E95" s="173"/>
      <c r="F95" s="173"/>
      <c r="G95" s="173"/>
    </row>
    <row r="96" spans="1:7" x14ac:dyDescent="0.2">
      <c r="A96" s="173"/>
      <c r="B96" s="173"/>
      <c r="C96" s="173"/>
      <c r="D96" s="173"/>
      <c r="E96" s="173"/>
      <c r="F96" s="173"/>
      <c r="G96" s="173"/>
    </row>
    <row r="97" spans="5:5" x14ac:dyDescent="0.2">
      <c r="E97" s="127"/>
    </row>
    <row r="98" spans="5:5" x14ac:dyDescent="0.2">
      <c r="E98" s="127"/>
    </row>
    <row r="99" spans="5:5" x14ac:dyDescent="0.2">
      <c r="E99" s="127"/>
    </row>
    <row r="100" spans="5:5" x14ac:dyDescent="0.2">
      <c r="E100" s="127"/>
    </row>
    <row r="101" spans="5:5" x14ac:dyDescent="0.2">
      <c r="E101" s="127"/>
    </row>
    <row r="102" spans="5:5" x14ac:dyDescent="0.2">
      <c r="E102" s="127"/>
    </row>
    <row r="103" spans="5:5" x14ac:dyDescent="0.2">
      <c r="E103" s="127"/>
    </row>
    <row r="104" spans="5:5" x14ac:dyDescent="0.2">
      <c r="E104" s="127"/>
    </row>
    <row r="105" spans="5:5" x14ac:dyDescent="0.2">
      <c r="E105" s="127"/>
    </row>
    <row r="106" spans="5:5" x14ac:dyDescent="0.2">
      <c r="E106" s="127"/>
    </row>
    <row r="107" spans="5:5" x14ac:dyDescent="0.2">
      <c r="E107" s="127"/>
    </row>
    <row r="108" spans="5:5" x14ac:dyDescent="0.2">
      <c r="E108" s="127"/>
    </row>
    <row r="109" spans="5:5" x14ac:dyDescent="0.2">
      <c r="E109" s="127"/>
    </row>
    <row r="110" spans="5:5" x14ac:dyDescent="0.2">
      <c r="E110" s="127"/>
    </row>
    <row r="111" spans="5:5" x14ac:dyDescent="0.2">
      <c r="E111" s="127"/>
    </row>
    <row r="112" spans="5:5" x14ac:dyDescent="0.2">
      <c r="E112" s="127"/>
    </row>
    <row r="113" spans="1:5" x14ac:dyDescent="0.2">
      <c r="E113" s="127"/>
    </row>
    <row r="114" spans="1:5" x14ac:dyDescent="0.2">
      <c r="E114" s="127"/>
    </row>
    <row r="115" spans="1:5" x14ac:dyDescent="0.2">
      <c r="E115" s="127"/>
    </row>
    <row r="116" spans="1:5" x14ac:dyDescent="0.2">
      <c r="E116" s="127"/>
    </row>
    <row r="117" spans="1:5" x14ac:dyDescent="0.2">
      <c r="E117" s="127"/>
    </row>
    <row r="118" spans="1:5" x14ac:dyDescent="0.2">
      <c r="E118" s="127"/>
    </row>
    <row r="119" spans="1:5" x14ac:dyDescent="0.2">
      <c r="E119" s="127"/>
    </row>
    <row r="120" spans="1:5" x14ac:dyDescent="0.2">
      <c r="E120" s="127"/>
    </row>
    <row r="121" spans="1:5" x14ac:dyDescent="0.2">
      <c r="E121" s="127"/>
    </row>
    <row r="122" spans="1:5" x14ac:dyDescent="0.2">
      <c r="E122" s="127"/>
    </row>
    <row r="123" spans="1:5" x14ac:dyDescent="0.2">
      <c r="E123" s="127"/>
    </row>
    <row r="124" spans="1:5" x14ac:dyDescent="0.2">
      <c r="E124" s="127"/>
    </row>
    <row r="125" spans="1:5" x14ac:dyDescent="0.2">
      <c r="E125" s="127"/>
    </row>
    <row r="126" spans="1:5" x14ac:dyDescent="0.2">
      <c r="E126" s="127"/>
    </row>
    <row r="127" spans="1:5" x14ac:dyDescent="0.2">
      <c r="E127" s="127"/>
    </row>
    <row r="128" spans="1:5" x14ac:dyDescent="0.2">
      <c r="A128" s="174"/>
      <c r="B128" s="174"/>
    </row>
    <row r="129" spans="1:7" x14ac:dyDescent="0.2">
      <c r="A129" s="173"/>
      <c r="B129" s="173"/>
      <c r="C129" s="176"/>
      <c r="D129" s="176"/>
      <c r="E129" s="177"/>
      <c r="F129" s="176"/>
      <c r="G129" s="178"/>
    </row>
    <row r="130" spans="1:7" x14ac:dyDescent="0.2">
      <c r="A130" s="179"/>
      <c r="B130" s="179"/>
      <c r="C130" s="173"/>
      <c r="D130" s="173"/>
      <c r="E130" s="180"/>
      <c r="F130" s="173"/>
      <c r="G130" s="173"/>
    </row>
    <row r="131" spans="1:7" x14ac:dyDescent="0.2">
      <c r="A131" s="173"/>
      <c r="B131" s="173"/>
      <c r="C131" s="173"/>
      <c r="D131" s="173"/>
      <c r="E131" s="180"/>
      <c r="F131" s="173"/>
      <c r="G131" s="173"/>
    </row>
    <row r="132" spans="1:7" x14ac:dyDescent="0.2">
      <c r="A132" s="173"/>
      <c r="B132" s="173"/>
      <c r="C132" s="173"/>
      <c r="D132" s="173"/>
      <c r="E132" s="180"/>
      <c r="F132" s="173"/>
      <c r="G132" s="173"/>
    </row>
    <row r="133" spans="1:7" x14ac:dyDescent="0.2">
      <c r="A133" s="173"/>
      <c r="B133" s="173"/>
      <c r="C133" s="173"/>
      <c r="D133" s="173"/>
      <c r="E133" s="180"/>
      <c r="F133" s="173"/>
      <c r="G133" s="173"/>
    </row>
    <row r="134" spans="1:7" x14ac:dyDescent="0.2">
      <c r="A134" s="173"/>
      <c r="B134" s="173"/>
      <c r="C134" s="173"/>
      <c r="D134" s="173"/>
      <c r="E134" s="180"/>
      <c r="F134" s="173"/>
      <c r="G134" s="173"/>
    </row>
    <row r="135" spans="1:7" x14ac:dyDescent="0.2">
      <c r="A135" s="173"/>
      <c r="B135" s="173"/>
      <c r="C135" s="173"/>
      <c r="D135" s="173"/>
      <c r="E135" s="180"/>
      <c r="F135" s="173"/>
      <c r="G135" s="173"/>
    </row>
    <row r="136" spans="1:7" x14ac:dyDescent="0.2">
      <c r="A136" s="173"/>
      <c r="B136" s="173"/>
      <c r="C136" s="173"/>
      <c r="D136" s="173"/>
      <c r="E136" s="180"/>
      <c r="F136" s="173"/>
      <c r="G136" s="173"/>
    </row>
    <row r="137" spans="1:7" x14ac:dyDescent="0.2">
      <c r="A137" s="173"/>
      <c r="B137" s="173"/>
      <c r="C137" s="173"/>
      <c r="D137" s="173"/>
      <c r="E137" s="180"/>
      <c r="F137" s="173"/>
      <c r="G137" s="173"/>
    </row>
    <row r="138" spans="1:7" x14ac:dyDescent="0.2">
      <c r="A138" s="173"/>
      <c r="B138" s="173"/>
      <c r="C138" s="173"/>
      <c r="D138" s="173"/>
      <c r="E138" s="180"/>
      <c r="F138" s="173"/>
      <c r="G138" s="173"/>
    </row>
    <row r="139" spans="1:7" x14ac:dyDescent="0.2">
      <c r="A139" s="173"/>
      <c r="B139" s="173"/>
      <c r="C139" s="173"/>
      <c r="D139" s="173"/>
      <c r="E139" s="180"/>
      <c r="F139" s="173"/>
      <c r="G139" s="173"/>
    </row>
    <row r="140" spans="1:7" x14ac:dyDescent="0.2">
      <c r="A140" s="173"/>
      <c r="B140" s="173"/>
      <c r="C140" s="173"/>
      <c r="D140" s="173"/>
      <c r="E140" s="180"/>
      <c r="F140" s="173"/>
      <c r="G140" s="173"/>
    </row>
    <row r="141" spans="1:7" x14ac:dyDescent="0.2">
      <c r="A141" s="173"/>
      <c r="B141" s="173"/>
      <c r="C141" s="173"/>
      <c r="D141" s="173"/>
      <c r="E141" s="180"/>
      <c r="F141" s="173"/>
      <c r="G141" s="173"/>
    </row>
    <row r="142" spans="1:7" x14ac:dyDescent="0.2">
      <c r="A142" s="173"/>
      <c r="B142" s="173"/>
      <c r="C142" s="173"/>
      <c r="D142" s="173"/>
      <c r="E142" s="180"/>
      <c r="F142" s="173"/>
      <c r="G142" s="173"/>
    </row>
  </sheetData>
  <sheetProtection sheet="1" objects="1" scenarios="1"/>
  <protectedRanges>
    <protectedRange sqref="F8 F10:F12 F14:F15 F17:F18 F20 F22:F24 F26:F28 F30 F32:F33 F36 F40:F44 F45 F48:F52 F55:F60 F63:F65 F68" name="Oblast1"/>
  </protectedRanges>
  <mergeCells count="13">
    <mergeCell ref="C13:D13"/>
    <mergeCell ref="C16:D16"/>
    <mergeCell ref="C19:D19"/>
    <mergeCell ref="A1:G1"/>
    <mergeCell ref="A3:B3"/>
    <mergeCell ref="A4:B4"/>
    <mergeCell ref="E4:G4"/>
    <mergeCell ref="C9:D9"/>
    <mergeCell ref="C21:D21"/>
    <mergeCell ref="C25:D25"/>
    <mergeCell ref="C29:D29"/>
    <mergeCell ref="C31:D31"/>
    <mergeCell ref="C37:D3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workbookViewId="0">
      <selection activeCell="B17" sqref="B17"/>
    </sheetView>
  </sheetViews>
  <sheetFormatPr defaultRowHeight="15" x14ac:dyDescent="0.2"/>
  <cols>
    <col min="1" max="1" width="3.140625" style="186" bestFit="1" customWidth="1"/>
    <col min="2" max="2" width="108.5703125" style="186" customWidth="1"/>
    <col min="3" max="7" width="9.140625" style="186"/>
    <col min="8" max="8" width="50" style="186" customWidth="1"/>
    <col min="9" max="256" width="9.140625" style="186"/>
    <col min="257" max="257" width="3.140625" style="186" bestFit="1" customWidth="1"/>
    <col min="258" max="258" width="108.5703125" style="186" customWidth="1"/>
    <col min="259" max="263" width="9.140625" style="186"/>
    <col min="264" max="264" width="50" style="186" customWidth="1"/>
    <col min="265" max="512" width="9.140625" style="186"/>
    <col min="513" max="513" width="3.140625" style="186" bestFit="1" customWidth="1"/>
    <col min="514" max="514" width="108.5703125" style="186" customWidth="1"/>
    <col min="515" max="519" width="9.140625" style="186"/>
    <col min="520" max="520" width="50" style="186" customWidth="1"/>
    <col min="521" max="768" width="9.140625" style="186"/>
    <col min="769" max="769" width="3.140625" style="186" bestFit="1" customWidth="1"/>
    <col min="770" max="770" width="108.5703125" style="186" customWidth="1"/>
    <col min="771" max="775" width="9.140625" style="186"/>
    <col min="776" max="776" width="50" style="186" customWidth="1"/>
    <col min="777" max="1024" width="9.140625" style="186"/>
    <col min="1025" max="1025" width="3.140625" style="186" bestFit="1" customWidth="1"/>
    <col min="1026" max="1026" width="108.5703125" style="186" customWidth="1"/>
    <col min="1027" max="1031" width="9.140625" style="186"/>
    <col min="1032" max="1032" width="50" style="186" customWidth="1"/>
    <col min="1033" max="1280" width="9.140625" style="186"/>
    <col min="1281" max="1281" width="3.140625" style="186" bestFit="1" customWidth="1"/>
    <col min="1282" max="1282" width="108.5703125" style="186" customWidth="1"/>
    <col min="1283" max="1287" width="9.140625" style="186"/>
    <col min="1288" max="1288" width="50" style="186" customWidth="1"/>
    <col min="1289" max="1536" width="9.140625" style="186"/>
    <col min="1537" max="1537" width="3.140625" style="186" bestFit="1" customWidth="1"/>
    <col min="1538" max="1538" width="108.5703125" style="186" customWidth="1"/>
    <col min="1539" max="1543" width="9.140625" style="186"/>
    <col min="1544" max="1544" width="50" style="186" customWidth="1"/>
    <col min="1545" max="1792" width="9.140625" style="186"/>
    <col min="1793" max="1793" width="3.140625" style="186" bestFit="1" customWidth="1"/>
    <col min="1794" max="1794" width="108.5703125" style="186" customWidth="1"/>
    <col min="1795" max="1799" width="9.140625" style="186"/>
    <col min="1800" max="1800" width="50" style="186" customWidth="1"/>
    <col min="1801" max="2048" width="9.140625" style="186"/>
    <col min="2049" max="2049" width="3.140625" style="186" bestFit="1" customWidth="1"/>
    <col min="2050" max="2050" width="108.5703125" style="186" customWidth="1"/>
    <col min="2051" max="2055" width="9.140625" style="186"/>
    <col min="2056" max="2056" width="50" style="186" customWidth="1"/>
    <col min="2057" max="2304" width="9.140625" style="186"/>
    <col min="2305" max="2305" width="3.140625" style="186" bestFit="1" customWidth="1"/>
    <col min="2306" max="2306" width="108.5703125" style="186" customWidth="1"/>
    <col min="2307" max="2311" width="9.140625" style="186"/>
    <col min="2312" max="2312" width="50" style="186" customWidth="1"/>
    <col min="2313" max="2560" width="9.140625" style="186"/>
    <col min="2561" max="2561" width="3.140625" style="186" bestFit="1" customWidth="1"/>
    <col min="2562" max="2562" width="108.5703125" style="186" customWidth="1"/>
    <col min="2563" max="2567" width="9.140625" style="186"/>
    <col min="2568" max="2568" width="50" style="186" customWidth="1"/>
    <col min="2569" max="2816" width="9.140625" style="186"/>
    <col min="2817" max="2817" width="3.140625" style="186" bestFit="1" customWidth="1"/>
    <col min="2818" max="2818" width="108.5703125" style="186" customWidth="1"/>
    <col min="2819" max="2823" width="9.140625" style="186"/>
    <col min="2824" max="2824" width="50" style="186" customWidth="1"/>
    <col min="2825" max="3072" width="9.140625" style="186"/>
    <col min="3073" max="3073" width="3.140625" style="186" bestFit="1" customWidth="1"/>
    <col min="3074" max="3074" width="108.5703125" style="186" customWidth="1"/>
    <col min="3075" max="3079" width="9.140625" style="186"/>
    <col min="3080" max="3080" width="50" style="186" customWidth="1"/>
    <col min="3081" max="3328" width="9.140625" style="186"/>
    <col min="3329" max="3329" width="3.140625" style="186" bestFit="1" customWidth="1"/>
    <col min="3330" max="3330" width="108.5703125" style="186" customWidth="1"/>
    <col min="3331" max="3335" width="9.140625" style="186"/>
    <col min="3336" max="3336" width="50" style="186" customWidth="1"/>
    <col min="3337" max="3584" width="9.140625" style="186"/>
    <col min="3585" max="3585" width="3.140625" style="186" bestFit="1" customWidth="1"/>
    <col min="3586" max="3586" width="108.5703125" style="186" customWidth="1"/>
    <col min="3587" max="3591" width="9.140625" style="186"/>
    <col min="3592" max="3592" width="50" style="186" customWidth="1"/>
    <col min="3593" max="3840" width="9.140625" style="186"/>
    <col min="3841" max="3841" width="3.140625" style="186" bestFit="1" customWidth="1"/>
    <col min="3842" max="3842" width="108.5703125" style="186" customWidth="1"/>
    <col min="3843" max="3847" width="9.140625" style="186"/>
    <col min="3848" max="3848" width="50" style="186" customWidth="1"/>
    <col min="3849" max="4096" width="9.140625" style="186"/>
    <col min="4097" max="4097" width="3.140625" style="186" bestFit="1" customWidth="1"/>
    <col min="4098" max="4098" width="108.5703125" style="186" customWidth="1"/>
    <col min="4099" max="4103" width="9.140625" style="186"/>
    <col min="4104" max="4104" width="50" style="186" customWidth="1"/>
    <col min="4105" max="4352" width="9.140625" style="186"/>
    <col min="4353" max="4353" width="3.140625" style="186" bestFit="1" customWidth="1"/>
    <col min="4354" max="4354" width="108.5703125" style="186" customWidth="1"/>
    <col min="4355" max="4359" width="9.140625" style="186"/>
    <col min="4360" max="4360" width="50" style="186" customWidth="1"/>
    <col min="4361" max="4608" width="9.140625" style="186"/>
    <col min="4609" max="4609" width="3.140625" style="186" bestFit="1" customWidth="1"/>
    <col min="4610" max="4610" width="108.5703125" style="186" customWidth="1"/>
    <col min="4611" max="4615" width="9.140625" style="186"/>
    <col min="4616" max="4616" width="50" style="186" customWidth="1"/>
    <col min="4617" max="4864" width="9.140625" style="186"/>
    <col min="4865" max="4865" width="3.140625" style="186" bestFit="1" customWidth="1"/>
    <col min="4866" max="4866" width="108.5703125" style="186" customWidth="1"/>
    <col min="4867" max="4871" width="9.140625" style="186"/>
    <col min="4872" max="4872" width="50" style="186" customWidth="1"/>
    <col min="4873" max="5120" width="9.140625" style="186"/>
    <col min="5121" max="5121" width="3.140625" style="186" bestFit="1" customWidth="1"/>
    <col min="5122" max="5122" width="108.5703125" style="186" customWidth="1"/>
    <col min="5123" max="5127" width="9.140625" style="186"/>
    <col min="5128" max="5128" width="50" style="186" customWidth="1"/>
    <col min="5129" max="5376" width="9.140625" style="186"/>
    <col min="5377" max="5377" width="3.140625" style="186" bestFit="1" customWidth="1"/>
    <col min="5378" max="5378" width="108.5703125" style="186" customWidth="1"/>
    <col min="5379" max="5383" width="9.140625" style="186"/>
    <col min="5384" max="5384" width="50" style="186" customWidth="1"/>
    <col min="5385" max="5632" width="9.140625" style="186"/>
    <col min="5633" max="5633" width="3.140625" style="186" bestFit="1" customWidth="1"/>
    <col min="5634" max="5634" width="108.5703125" style="186" customWidth="1"/>
    <col min="5635" max="5639" width="9.140625" style="186"/>
    <col min="5640" max="5640" width="50" style="186" customWidth="1"/>
    <col min="5641" max="5888" width="9.140625" style="186"/>
    <col min="5889" max="5889" width="3.140625" style="186" bestFit="1" customWidth="1"/>
    <col min="5890" max="5890" width="108.5703125" style="186" customWidth="1"/>
    <col min="5891" max="5895" width="9.140625" style="186"/>
    <col min="5896" max="5896" width="50" style="186" customWidth="1"/>
    <col min="5897" max="6144" width="9.140625" style="186"/>
    <col min="6145" max="6145" width="3.140625" style="186" bestFit="1" customWidth="1"/>
    <col min="6146" max="6146" width="108.5703125" style="186" customWidth="1"/>
    <col min="6147" max="6151" width="9.140625" style="186"/>
    <col min="6152" max="6152" width="50" style="186" customWidth="1"/>
    <col min="6153" max="6400" width="9.140625" style="186"/>
    <col min="6401" max="6401" width="3.140625" style="186" bestFit="1" customWidth="1"/>
    <col min="6402" max="6402" width="108.5703125" style="186" customWidth="1"/>
    <col min="6403" max="6407" width="9.140625" style="186"/>
    <col min="6408" max="6408" width="50" style="186" customWidth="1"/>
    <col min="6409" max="6656" width="9.140625" style="186"/>
    <col min="6657" max="6657" width="3.140625" style="186" bestFit="1" customWidth="1"/>
    <col min="6658" max="6658" width="108.5703125" style="186" customWidth="1"/>
    <col min="6659" max="6663" width="9.140625" style="186"/>
    <col min="6664" max="6664" width="50" style="186" customWidth="1"/>
    <col min="6665" max="6912" width="9.140625" style="186"/>
    <col min="6913" max="6913" width="3.140625" style="186" bestFit="1" customWidth="1"/>
    <col min="6914" max="6914" width="108.5703125" style="186" customWidth="1"/>
    <col min="6915" max="6919" width="9.140625" style="186"/>
    <col min="6920" max="6920" width="50" style="186" customWidth="1"/>
    <col min="6921" max="7168" width="9.140625" style="186"/>
    <col min="7169" max="7169" width="3.140625" style="186" bestFit="1" customWidth="1"/>
    <col min="7170" max="7170" width="108.5703125" style="186" customWidth="1"/>
    <col min="7171" max="7175" width="9.140625" style="186"/>
    <col min="7176" max="7176" width="50" style="186" customWidth="1"/>
    <col min="7177" max="7424" width="9.140625" style="186"/>
    <col min="7425" max="7425" width="3.140625" style="186" bestFit="1" customWidth="1"/>
    <col min="7426" max="7426" width="108.5703125" style="186" customWidth="1"/>
    <col min="7427" max="7431" width="9.140625" style="186"/>
    <col min="7432" max="7432" width="50" style="186" customWidth="1"/>
    <col min="7433" max="7680" width="9.140625" style="186"/>
    <col min="7681" max="7681" width="3.140625" style="186" bestFit="1" customWidth="1"/>
    <col min="7682" max="7682" width="108.5703125" style="186" customWidth="1"/>
    <col min="7683" max="7687" width="9.140625" style="186"/>
    <col min="7688" max="7688" width="50" style="186" customWidth="1"/>
    <col min="7689" max="7936" width="9.140625" style="186"/>
    <col min="7937" max="7937" width="3.140625" style="186" bestFit="1" customWidth="1"/>
    <col min="7938" max="7938" width="108.5703125" style="186" customWidth="1"/>
    <col min="7939" max="7943" width="9.140625" style="186"/>
    <col min="7944" max="7944" width="50" style="186" customWidth="1"/>
    <col min="7945" max="8192" width="9.140625" style="186"/>
    <col min="8193" max="8193" width="3.140625" style="186" bestFit="1" customWidth="1"/>
    <col min="8194" max="8194" width="108.5703125" style="186" customWidth="1"/>
    <col min="8195" max="8199" width="9.140625" style="186"/>
    <col min="8200" max="8200" width="50" style="186" customWidth="1"/>
    <col min="8201" max="8448" width="9.140625" style="186"/>
    <col min="8449" max="8449" width="3.140625" style="186" bestFit="1" customWidth="1"/>
    <col min="8450" max="8450" width="108.5703125" style="186" customWidth="1"/>
    <col min="8451" max="8455" width="9.140625" style="186"/>
    <col min="8456" max="8456" width="50" style="186" customWidth="1"/>
    <col min="8457" max="8704" width="9.140625" style="186"/>
    <col min="8705" max="8705" width="3.140625" style="186" bestFit="1" customWidth="1"/>
    <col min="8706" max="8706" width="108.5703125" style="186" customWidth="1"/>
    <col min="8707" max="8711" width="9.140625" style="186"/>
    <col min="8712" max="8712" width="50" style="186" customWidth="1"/>
    <col min="8713" max="8960" width="9.140625" style="186"/>
    <col min="8961" max="8961" width="3.140625" style="186" bestFit="1" customWidth="1"/>
    <col min="8962" max="8962" width="108.5703125" style="186" customWidth="1"/>
    <col min="8963" max="8967" width="9.140625" style="186"/>
    <col min="8968" max="8968" width="50" style="186" customWidth="1"/>
    <col min="8969" max="9216" width="9.140625" style="186"/>
    <col min="9217" max="9217" width="3.140625" style="186" bestFit="1" customWidth="1"/>
    <col min="9218" max="9218" width="108.5703125" style="186" customWidth="1"/>
    <col min="9219" max="9223" width="9.140625" style="186"/>
    <col min="9224" max="9224" width="50" style="186" customWidth="1"/>
    <col min="9225" max="9472" width="9.140625" style="186"/>
    <col min="9473" max="9473" width="3.140625" style="186" bestFit="1" customWidth="1"/>
    <col min="9474" max="9474" width="108.5703125" style="186" customWidth="1"/>
    <col min="9475" max="9479" width="9.140625" style="186"/>
    <col min="9480" max="9480" width="50" style="186" customWidth="1"/>
    <col min="9481" max="9728" width="9.140625" style="186"/>
    <col min="9729" max="9729" width="3.140625" style="186" bestFit="1" customWidth="1"/>
    <col min="9730" max="9730" width="108.5703125" style="186" customWidth="1"/>
    <col min="9731" max="9735" width="9.140625" style="186"/>
    <col min="9736" max="9736" width="50" style="186" customWidth="1"/>
    <col min="9737" max="9984" width="9.140625" style="186"/>
    <col min="9985" max="9985" width="3.140625" style="186" bestFit="1" customWidth="1"/>
    <col min="9986" max="9986" width="108.5703125" style="186" customWidth="1"/>
    <col min="9987" max="9991" width="9.140625" style="186"/>
    <col min="9992" max="9992" width="50" style="186" customWidth="1"/>
    <col min="9993" max="10240" width="9.140625" style="186"/>
    <col min="10241" max="10241" width="3.140625" style="186" bestFit="1" customWidth="1"/>
    <col min="10242" max="10242" width="108.5703125" style="186" customWidth="1"/>
    <col min="10243" max="10247" width="9.140625" style="186"/>
    <col min="10248" max="10248" width="50" style="186" customWidth="1"/>
    <col min="10249" max="10496" width="9.140625" style="186"/>
    <col min="10497" max="10497" width="3.140625" style="186" bestFit="1" customWidth="1"/>
    <col min="10498" max="10498" width="108.5703125" style="186" customWidth="1"/>
    <col min="10499" max="10503" width="9.140625" style="186"/>
    <col min="10504" max="10504" width="50" style="186" customWidth="1"/>
    <col min="10505" max="10752" width="9.140625" style="186"/>
    <col min="10753" max="10753" width="3.140625" style="186" bestFit="1" customWidth="1"/>
    <col min="10754" max="10754" width="108.5703125" style="186" customWidth="1"/>
    <col min="10755" max="10759" width="9.140625" style="186"/>
    <col min="10760" max="10760" width="50" style="186" customWidth="1"/>
    <col min="10761" max="11008" width="9.140625" style="186"/>
    <col min="11009" max="11009" width="3.140625" style="186" bestFit="1" customWidth="1"/>
    <col min="11010" max="11010" width="108.5703125" style="186" customWidth="1"/>
    <col min="11011" max="11015" width="9.140625" style="186"/>
    <col min="11016" max="11016" width="50" style="186" customWidth="1"/>
    <col min="11017" max="11264" width="9.140625" style="186"/>
    <col min="11265" max="11265" width="3.140625" style="186" bestFit="1" customWidth="1"/>
    <col min="11266" max="11266" width="108.5703125" style="186" customWidth="1"/>
    <col min="11267" max="11271" width="9.140625" style="186"/>
    <col min="11272" max="11272" width="50" style="186" customWidth="1"/>
    <col min="11273" max="11520" width="9.140625" style="186"/>
    <col min="11521" max="11521" width="3.140625" style="186" bestFit="1" customWidth="1"/>
    <col min="11522" max="11522" width="108.5703125" style="186" customWidth="1"/>
    <col min="11523" max="11527" width="9.140625" style="186"/>
    <col min="11528" max="11528" width="50" style="186" customWidth="1"/>
    <col min="11529" max="11776" width="9.140625" style="186"/>
    <col min="11777" max="11777" width="3.140625" style="186" bestFit="1" customWidth="1"/>
    <col min="11778" max="11778" width="108.5703125" style="186" customWidth="1"/>
    <col min="11779" max="11783" width="9.140625" style="186"/>
    <col min="11784" max="11784" width="50" style="186" customWidth="1"/>
    <col min="11785" max="12032" width="9.140625" style="186"/>
    <col min="12033" max="12033" width="3.140625" style="186" bestFit="1" customWidth="1"/>
    <col min="12034" max="12034" width="108.5703125" style="186" customWidth="1"/>
    <col min="12035" max="12039" width="9.140625" style="186"/>
    <col min="12040" max="12040" width="50" style="186" customWidth="1"/>
    <col min="12041" max="12288" width="9.140625" style="186"/>
    <col min="12289" max="12289" width="3.140625" style="186" bestFit="1" customWidth="1"/>
    <col min="12290" max="12290" width="108.5703125" style="186" customWidth="1"/>
    <col min="12291" max="12295" width="9.140625" style="186"/>
    <col min="12296" max="12296" width="50" style="186" customWidth="1"/>
    <col min="12297" max="12544" width="9.140625" style="186"/>
    <col min="12545" max="12545" width="3.140625" style="186" bestFit="1" customWidth="1"/>
    <col min="12546" max="12546" width="108.5703125" style="186" customWidth="1"/>
    <col min="12547" max="12551" width="9.140625" style="186"/>
    <col min="12552" max="12552" width="50" style="186" customWidth="1"/>
    <col min="12553" max="12800" width="9.140625" style="186"/>
    <col min="12801" max="12801" width="3.140625" style="186" bestFit="1" customWidth="1"/>
    <col min="12802" max="12802" width="108.5703125" style="186" customWidth="1"/>
    <col min="12803" max="12807" width="9.140625" style="186"/>
    <col min="12808" max="12808" width="50" style="186" customWidth="1"/>
    <col min="12809" max="13056" width="9.140625" style="186"/>
    <col min="13057" max="13057" width="3.140625" style="186" bestFit="1" customWidth="1"/>
    <col min="13058" max="13058" width="108.5703125" style="186" customWidth="1"/>
    <col min="13059" max="13063" width="9.140625" style="186"/>
    <col min="13064" max="13064" width="50" style="186" customWidth="1"/>
    <col min="13065" max="13312" width="9.140625" style="186"/>
    <col min="13313" max="13313" width="3.140625" style="186" bestFit="1" customWidth="1"/>
    <col min="13314" max="13314" width="108.5703125" style="186" customWidth="1"/>
    <col min="13315" max="13319" width="9.140625" style="186"/>
    <col min="13320" max="13320" width="50" style="186" customWidth="1"/>
    <col min="13321" max="13568" width="9.140625" style="186"/>
    <col min="13569" max="13569" width="3.140625" style="186" bestFit="1" customWidth="1"/>
    <col min="13570" max="13570" width="108.5703125" style="186" customWidth="1"/>
    <col min="13571" max="13575" width="9.140625" style="186"/>
    <col min="13576" max="13576" width="50" style="186" customWidth="1"/>
    <col min="13577" max="13824" width="9.140625" style="186"/>
    <col min="13825" max="13825" width="3.140625" style="186" bestFit="1" customWidth="1"/>
    <col min="13826" max="13826" width="108.5703125" style="186" customWidth="1"/>
    <col min="13827" max="13831" width="9.140625" style="186"/>
    <col min="13832" max="13832" width="50" style="186" customWidth="1"/>
    <col min="13833" max="14080" width="9.140625" style="186"/>
    <col min="14081" max="14081" width="3.140625" style="186" bestFit="1" customWidth="1"/>
    <col min="14082" max="14082" width="108.5703125" style="186" customWidth="1"/>
    <col min="14083" max="14087" width="9.140625" style="186"/>
    <col min="14088" max="14088" width="50" style="186" customWidth="1"/>
    <col min="14089" max="14336" width="9.140625" style="186"/>
    <col min="14337" max="14337" width="3.140625" style="186" bestFit="1" customWidth="1"/>
    <col min="14338" max="14338" width="108.5703125" style="186" customWidth="1"/>
    <col min="14339" max="14343" width="9.140625" style="186"/>
    <col min="14344" max="14344" width="50" style="186" customWidth="1"/>
    <col min="14345" max="14592" width="9.140625" style="186"/>
    <col min="14593" max="14593" width="3.140625" style="186" bestFit="1" customWidth="1"/>
    <col min="14594" max="14594" width="108.5703125" style="186" customWidth="1"/>
    <col min="14595" max="14599" width="9.140625" style="186"/>
    <col min="14600" max="14600" width="50" style="186" customWidth="1"/>
    <col min="14601" max="14848" width="9.140625" style="186"/>
    <col min="14849" max="14849" width="3.140625" style="186" bestFit="1" customWidth="1"/>
    <col min="14850" max="14850" width="108.5703125" style="186" customWidth="1"/>
    <col min="14851" max="14855" width="9.140625" style="186"/>
    <col min="14856" max="14856" width="50" style="186" customWidth="1"/>
    <col min="14857" max="15104" width="9.140625" style="186"/>
    <col min="15105" max="15105" width="3.140625" style="186" bestFit="1" customWidth="1"/>
    <col min="15106" max="15106" width="108.5703125" style="186" customWidth="1"/>
    <col min="15107" max="15111" width="9.140625" style="186"/>
    <col min="15112" max="15112" width="50" style="186" customWidth="1"/>
    <col min="15113" max="15360" width="9.140625" style="186"/>
    <col min="15361" max="15361" width="3.140625" style="186" bestFit="1" customWidth="1"/>
    <col min="15362" max="15362" width="108.5703125" style="186" customWidth="1"/>
    <col min="15363" max="15367" width="9.140625" style="186"/>
    <col min="15368" max="15368" width="50" style="186" customWidth="1"/>
    <col min="15369" max="15616" width="9.140625" style="186"/>
    <col min="15617" max="15617" width="3.140625" style="186" bestFit="1" customWidth="1"/>
    <col min="15618" max="15618" width="108.5703125" style="186" customWidth="1"/>
    <col min="15619" max="15623" width="9.140625" style="186"/>
    <col min="15624" max="15624" width="50" style="186" customWidth="1"/>
    <col min="15625" max="15872" width="9.140625" style="186"/>
    <col min="15873" max="15873" width="3.140625" style="186" bestFit="1" customWidth="1"/>
    <col min="15874" max="15874" width="108.5703125" style="186" customWidth="1"/>
    <col min="15875" max="15879" width="9.140625" style="186"/>
    <col min="15880" max="15880" width="50" style="186" customWidth="1"/>
    <col min="15881" max="16128" width="9.140625" style="186"/>
    <col min="16129" max="16129" width="3.140625" style="186" bestFit="1" customWidth="1"/>
    <col min="16130" max="16130" width="108.5703125" style="186" customWidth="1"/>
    <col min="16131" max="16135" width="9.140625" style="186"/>
    <col min="16136" max="16136" width="50" style="186" customWidth="1"/>
    <col min="16137" max="16384" width="9.140625" style="186"/>
  </cols>
  <sheetData>
    <row r="3" spans="1:2" ht="15.75" x14ac:dyDescent="0.25">
      <c r="B3" s="187" t="s">
        <v>183</v>
      </c>
    </row>
    <row r="4" spans="1:2" ht="15.75" x14ac:dyDescent="0.25">
      <c r="B4" s="187"/>
    </row>
    <row r="5" spans="1:2" s="188" customFormat="1" ht="30" x14ac:dyDescent="0.2">
      <c r="A5" s="188" t="s">
        <v>184</v>
      </c>
      <c r="B5" s="188" t="s">
        <v>185</v>
      </c>
    </row>
    <row r="6" spans="1:2" s="188" customFormat="1" x14ac:dyDescent="0.2">
      <c r="A6" s="188" t="s">
        <v>186</v>
      </c>
      <c r="B6" s="188" t="s">
        <v>187</v>
      </c>
    </row>
    <row r="7" spans="1:2" s="188" customFormat="1" x14ac:dyDescent="0.2">
      <c r="A7" s="188" t="s">
        <v>188</v>
      </c>
      <c r="B7" s="188" t="s">
        <v>189</v>
      </c>
    </row>
    <row r="8" spans="1:2" s="188" customFormat="1" x14ac:dyDescent="0.2">
      <c r="A8" s="188" t="s">
        <v>190</v>
      </c>
      <c r="B8" s="188" t="s">
        <v>191</v>
      </c>
    </row>
    <row r="9" spans="1:2" s="188" customFormat="1" x14ac:dyDescent="0.2">
      <c r="A9" s="188" t="s">
        <v>192</v>
      </c>
      <c r="B9" s="188" t="s">
        <v>193</v>
      </c>
    </row>
    <row r="10" spans="1:2" s="188" customFormat="1" x14ac:dyDescent="0.2">
      <c r="A10" s="188" t="s">
        <v>194</v>
      </c>
      <c r="B10" s="188" t="s">
        <v>195</v>
      </c>
    </row>
  </sheetData>
  <sheetProtection sheet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36</vt:i4>
      </vt:variant>
    </vt:vector>
  </HeadingPairs>
  <TitlesOfParts>
    <vt:vector size="40" baseType="lpstr">
      <vt:lpstr>Krycí list</vt:lpstr>
      <vt:lpstr>Rekapitulace</vt:lpstr>
      <vt:lpstr>Položky</vt:lpstr>
      <vt:lpstr>Návod k vyplnění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2016-06-08T13:08:38Z</dcterms:created>
  <dcterms:modified xsi:type="dcterms:W3CDTF">2016-06-14T09:07:08Z</dcterms:modified>
</cp:coreProperties>
</file>