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05" yWindow="30" windowWidth="11175" windowHeight="11700" activeTab="2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_xlnm._FilterDatabase" localSheetId="2" hidden="1">Položky!$F$1:$F$172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Položky!$A$1:$G$99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98" i="3" l="1"/>
  <c r="BD98" i="3"/>
  <c r="BC98" i="3"/>
  <c r="BB98" i="3"/>
  <c r="G98" i="3"/>
  <c r="BA98" i="3" s="1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5" i="3"/>
  <c r="BD95" i="3"/>
  <c r="BC95" i="3"/>
  <c r="BB95" i="3"/>
  <c r="G95" i="3"/>
  <c r="BA95" i="3" s="1"/>
  <c r="BE94" i="3"/>
  <c r="BD94" i="3"/>
  <c r="BC94" i="3"/>
  <c r="BB94" i="3"/>
  <c r="G94" i="3"/>
  <c r="BA94" i="3" s="1"/>
  <c r="B15" i="2"/>
  <c r="A15" i="2"/>
  <c r="C99" i="3"/>
  <c r="BE91" i="3"/>
  <c r="BD91" i="3"/>
  <c r="BC91" i="3"/>
  <c r="BA91" i="3"/>
  <c r="BE90" i="3"/>
  <c r="BD90" i="3"/>
  <c r="BC90" i="3"/>
  <c r="BA90" i="3"/>
  <c r="G90" i="3"/>
  <c r="BB90" i="3" s="1"/>
  <c r="BE89" i="3"/>
  <c r="BD89" i="3"/>
  <c r="BC89" i="3"/>
  <c r="BA89" i="3"/>
  <c r="G89" i="3"/>
  <c r="BE88" i="3"/>
  <c r="BD88" i="3"/>
  <c r="BC88" i="3"/>
  <c r="BA88" i="3"/>
  <c r="G88" i="3"/>
  <c r="BB88" i="3" s="1"/>
  <c r="B14" i="2"/>
  <c r="A14" i="2"/>
  <c r="C92" i="3"/>
  <c r="BE85" i="3"/>
  <c r="BD85" i="3"/>
  <c r="BC85" i="3"/>
  <c r="BA85" i="3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13" i="2"/>
  <c r="A13" i="2"/>
  <c r="C86" i="3"/>
  <c r="BE77" i="3"/>
  <c r="BE78" i="3" s="1"/>
  <c r="I12" i="2" s="1"/>
  <c r="BD77" i="3"/>
  <c r="BD78" i="3" s="1"/>
  <c r="H12" i="2" s="1"/>
  <c r="BC77" i="3"/>
  <c r="BB77" i="3"/>
  <c r="BB78" i="3" s="1"/>
  <c r="F12" i="2" s="1"/>
  <c r="G77" i="3"/>
  <c r="G78" i="3" s="1"/>
  <c r="B12" i="2"/>
  <c r="A12" i="2"/>
  <c r="BC78" i="3"/>
  <c r="G12" i="2" s="1"/>
  <c r="C78" i="3"/>
  <c r="BE74" i="3"/>
  <c r="BD74" i="3"/>
  <c r="BC74" i="3"/>
  <c r="BB74" i="3"/>
  <c r="G74" i="3"/>
  <c r="BA74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11" i="2"/>
  <c r="A11" i="2"/>
  <c r="C75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10" i="2"/>
  <c r="A10" i="2"/>
  <c r="C60" i="3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9" i="2"/>
  <c r="A9" i="2"/>
  <c r="C55" i="3"/>
  <c r="BE36" i="3"/>
  <c r="BE44" i="3" s="1"/>
  <c r="I8" i="2" s="1"/>
  <c r="BD36" i="3"/>
  <c r="BD44" i="3" s="1"/>
  <c r="H8" i="2" s="1"/>
  <c r="BC36" i="3"/>
  <c r="BC44" i="3" s="1"/>
  <c r="G8" i="2" s="1"/>
  <c r="BB36" i="3"/>
  <c r="BB44" i="3" s="1"/>
  <c r="F8" i="2" s="1"/>
  <c r="G36" i="3"/>
  <c r="BA36" i="3" s="1"/>
  <c r="BA44" i="3" s="1"/>
  <c r="E8" i="2" s="1"/>
  <c r="B8" i="2"/>
  <c r="A8" i="2"/>
  <c r="C44" i="3"/>
  <c r="BE33" i="3"/>
  <c r="BD33" i="3"/>
  <c r="BC33" i="3"/>
  <c r="BB33" i="3"/>
  <c r="G33" i="3"/>
  <c r="BA33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34" i="3"/>
  <c r="E4" i="3"/>
  <c r="C4" i="3"/>
  <c r="F3" i="3"/>
  <c r="C3" i="3"/>
  <c r="C2" i="2"/>
  <c r="C1" i="2"/>
  <c r="C33" i="1"/>
  <c r="F33" i="1" s="1"/>
  <c r="C31" i="1"/>
  <c r="D2" i="1"/>
  <c r="BB89" i="3" l="1"/>
  <c r="F91" i="3"/>
  <c r="G91" i="3" s="1"/>
  <c r="BB91" i="3" s="1"/>
  <c r="BB92" i="3" s="1"/>
  <c r="F14" i="2" s="1"/>
  <c r="BB80" i="3"/>
  <c r="F85" i="3"/>
  <c r="G85" i="3" s="1"/>
  <c r="BB85" i="3" s="1"/>
  <c r="BB86" i="3" s="1"/>
  <c r="F13" i="2" s="1"/>
  <c r="BE55" i="3"/>
  <c r="I9" i="2" s="1"/>
  <c r="BB55" i="3"/>
  <c r="F9" i="2" s="1"/>
  <c r="BE60" i="3"/>
  <c r="I10" i="2" s="1"/>
  <c r="BA92" i="3"/>
  <c r="E14" i="2" s="1"/>
  <c r="BD60" i="3"/>
  <c r="H10" i="2" s="1"/>
  <c r="BD75" i="3"/>
  <c r="H11" i="2" s="1"/>
  <c r="BE86" i="3"/>
  <c r="I13" i="2" s="1"/>
  <c r="G75" i="3"/>
  <c r="BC75" i="3"/>
  <c r="G11" i="2" s="1"/>
  <c r="BB34" i="3"/>
  <c r="F7" i="2" s="1"/>
  <c r="BE34" i="3"/>
  <c r="I7" i="2" s="1"/>
  <c r="BD92" i="3"/>
  <c r="H14" i="2" s="1"/>
  <c r="G60" i="3"/>
  <c r="BE75" i="3"/>
  <c r="I11" i="2" s="1"/>
  <c r="BC99" i="3"/>
  <c r="G15" i="2" s="1"/>
  <c r="BB99" i="3"/>
  <c r="F15" i="2" s="1"/>
  <c r="BB60" i="3"/>
  <c r="F10" i="2" s="1"/>
  <c r="BA86" i="3"/>
  <c r="E13" i="2" s="1"/>
  <c r="BD99" i="3"/>
  <c r="H15" i="2" s="1"/>
  <c r="BC34" i="3"/>
  <c r="G7" i="2" s="1"/>
  <c r="BD34" i="3"/>
  <c r="H7" i="2" s="1"/>
  <c r="BD55" i="3"/>
  <c r="H9" i="2" s="1"/>
  <c r="BC60" i="3"/>
  <c r="G10" i="2" s="1"/>
  <c r="BC86" i="3"/>
  <c r="G13" i="2" s="1"/>
  <c r="BE99" i="3"/>
  <c r="I15" i="2" s="1"/>
  <c r="BB75" i="3"/>
  <c r="F11" i="2" s="1"/>
  <c r="BD86" i="3"/>
  <c r="H13" i="2" s="1"/>
  <c r="G99" i="3"/>
  <c r="BC55" i="3"/>
  <c r="G9" i="2" s="1"/>
  <c r="BE92" i="3"/>
  <c r="I14" i="2" s="1"/>
  <c r="BA99" i="3"/>
  <c r="E15" i="2" s="1"/>
  <c r="BC92" i="3"/>
  <c r="G14" i="2" s="1"/>
  <c r="BA34" i="3"/>
  <c r="E7" i="2" s="1"/>
  <c r="BA55" i="3"/>
  <c r="E9" i="2" s="1"/>
  <c r="G44" i="3"/>
  <c r="G34" i="3"/>
  <c r="G55" i="3"/>
  <c r="BA57" i="3"/>
  <c r="BA60" i="3" s="1"/>
  <c r="E10" i="2" s="1"/>
  <c r="BA62" i="3"/>
  <c r="BA75" i="3" s="1"/>
  <c r="E11" i="2" s="1"/>
  <c r="BA77" i="3"/>
  <c r="BA78" i="3" s="1"/>
  <c r="E12" i="2" s="1"/>
  <c r="G86" i="3" l="1"/>
  <c r="G92" i="3"/>
  <c r="H16" i="2"/>
  <c r="C17" i="1" s="1"/>
  <c r="I16" i="2"/>
  <c r="C21" i="1" s="1"/>
  <c r="G16" i="2"/>
  <c r="C18" i="1" s="1"/>
  <c r="F16" i="2"/>
  <c r="C16" i="1" s="1"/>
  <c r="E16" i="2"/>
  <c r="C15" i="1" l="1"/>
  <c r="C19" i="1" s="1"/>
  <c r="C22" i="1" s="1"/>
  <c r="C23" i="1" l="1"/>
  <c r="F30" i="1" l="1"/>
  <c r="F31" i="1" s="1"/>
  <c r="F34" i="1" s="1"/>
</calcChain>
</file>

<file path=xl/sharedStrings.xml><?xml version="1.0" encoding="utf-8"?>
<sst xmlns="http://schemas.openxmlformats.org/spreadsheetml/2006/main" count="336" uniqueCount="232">
  <si>
    <t>Rozpočet</t>
  </si>
  <si>
    <t>Objekt</t>
  </si>
  <si>
    <t>Název objektu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</si>
  <si>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</si>
  <si>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</si>
  <si>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</si>
  <si>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</si>
  <si>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</si>
  <si>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</si>
  <si>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</si>
  <si>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</si>
  <si>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</si>
  <si>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</si>
  <si>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</si>
  <si>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</si>
  <si>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</si>
  <si>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</si>
  <si>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</si>
  <si>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</si>
  <si>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</si>
  <si>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</si>
  <si>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</si>
  <si>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</si>
  <si>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</si>
  <si>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</si>
  <si>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</si>
  <si>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</si>
  <si>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</si>
  <si>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</si>
  <si>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</si>
  <si>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</si>
  <si>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</si>
  <si>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</si>
  <si>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</si>
  <si>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</si>
  <si>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</si>
  <si>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</si>
  <si>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</si>
  <si>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</si>
  <si>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</si>
  <si>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</si>
  <si>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</si>
  <si>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</si>
  <si>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</si>
  <si>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</si>
  <si>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</si>
  <si>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</si>
  <si>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</si>
  <si>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</si>
  <si>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</si>
  <si>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</si>
  <si>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</si>
  <si>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</si>
  <si>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</si>
  <si>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</si>
  <si>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</si>
  <si>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</si>
  <si>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</si>
  <si>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</si>
  <si>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</si>
  <si>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</si>
  <si>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</si>
  <si>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</si>
  <si>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</si>
  <si>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</si>
  <si>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</si>
  <si>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</si>
  <si>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</si>
  <si>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20194011</t>
  </si>
  <si>
    <t>REKONSTRUKCE OBJEKTU NA HRADĚ 5 - UPOL</t>
  </si>
  <si>
    <t>IO 02</t>
  </si>
  <si>
    <t>VENKOVNÍ KANALIZACE A OPRAVA PŘÍPOJEK</t>
  </si>
  <si>
    <t>D</t>
  </si>
  <si>
    <t>IO02 -VENKOVNÍ KANALIZACE A OPRAVA PŘÍPOJE-fin</t>
  </si>
  <si>
    <t>119001422R00</t>
  </si>
  <si>
    <t xml:space="preserve">Dočasné zajištění kabelů - v počtu 3 - 6 kabelů </t>
  </si>
  <si>
    <t>m</t>
  </si>
  <si>
    <t>120001101R00</t>
  </si>
  <si>
    <t xml:space="preserve">Příplatek za ztížení vykopávky v blízkosti vedení </t>
  </si>
  <si>
    <t>m3</t>
  </si>
  <si>
    <t>132301201R00</t>
  </si>
  <si>
    <t xml:space="preserve">Hloubení rýh šířky do 200 cm v hor.4 do 100 m3 </t>
  </si>
  <si>
    <t>d1:6,0*1,10*1,50</t>
  </si>
  <si>
    <t>d2:10,0*1,10*1,50</t>
  </si>
  <si>
    <t>d3:20,0*1,10*1,50</t>
  </si>
  <si>
    <t>uv2:14,60*0,80*1,20</t>
  </si>
  <si>
    <t>d6:4,20*0,80*1,00</t>
  </si>
  <si>
    <t>uv1:1,50*0,80*1,00</t>
  </si>
  <si>
    <t>d7:10,0*0,80*1,00</t>
  </si>
  <si>
    <t>132301209R00</t>
  </si>
  <si>
    <t xml:space="preserve">Příplatek za lepivost - hloubení rýh 200cm v hor.4 </t>
  </si>
  <si>
    <t>151101101R00</t>
  </si>
  <si>
    <t xml:space="preserve">Pažení a rozepření stěn rýh - příložné - hl. do 2m </t>
  </si>
  <si>
    <t>m2</t>
  </si>
  <si>
    <t>d1:6,0*2*1,50</t>
  </si>
  <si>
    <t>d2:10,0*2*1,50</t>
  </si>
  <si>
    <t>d3:20,0*2*1,50</t>
  </si>
  <si>
    <t>151101111R00</t>
  </si>
  <si>
    <t xml:space="preserve">Odstranění paženi stěn rýh - příložné - hl. do 2 m </t>
  </si>
  <si>
    <t>161101101R00</t>
  </si>
  <si>
    <t xml:space="preserve">Svislé přemístění výkopku z hor.1-4 do 2,5 m </t>
  </si>
  <si>
    <t>175101101R00</t>
  </si>
  <si>
    <t xml:space="preserve">Obsyp potrubí bez prohození sypaniny </t>
  </si>
  <si>
    <t>d1:6,0*1,10*0,30</t>
  </si>
  <si>
    <t>d2:10,0*1,10*0,30</t>
  </si>
  <si>
    <t>d3:20,0*1,10*0,30</t>
  </si>
  <si>
    <t>uv2:14,60*0,80*0,30</t>
  </si>
  <si>
    <t>d6:4,20*0,80*0,30</t>
  </si>
  <si>
    <t>uv1:1,50*0,80*0,30</t>
  </si>
  <si>
    <t>d7:10,0*0,80*0,30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</si>
  <si>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</si>
  <si>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</si>
  <si>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</si>
  <si>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</si>
  <si>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</si>
  <si>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</si>
  <si>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d1:6,0*1,10*0,10</t>
  </si>
  <si>
    <t>d2:10,0*1,10*0,10</t>
  </si>
  <si>
    <t>d3:20,0*1,10*0,10</t>
  </si>
  <si>
    <t>uv2:14,60*0,80*0,10</t>
  </si>
  <si>
    <t>d6:4,20*0,80*0,10</t>
  </si>
  <si>
    <t>uv1:1,50*0,80*0,10</t>
  </si>
  <si>
    <t>d7:10,0*0,80*0,10</t>
  </si>
  <si>
    <t>8</t>
  </si>
  <si>
    <t>Trubní vedení</t>
  </si>
  <si>
    <t>822372111R00</t>
  </si>
  <si>
    <t>Demontáž stávajícího potrubí do DN 200 stávající kanalizace-beton</t>
  </si>
  <si>
    <t>871151121R00</t>
  </si>
  <si>
    <t>Montáž trubek polyetylenových ve výkopu d 25 mm ZH</t>
  </si>
  <si>
    <t>8+5</t>
  </si>
  <si>
    <t>871313121RT2</t>
  </si>
  <si>
    <t>Montáž trub z tvrdého PVC, gumový kroužek, DN 150 včetně dodávky trub PVC hrdlových 160x4,0x5000</t>
  </si>
  <si>
    <t>15+2+4,5+10+2+6+10+20+10,5</t>
  </si>
  <si>
    <t>879172199R00</t>
  </si>
  <si>
    <t xml:space="preserve">Příplatek za montáž vodovodních přípojek DN 32-80 </t>
  </si>
  <si>
    <t>kus</t>
  </si>
  <si>
    <t>201</t>
  </si>
  <si>
    <t xml:space="preserve">Napojení na vnitřní vodovod </t>
  </si>
  <si>
    <t>28613751</t>
  </si>
  <si>
    <t>Trubka tlaková HDPE d 25 x 3,5 mm PN 10</t>
  </si>
  <si>
    <t>kg</t>
  </si>
  <si>
    <t>0,236*13</t>
  </si>
  <si>
    <t>87</t>
  </si>
  <si>
    <t>Potrubí z trub z plastických hmot</t>
  </si>
  <si>
    <t>831263195R00</t>
  </si>
  <si>
    <t xml:space="preserve">Příplatek za zřízení kanal. přípojky DN 100 - 300 </t>
  </si>
  <si>
    <t>892271111R00</t>
  </si>
  <si>
    <t xml:space="preserve">Tlaková zkouška vodovodního potrubí DN 125 </t>
  </si>
  <si>
    <t>892273111R00</t>
  </si>
  <si>
    <t xml:space="preserve">Desinfekce vodovodního potrubí DN 125 </t>
  </si>
  <si>
    <t>89</t>
  </si>
  <si>
    <t>Ostatní konstrukce na trubním vedení</t>
  </si>
  <si>
    <t>721242116R00</t>
  </si>
  <si>
    <t xml:space="preserve">Lapač střešních splavenin litinový DN 125 </t>
  </si>
  <si>
    <t>301</t>
  </si>
  <si>
    <t xml:space="preserve">KAMEROVÝ PRŮZKUM pracovní </t>
  </si>
  <si>
    <t>302</t>
  </si>
  <si>
    <t>Rekonstrukce kanalizace DN350 bezvýkopově včetně materiálu</t>
  </si>
  <si>
    <t>303</t>
  </si>
  <si>
    <t xml:space="preserve">Položení identifikačního vodiče </t>
  </si>
  <si>
    <t>304</t>
  </si>
  <si>
    <t xml:space="preserve">Demontáž, vybourání stávající dvorní vpusti </t>
  </si>
  <si>
    <t>305</t>
  </si>
  <si>
    <t xml:space="preserve">OPRAVA stávající revizní šachty RŠ5 </t>
  </si>
  <si>
    <t>kpl</t>
  </si>
  <si>
    <t>306</t>
  </si>
  <si>
    <t xml:space="preserve">Zřízení dvorní vpusti </t>
  </si>
  <si>
    <t>307</t>
  </si>
  <si>
    <t>Poklop revizní šachty RŠ5 - 600/600mm zatížení A nerez.rám, výplň podle povrchu podesty D+M</t>
  </si>
  <si>
    <t>308</t>
  </si>
  <si>
    <t xml:space="preserve">výstražná folie </t>
  </si>
  <si>
    <t>309</t>
  </si>
  <si>
    <t>Dvorní vpust DN100 mříž 150*150mm UV4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</si>
  <si>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</si>
  <si>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</si>
  <si>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</si>
  <si>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</si>
  <si>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</si>
  <si>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</si>
  <si>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</si>
  <si>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721242804R00</t>
  </si>
  <si>
    <t xml:space="preserve">Demontáž lapače střešních splavenin DN 125 </t>
  </si>
  <si>
    <t>102</t>
  </si>
  <si>
    <t>Montáž litinových trub deštových svodů DN125 Napojení deštových svodů na klemp.tr.</t>
  </si>
  <si>
    <t>103</t>
  </si>
  <si>
    <t xml:space="preserve">UKOTVENÍ LITINOVÝCH TRUB K FASÁDĚ </t>
  </si>
  <si>
    <t>KPL</t>
  </si>
  <si>
    <t>55240626</t>
  </si>
  <si>
    <t>Trouba litinová odpadní DN 125x1500 mm</t>
  </si>
  <si>
    <t>998721201R00</t>
  </si>
  <si>
    <t xml:space="preserve">Přesun hmot pro vnitřní kanalizaci, výšky do 6 m </t>
  </si>
  <si>
    <t>722</t>
  </si>
  <si>
    <t>Vnitřní vodovod</t>
  </si>
  <si>
    <t>722221135U00</t>
  </si>
  <si>
    <t>Ventil výtokový G 3/4 1závit vypouštěcí NEZÁMRZNÝ</t>
  </si>
  <si>
    <t>soubor</t>
  </si>
  <si>
    <t>501</t>
  </si>
  <si>
    <t>Poklop pro zahradní hydrant, 600x600, zatížení A nerez.rám, výplň podle povrchu okolí D+M</t>
  </si>
  <si>
    <t>502</t>
  </si>
  <si>
    <t>Zahradní hydrant PP ŠACHTICE 600x600x600mm svařovaná, samonosná, pro obsyp</t>
  </si>
  <si>
    <t>998722201R00</t>
  </si>
  <si>
    <t xml:space="preserve">Přesun hmot pro vnitřní vodovod, výšky do 6 m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</si>
  <si>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</si>
  <si>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</si>
  <si>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</si>
  <si>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</si>
  <si>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</si>
  <si>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</si>
  <si>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</si>
  <si>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</si>
  <si>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</si>
  <si>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</si>
  <si>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</si>
  <si>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</si>
  <si>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POZNÁMKA:
ZPRACOVÁNO V POLOŽKÁCH ÚRS cenová úroveň RTS 15/II
POLOŽKY, KTERÉ NEOBSAHUJÍ CENÍKOVÝ 9-MÍSTNÝ KÓD, JSOU POLOŽKY NECENÍKOVÉ A BYLY SESTAVENY NA ZÁKLADĚ NABÍDKY A ODBORNÝCH ODHADŮ PROJEKTANTA</t>
  </si>
  <si>
    <t>INTAR a. s. Brno</t>
  </si>
  <si>
    <t>IČ, DIČ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</si>
  <si>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</si>
  <si>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</si>
  <si>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</si>
  <si>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</si>
  <si>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</si>
  <si>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</si>
  <si>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</si>
  <si>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</si>
  <si>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</si>
  <si>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</si>
  <si>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Na Krycím listu doplní uchazeč svoje IČ a DIČ do modře podbarveného pole pod ním</t>
  </si>
  <si>
    <t>6.</t>
  </si>
  <si>
    <t>Na Krycím listu doplní uchazeč datum vytvoření nabídky do modrého pole vedle pole Datum.</t>
  </si>
  <si>
    <t>0</t>
  </si>
  <si>
    <t>ODVODŇOVACÍ ŠTĚRBINOVÝ ŽLAB (vč.odtok.vpusti) D+M -  položku neoceňovat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</si>
</sst>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29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6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6" fillId="0" borderId="56" xfId="1" applyNumberFormat="1" applyFont="1" applyBorder="1" applyAlignment="1">
      <alignment horizontal="right"/>
    </xf>
    <xf numFmtId="4" fontId="21" fillId="3" borderId="61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4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4" fillId="0" borderId="0" xfId="1" applyFont="1" applyAlignment="1"/>
    <xf numFmtId="0" fontId="11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49" fontId="7" fillId="4" borderId="4" xfId="0" applyNumberFormat="1" applyFont="1" applyFill="1" applyBorder="1" applyAlignment="1">
      <alignment horizontal="left"/>
    </xf>
    <xf numFmtId="49" fontId="6" fillId="4" borderId="3" xfId="0" applyNumberFormat="1" applyFont="1" applyFill="1" applyBorder="1" applyAlignment="1">
      <alignment horizontal="centerContinuous"/>
    </xf>
    <xf numFmtId="0" fontId="6" fillId="4" borderId="5" xfId="0" applyFont="1" applyFill="1" applyBorder="1"/>
    <xf numFmtId="49" fontId="6" fillId="4" borderId="6" xfId="0" applyNumberFormat="1" applyFont="1" applyFill="1" applyBorder="1" applyAlignment="1">
      <alignment horizontal="left"/>
    </xf>
    <xf numFmtId="14" fontId="4" fillId="5" borderId="13" xfId="0" applyNumberFormat="1" applyFont="1" applyFill="1" applyBorder="1"/>
    <xf numFmtId="0" fontId="1" fillId="0" borderId="0" xfId="2"/>
    <xf numFmtId="0" fontId="26" fillId="0" borderId="0" xfId="2" applyFont="1"/>
    <xf numFmtId="0" fontId="1" fillId="0" borderId="0" xfId="2" applyAlignment="1">
      <alignment wrapText="1"/>
    </xf>
    <xf numFmtId="4" fontId="18" fillId="5" borderId="58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5" borderId="10" xfId="0" applyFont="1" applyFill="1" applyBorder="1" applyAlignment="1">
      <alignment horizontal="left"/>
    </xf>
    <xf numFmtId="0" fontId="6" fillId="5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49" fontId="21" fillId="3" borderId="59" xfId="1" applyNumberFormat="1" applyFont="1" applyFill="1" applyBorder="1" applyAlignment="1">
      <alignment horizontal="left" wrapText="1"/>
    </xf>
    <xf numFmtId="49" fontId="22" fillId="0" borderId="60" xfId="0" applyNumberFormat="1" applyFont="1" applyBorder="1" applyAlignment="1">
      <alignment horizontal="left" wrapText="1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  <xf numFmtId="0" fontId="18" fillId="6" borderId="58" xfId="1" applyFont="1" applyFill="1" applyBorder="1" applyAlignment="1">
      <alignment horizontal="center" vertical="top"/>
    </xf>
    <xf numFmtId="49" fontId="18" fillId="6" borderId="58" xfId="1" applyNumberFormat="1" applyFont="1" applyFill="1" applyBorder="1" applyAlignment="1">
      <alignment horizontal="left" vertical="top"/>
    </xf>
    <xf numFmtId="0" fontId="18" fillId="6" borderId="58" xfId="1" applyFont="1" applyFill="1" applyBorder="1" applyAlignment="1">
      <alignment vertical="top" wrapText="1"/>
    </xf>
    <xf numFmtId="49" fontId="18" fillId="6" borderId="58" xfId="1" applyNumberFormat="1" applyFont="1" applyFill="1" applyBorder="1" applyAlignment="1">
      <alignment horizontal="center" shrinkToFit="1"/>
    </xf>
    <xf numFmtId="4" fontId="18" fillId="6" borderId="58" xfId="1" applyNumberFormat="1" applyFont="1" applyFill="1" applyBorder="1" applyAlignment="1">
      <alignment horizontal="right"/>
    </xf>
    <xf numFmtId="4" fontId="18" fillId="6" borderId="58" xfId="1" applyNumberFormat="1" applyFont="1" applyFill="1" applyBorder="1"/>
    <xf numFmtId="0" fontId="6" fillId="6" borderId="56" xfId="1" applyFont="1" applyFill="1" applyBorder="1" applyAlignment="1">
      <alignment horizontal="center"/>
    </xf>
    <xf numFmtId="49" fontId="6" fillId="6" borderId="56" xfId="1" applyNumberFormat="1" applyFont="1" applyFill="1" applyBorder="1" applyAlignment="1">
      <alignment horizontal="right"/>
    </xf>
    <xf numFmtId="49" fontId="21" fillId="7" borderId="59" xfId="1" applyNumberFormat="1" applyFont="1" applyFill="1" applyBorder="1" applyAlignment="1">
      <alignment horizontal="left" wrapText="1"/>
    </xf>
    <xf numFmtId="49" fontId="22" fillId="6" borderId="60" xfId="0" applyNumberFormat="1" applyFont="1" applyFill="1" applyBorder="1" applyAlignment="1">
      <alignment horizontal="left" wrapText="1"/>
    </xf>
    <xf numFmtId="4" fontId="21" fillId="7" borderId="61" xfId="1" applyNumberFormat="1" applyFont="1" applyFill="1" applyBorder="1" applyAlignment="1">
      <alignment horizontal="right" wrapText="1"/>
    </xf>
    <xf numFmtId="0" fontId="21" fillId="7" borderId="34" xfId="1" applyFont="1" applyFill="1" applyBorder="1" applyAlignment="1">
      <alignment horizontal="left" wrapText="1"/>
    </xf>
    <xf numFmtId="0" fontId="21" fillId="6" borderId="13" xfId="0" applyFont="1" applyFill="1" applyBorder="1" applyAlignment="1">
      <alignment horizontal="right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D27" sqref="D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181"/>
      <c r="D2" s="181" t="str">
        <f>Rekapitulace!G2</f>
        <v>IO02 -VENKOVNÍ KANALIZACE A OPRAVA PŘÍPOJE-fin</v>
      </c>
      <c r="E2" s="182"/>
      <c r="F2" s="183"/>
      <c r="G2" s="184"/>
    </row>
    <row r="3" spans="1:57" ht="3" hidden="1" customHeight="1" x14ac:dyDescent="0.2">
      <c r="A3" s="5"/>
      <c r="B3" s="6"/>
      <c r="C3" s="7"/>
      <c r="D3" s="7"/>
      <c r="E3" s="8"/>
      <c r="F3" s="9"/>
      <c r="G3" s="10"/>
    </row>
    <row r="4" spans="1:57" ht="12" customHeight="1" x14ac:dyDescent="0.2">
      <c r="A4" s="11" t="s">
        <v>1</v>
      </c>
      <c r="B4" s="6"/>
      <c r="C4" s="7" t="s">
        <v>2</v>
      </c>
      <c r="D4" s="7"/>
      <c r="E4" s="8"/>
      <c r="F4" s="9"/>
      <c r="G4" s="12"/>
    </row>
    <row r="5" spans="1:57" ht="12.95" customHeight="1" x14ac:dyDescent="0.2">
      <c r="A5" s="13" t="s">
        <v>70</v>
      </c>
      <c r="B5" s="14"/>
      <c r="C5" s="15" t="s">
        <v>71</v>
      </c>
      <c r="D5" s="16"/>
      <c r="E5" s="14"/>
      <c r="F5" s="9" t="s">
        <v>4</v>
      </c>
      <c r="G5" s="10"/>
    </row>
    <row r="6" spans="1:57" ht="12.95" customHeight="1" x14ac:dyDescent="0.2">
      <c r="A6" s="11" t="s">
        <v>5</v>
      </c>
      <c r="B6" s="6"/>
      <c r="C6" s="7" t="s">
        <v>6</v>
      </c>
      <c r="D6" s="7"/>
      <c r="E6" s="8"/>
      <c r="F6" s="17" t="s">
        <v>7</v>
      </c>
      <c r="G6" s="18"/>
      <c r="O6" s="19"/>
    </row>
    <row r="7" spans="1:57" ht="12.95" customHeight="1" x14ac:dyDescent="0.2">
      <c r="A7" s="20" t="s">
        <v>68</v>
      </c>
      <c r="B7" s="21"/>
      <c r="C7" s="22" t="s">
        <v>69</v>
      </c>
      <c r="D7" s="23"/>
      <c r="E7" s="23"/>
      <c r="F7" s="24" t="s">
        <v>8</v>
      </c>
      <c r="G7" s="18"/>
    </row>
    <row r="8" spans="1:57" x14ac:dyDescent="0.2">
      <c r="A8" s="25" t="s">
        <v>9</v>
      </c>
      <c r="B8" s="9"/>
      <c r="C8" s="192"/>
      <c r="D8" s="192"/>
      <c r="E8" s="193"/>
      <c r="F8" s="26" t="s">
        <v>10</v>
      </c>
      <c r="G8" s="27"/>
      <c r="H8" s="28"/>
      <c r="I8" s="29"/>
    </row>
    <row r="9" spans="1:57" x14ac:dyDescent="0.2">
      <c r="A9" s="25" t="s">
        <v>11</v>
      </c>
      <c r="B9" s="9"/>
      <c r="C9" s="192" t="s">
        <v>215</v>
      </c>
      <c r="D9" s="192"/>
      <c r="E9" s="193"/>
      <c r="F9" s="9"/>
      <c r="G9" s="30"/>
      <c r="H9" s="31"/>
    </row>
    <row r="10" spans="1:57" x14ac:dyDescent="0.2">
      <c r="A10" s="25" t="s">
        <v>12</v>
      </c>
      <c r="B10" s="9"/>
      <c r="C10" s="192"/>
      <c r="D10" s="192"/>
      <c r="E10" s="192"/>
      <c r="F10" s="32"/>
      <c r="G10" s="33"/>
      <c r="H10" s="34"/>
    </row>
    <row r="11" spans="1:57" ht="13.5" customHeight="1" x14ac:dyDescent="0.2">
      <c r="A11" s="25" t="s">
        <v>13</v>
      </c>
      <c r="B11" s="9"/>
      <c r="C11" s="194"/>
      <c r="D11" s="194"/>
      <c r="E11" s="194"/>
      <c r="F11" s="35" t="s">
        <v>14</v>
      </c>
      <c r="G11" s="36">
        <v>20194011</v>
      </c>
      <c r="H11" s="31"/>
      <c r="BA11" s="37"/>
      <c r="BB11" s="37"/>
      <c r="BC11" s="37"/>
      <c r="BD11" s="37"/>
      <c r="BE11" s="37"/>
    </row>
    <row r="12" spans="1:57" ht="12.75" customHeight="1" x14ac:dyDescent="0.2">
      <c r="A12" s="38" t="s">
        <v>216</v>
      </c>
      <c r="B12" s="6"/>
      <c r="C12" s="195"/>
      <c r="D12" s="195"/>
      <c r="E12" s="195"/>
      <c r="F12" s="39" t="s">
        <v>15</v>
      </c>
      <c r="G12" s="40"/>
      <c r="H12" s="31"/>
    </row>
    <row r="13" spans="1:57" ht="28.5" customHeight="1" thickBot="1" x14ac:dyDescent="0.25">
      <c r="A13" s="41" t="s">
        <v>16</v>
      </c>
      <c r="B13" s="42"/>
      <c r="C13" s="42"/>
      <c r="D13" s="42"/>
      <c r="E13" s="43"/>
      <c r="F13" s="43"/>
      <c r="G13" s="44"/>
      <c r="H13" s="31"/>
    </row>
    <row r="14" spans="1:57" ht="17.25" customHeight="1" thickBot="1" x14ac:dyDescent="0.25">
      <c r="A14" s="45" t="s">
        <v>17</v>
      </c>
      <c r="B14" s="46"/>
      <c r="C14" s="47"/>
      <c r="D14" s="48" t="s">
        <v>18</v>
      </c>
      <c r="E14" s="49"/>
      <c r="F14" s="49"/>
      <c r="G14" s="47"/>
    </row>
    <row r="15" spans="1:57" ht="15.95" customHeight="1" x14ac:dyDescent="0.2">
      <c r="A15" s="50"/>
      <c r="B15" s="51" t="s">
        <v>19</v>
      </c>
      <c r="C15" s="52">
        <f>HSV</f>
        <v>0</v>
      </c>
      <c r="D15" s="53"/>
      <c r="E15" s="54"/>
      <c r="F15" s="55"/>
      <c r="G15" s="52"/>
    </row>
    <row r="16" spans="1:57" ht="15.95" customHeight="1" x14ac:dyDescent="0.2">
      <c r="A16" s="50" t="s">
        <v>20</v>
      </c>
      <c r="B16" s="51" t="s">
        <v>21</v>
      </c>
      <c r="C16" s="52">
        <f>PSV</f>
        <v>0</v>
      </c>
      <c r="D16" s="5"/>
      <c r="E16" s="56"/>
      <c r="F16" s="57"/>
      <c r="G16" s="52"/>
    </row>
    <row r="17" spans="1:7" ht="15.95" customHeight="1" x14ac:dyDescent="0.2">
      <c r="A17" s="50" t="s">
        <v>22</v>
      </c>
      <c r="B17" s="51" t="s">
        <v>23</v>
      </c>
      <c r="C17" s="52">
        <f>Mont</f>
        <v>0</v>
      </c>
      <c r="D17" s="5"/>
      <c r="E17" s="56"/>
      <c r="F17" s="57"/>
      <c r="G17" s="52"/>
    </row>
    <row r="18" spans="1:7" ht="15.95" customHeight="1" x14ac:dyDescent="0.2">
      <c r="A18" s="58" t="s">
        <v>24</v>
      </c>
      <c r="B18" s="59" t="s">
        <v>25</v>
      </c>
      <c r="C18" s="52">
        <f>Dodavka</f>
        <v>0</v>
      </c>
      <c r="D18" s="5"/>
      <c r="E18" s="56"/>
      <c r="F18" s="57"/>
      <c r="G18" s="52"/>
    </row>
    <row r="19" spans="1:7" ht="15.95" customHeight="1" x14ac:dyDescent="0.2">
      <c r="A19" s="60" t="s">
        <v>26</v>
      </c>
      <c r="B19" s="51"/>
      <c r="C19" s="52">
        <f>SUM(C15:C18)</f>
        <v>0</v>
      </c>
      <c r="D19" s="5"/>
      <c r="E19" s="56"/>
      <c r="F19" s="57"/>
      <c r="G19" s="52"/>
    </row>
    <row r="20" spans="1:7" ht="15.95" customHeight="1" x14ac:dyDescent="0.2">
      <c r="A20" s="60"/>
      <c r="B20" s="51"/>
      <c r="C20" s="52"/>
      <c r="D20" s="5"/>
      <c r="E20" s="56"/>
      <c r="F20" s="57"/>
      <c r="G20" s="52"/>
    </row>
    <row r="21" spans="1:7" ht="15.95" customHeight="1" x14ac:dyDescent="0.2">
      <c r="A21" s="60" t="s">
        <v>27</v>
      </c>
      <c r="B21" s="51"/>
      <c r="C21" s="52">
        <f>HZS</f>
        <v>0</v>
      </c>
      <c r="D21" s="5"/>
      <c r="E21" s="56"/>
      <c r="F21" s="57"/>
      <c r="G21" s="52"/>
    </row>
    <row r="22" spans="1:7" ht="15.95" customHeight="1" x14ac:dyDescent="0.2">
      <c r="A22" s="61" t="s">
        <v>28</v>
      </c>
      <c r="B22" s="62"/>
      <c r="C22" s="52">
        <f>C19+C21</f>
        <v>0</v>
      </c>
      <c r="D22" s="5"/>
      <c r="E22" s="56"/>
      <c r="F22" s="57"/>
      <c r="G22" s="52"/>
    </row>
    <row r="23" spans="1:7" ht="15.95" customHeight="1" thickBot="1" x14ac:dyDescent="0.25">
      <c r="A23" s="196" t="s">
        <v>29</v>
      </c>
      <c r="B23" s="197"/>
      <c r="C23" s="63">
        <f>C22+G23</f>
        <v>0</v>
      </c>
      <c r="D23" s="64"/>
      <c r="E23" s="65"/>
      <c r="F23" s="66"/>
      <c r="G23" s="52"/>
    </row>
    <row r="24" spans="1:7" x14ac:dyDescent="0.2">
      <c r="A24" s="67" t="s">
        <v>30</v>
      </c>
      <c r="B24" s="68"/>
      <c r="C24" s="69"/>
      <c r="D24" s="68" t="s">
        <v>31</v>
      </c>
      <c r="E24" s="68"/>
      <c r="F24" s="70" t="s">
        <v>32</v>
      </c>
      <c r="G24" s="71"/>
    </row>
    <row r="25" spans="1:7" x14ac:dyDescent="0.2">
      <c r="A25" s="61" t="s">
        <v>33</v>
      </c>
      <c r="B25" s="62"/>
      <c r="C25" s="72"/>
      <c r="D25" s="62" t="s">
        <v>33</v>
      </c>
      <c r="E25" s="73"/>
      <c r="F25" s="74" t="s">
        <v>33</v>
      </c>
      <c r="G25" s="75"/>
    </row>
    <row r="26" spans="1:7" ht="37.5" customHeight="1" x14ac:dyDescent="0.2">
      <c r="A26" s="61" t="s">
        <v>34</v>
      </c>
      <c r="B26" s="76"/>
      <c r="C26" s="185"/>
      <c r="D26" s="62" t="s">
        <v>34</v>
      </c>
      <c r="E26" s="73"/>
      <c r="F26" s="74" t="s">
        <v>34</v>
      </c>
      <c r="G26" s="75"/>
    </row>
    <row r="27" spans="1:7" x14ac:dyDescent="0.2">
      <c r="A27" s="61"/>
      <c r="B27" s="77"/>
      <c r="C27" s="72"/>
      <c r="D27" s="62"/>
      <c r="E27" s="73"/>
      <c r="F27" s="74"/>
      <c r="G27" s="75"/>
    </row>
    <row r="28" spans="1:7" x14ac:dyDescent="0.2">
      <c r="A28" s="61" t="s">
        <v>35</v>
      </c>
      <c r="B28" s="62"/>
      <c r="C28" s="72"/>
      <c r="D28" s="74" t="s">
        <v>36</v>
      </c>
      <c r="E28" s="72"/>
      <c r="F28" s="78" t="s">
        <v>36</v>
      </c>
      <c r="G28" s="75"/>
    </row>
    <row r="29" spans="1:7" ht="69" customHeight="1" x14ac:dyDescent="0.2">
      <c r="A29" s="61"/>
      <c r="B29" s="62"/>
      <c r="C29" s="79"/>
      <c r="D29" s="80"/>
      <c r="E29" s="79"/>
      <c r="F29" s="62"/>
      <c r="G29" s="75"/>
    </row>
    <row r="30" spans="1:7" x14ac:dyDescent="0.2">
      <c r="A30" s="81" t="s">
        <v>37</v>
      </c>
      <c r="B30" s="82"/>
      <c r="C30" s="83">
        <v>21</v>
      </c>
      <c r="D30" s="82" t="s">
        <v>38</v>
      </c>
      <c r="E30" s="84"/>
      <c r="F30" s="198">
        <f>C23-F32</f>
        <v>0</v>
      </c>
      <c r="G30" s="199"/>
    </row>
    <row r="31" spans="1:7" x14ac:dyDescent="0.2">
      <c r="A31" s="81" t="s">
        <v>39</v>
      </c>
      <c r="B31" s="82"/>
      <c r="C31" s="83">
        <f>SazbaDPH1</f>
        <v>21</v>
      </c>
      <c r="D31" s="82" t="s">
        <v>40</v>
      </c>
      <c r="E31" s="84"/>
      <c r="F31" s="198">
        <f>ROUND(PRODUCT(F30,C31/100),0)</f>
        <v>0</v>
      </c>
      <c r="G31" s="199"/>
    </row>
    <row r="32" spans="1:7" x14ac:dyDescent="0.2">
      <c r="A32" s="81" t="s">
        <v>37</v>
      </c>
      <c r="B32" s="82"/>
      <c r="C32" s="83">
        <v>0</v>
      </c>
      <c r="D32" s="82" t="s">
        <v>40</v>
      </c>
      <c r="E32" s="84"/>
      <c r="F32" s="198">
        <v>0</v>
      </c>
      <c r="G32" s="199"/>
    </row>
    <row r="33" spans="1:8" x14ac:dyDescent="0.2">
      <c r="A33" s="81" t="s">
        <v>39</v>
      </c>
      <c r="B33" s="85"/>
      <c r="C33" s="86">
        <f>SazbaDPH2</f>
        <v>0</v>
      </c>
      <c r="D33" s="82" t="s">
        <v>40</v>
      </c>
      <c r="E33" s="57"/>
      <c r="F33" s="198">
        <f>ROUND(PRODUCT(F32,C33/100),0)</f>
        <v>0</v>
      </c>
      <c r="G33" s="199"/>
    </row>
    <row r="34" spans="1:8" s="90" customFormat="1" ht="19.5" customHeight="1" thickBot="1" x14ac:dyDescent="0.3">
      <c r="A34" s="87" t="s">
        <v>41</v>
      </c>
      <c r="B34" s="88"/>
      <c r="C34" s="88"/>
      <c r="D34" s="88"/>
      <c r="E34" s="89"/>
      <c r="F34" s="200">
        <f>ROUND(SUM(F30:F33),0)</f>
        <v>0</v>
      </c>
      <c r="G34" s="201"/>
    </row>
    <row r="36" spans="1:8" x14ac:dyDescent="0.2">
      <c r="A36" s="91" t="s">
        <v>42</v>
      </c>
      <c r="B36" s="91"/>
      <c r="C36" s="91"/>
      <c r="D36" s="91"/>
      <c r="E36" s="91"/>
      <c r="F36" s="91"/>
      <c r="G36" s="91"/>
      <c r="H36" t="s">
        <v>3</v>
      </c>
    </row>
    <row r="37" spans="1:8" ht="14.25" customHeight="1" x14ac:dyDescent="0.2">
      <c r="A37" s="91"/>
      <c r="B37" s="191" t="s">
        <v>214</v>
      </c>
      <c r="C37" s="191"/>
      <c r="D37" s="191"/>
      <c r="E37" s="191"/>
      <c r="F37" s="191"/>
      <c r="G37" s="191"/>
      <c r="H37" t="s">
        <v>3</v>
      </c>
    </row>
    <row r="38" spans="1:8" ht="12.75" customHeight="1" x14ac:dyDescent="0.2">
      <c r="A38" s="92"/>
      <c r="B38" s="191"/>
      <c r="C38" s="191"/>
      <c r="D38" s="191"/>
      <c r="E38" s="191"/>
      <c r="F38" s="191"/>
      <c r="G38" s="191"/>
      <c r="H38" t="s">
        <v>3</v>
      </c>
    </row>
    <row r="39" spans="1:8" x14ac:dyDescent="0.2">
      <c r="A39" s="92"/>
      <c r="B39" s="191"/>
      <c r="C39" s="191"/>
      <c r="D39" s="191"/>
      <c r="E39" s="191"/>
      <c r="F39" s="191"/>
      <c r="G39" s="191"/>
      <c r="H39" t="s">
        <v>3</v>
      </c>
    </row>
    <row r="40" spans="1:8" x14ac:dyDescent="0.2">
      <c r="A40" s="92"/>
      <c r="B40" s="191"/>
      <c r="C40" s="191"/>
      <c r="D40" s="191"/>
      <c r="E40" s="191"/>
      <c r="F40" s="191"/>
      <c r="G40" s="191"/>
      <c r="H40" t="s">
        <v>3</v>
      </c>
    </row>
    <row r="41" spans="1:8" x14ac:dyDescent="0.2">
      <c r="A41" s="92"/>
      <c r="B41" s="191"/>
      <c r="C41" s="191"/>
      <c r="D41" s="191"/>
      <c r="E41" s="191"/>
      <c r="F41" s="191"/>
      <c r="G41" s="191"/>
      <c r="H41" t="s">
        <v>3</v>
      </c>
    </row>
    <row r="42" spans="1:8" x14ac:dyDescent="0.2">
      <c r="A42" s="92"/>
      <c r="B42" s="191"/>
      <c r="C42" s="191"/>
      <c r="D42" s="191"/>
      <c r="E42" s="191"/>
      <c r="F42" s="191"/>
      <c r="G42" s="191"/>
      <c r="H42" t="s">
        <v>3</v>
      </c>
    </row>
    <row r="43" spans="1:8" x14ac:dyDescent="0.2">
      <c r="A43" s="92"/>
      <c r="B43" s="191"/>
      <c r="C43" s="191"/>
      <c r="D43" s="191"/>
      <c r="E43" s="191"/>
      <c r="F43" s="191"/>
      <c r="G43" s="191"/>
      <c r="H43" t="s">
        <v>3</v>
      </c>
    </row>
    <row r="44" spans="1:8" x14ac:dyDescent="0.2">
      <c r="A44" s="92"/>
      <c r="B44" s="191"/>
      <c r="C44" s="191"/>
      <c r="D44" s="191"/>
      <c r="E44" s="191"/>
      <c r="F44" s="191"/>
      <c r="G44" s="191"/>
      <c r="H44" t="s">
        <v>3</v>
      </c>
    </row>
    <row r="45" spans="1:8" ht="0.75" customHeight="1" x14ac:dyDescent="0.2">
      <c r="A45" s="92"/>
      <c r="B45" s="191"/>
      <c r="C45" s="191"/>
      <c r="D45" s="191"/>
      <c r="E45" s="191"/>
      <c r="F45" s="191"/>
      <c r="G45" s="191"/>
      <c r="H45" t="s">
        <v>3</v>
      </c>
    </row>
    <row r="46" spans="1:8" x14ac:dyDescent="0.2">
      <c r="B46" s="190"/>
      <c r="C46" s="190"/>
      <c r="D46" s="190"/>
      <c r="E46" s="190"/>
      <c r="F46" s="190"/>
      <c r="G46" s="190"/>
    </row>
    <row r="47" spans="1:8" x14ac:dyDescent="0.2">
      <c r="B47" s="190"/>
      <c r="C47" s="190"/>
      <c r="D47" s="190"/>
      <c r="E47" s="190"/>
      <c r="F47" s="190"/>
      <c r="G47" s="190"/>
    </row>
    <row r="48" spans="1:8" x14ac:dyDescent="0.2">
      <c r="B48" s="190"/>
      <c r="C48" s="190"/>
      <c r="D48" s="190"/>
      <c r="E48" s="190"/>
      <c r="F48" s="190"/>
      <c r="G48" s="190"/>
    </row>
    <row r="49" spans="2:7" x14ac:dyDescent="0.2">
      <c r="B49" s="190"/>
      <c r="C49" s="190"/>
      <c r="D49" s="190"/>
      <c r="E49" s="190"/>
      <c r="F49" s="190"/>
      <c r="G49" s="190"/>
    </row>
    <row r="50" spans="2:7" x14ac:dyDescent="0.2">
      <c r="B50" s="190"/>
      <c r="C50" s="190"/>
      <c r="D50" s="190"/>
      <c r="E50" s="190"/>
      <c r="F50" s="190"/>
      <c r="G50" s="190"/>
    </row>
    <row r="51" spans="2:7" x14ac:dyDescent="0.2">
      <c r="B51" s="190"/>
      <c r="C51" s="190"/>
      <c r="D51" s="190"/>
      <c r="E51" s="190"/>
      <c r="F51" s="190"/>
      <c r="G51" s="190"/>
    </row>
    <row r="52" spans="2:7" x14ac:dyDescent="0.2">
      <c r="B52" s="190"/>
      <c r="C52" s="190"/>
      <c r="D52" s="190"/>
      <c r="E52" s="190"/>
      <c r="F52" s="190"/>
      <c r="G52" s="190"/>
    </row>
    <row r="53" spans="2:7" x14ac:dyDescent="0.2">
      <c r="B53" s="190"/>
      <c r="C53" s="190"/>
      <c r="D53" s="190"/>
      <c r="E53" s="190"/>
      <c r="F53" s="190"/>
      <c r="G53" s="190"/>
    </row>
    <row r="54" spans="2:7" x14ac:dyDescent="0.2">
      <c r="B54" s="190"/>
      <c r="C54" s="190"/>
      <c r="D54" s="190"/>
      <c r="E54" s="190"/>
      <c r="F54" s="190"/>
      <c r="G54" s="190"/>
    </row>
    <row r="55" spans="2:7" x14ac:dyDescent="0.2">
      <c r="B55" s="190"/>
      <c r="C55" s="190"/>
      <c r="D55" s="190"/>
      <c r="E55" s="190"/>
      <c r="F55" s="190"/>
      <c r="G55" s="190"/>
    </row>
  </sheetData>
  <sheetProtection sheet="1" objects="1" scenarios="1"/>
  <protectedRanges>
    <protectedRange sqref="C11:E12 C26" name="Oblast1"/>
  </protectedRanges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AV77"/>
  <sheetViews>
    <sheetView workbookViewId="0">
      <selection activeCell="G20" sqref="G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2" t="s">
        <v>43</v>
      </c>
      <c r="B1" s="203"/>
      <c r="C1" s="93" t="str">
        <f>CONCATENATE(cislostavby," ",nazevstavby)</f>
        <v>20194011 REKONSTRUKCE OBJEKTU NA HRADĚ 5 - UPOL</v>
      </c>
      <c r="D1" s="94"/>
      <c r="E1" s="95"/>
      <c r="F1" s="94"/>
      <c r="G1" s="96" t="s">
        <v>44</v>
      </c>
      <c r="H1" s="97" t="s">
        <v>72</v>
      </c>
      <c r="I1" s="98"/>
    </row>
    <row r="2" spans="1:9" ht="13.5" thickBot="1" x14ac:dyDescent="0.25">
      <c r="A2" s="204" t="s">
        <v>45</v>
      </c>
      <c r="B2" s="205"/>
      <c r="C2" s="99" t="str">
        <f>CONCATENATE(cisloobjektu," ",nazevobjektu)</f>
        <v>IO 02 VENKOVNÍ KANALIZACE A OPRAVA PŘÍPOJEK</v>
      </c>
      <c r="D2" s="100"/>
      <c r="E2" s="101"/>
      <c r="F2" s="100"/>
      <c r="G2" s="206" t="s">
        <v>73</v>
      </c>
      <c r="H2" s="207"/>
      <c r="I2" s="208"/>
    </row>
    <row r="3" spans="1:9" ht="13.5" thickTop="1" x14ac:dyDescent="0.2">
      <c r="A3" s="73"/>
      <c r="B3" s="73"/>
      <c r="C3" s="73"/>
      <c r="D3" s="73"/>
      <c r="E3" s="73"/>
      <c r="F3" s="62"/>
      <c r="G3" s="73"/>
      <c r="H3" s="73"/>
      <c r="I3" s="73"/>
    </row>
    <row r="4" spans="1:9" ht="19.5" customHeight="1" x14ac:dyDescent="0.25">
      <c r="A4" s="102" t="s">
        <v>46</v>
      </c>
      <c r="B4" s="103"/>
      <c r="C4" s="103"/>
      <c r="D4" s="103"/>
      <c r="E4" s="104"/>
      <c r="F4" s="103"/>
      <c r="G4" s="103"/>
      <c r="H4" s="103"/>
      <c r="I4" s="103"/>
    </row>
    <row r="5" spans="1:9" ht="13.5" thickBot="1" x14ac:dyDescent="0.25">
      <c r="A5" s="73"/>
      <c r="B5" s="73"/>
      <c r="C5" s="73"/>
      <c r="D5" s="73"/>
      <c r="E5" s="73"/>
      <c r="F5" s="73"/>
      <c r="G5" s="73"/>
      <c r="H5" s="73"/>
      <c r="I5" s="73"/>
    </row>
    <row r="6" spans="1:9" s="31" customFormat="1" ht="13.5" thickBot="1" x14ac:dyDescent="0.25">
      <c r="A6" s="105"/>
      <c r="B6" s="106" t="s">
        <v>47</v>
      </c>
      <c r="C6" s="106"/>
      <c r="D6" s="107"/>
      <c r="E6" s="108" t="s">
        <v>48</v>
      </c>
      <c r="F6" s="109" t="s">
        <v>49</v>
      </c>
      <c r="G6" s="109" t="s">
        <v>50</v>
      </c>
      <c r="H6" s="109" t="s">
        <v>51</v>
      </c>
      <c r="I6" s="110" t="s">
        <v>27</v>
      </c>
    </row>
    <row r="7" spans="1:9" s="31" customFormat="1" x14ac:dyDescent="0.2">
      <c r="A7" s="177" t="str">
        <f>Položky!B7</f>
        <v>1</v>
      </c>
      <c r="B7" s="111" t="str">
        <f>Položky!C7</f>
        <v>Zemní práce</v>
      </c>
      <c r="C7" s="62"/>
      <c r="D7" s="112"/>
      <c r="E7" s="178">
        <f>Položky!BA34</f>
        <v>0</v>
      </c>
      <c r="F7" s="179">
        <f>Položky!BB34</f>
        <v>0</v>
      </c>
      <c r="G7" s="179">
        <f>Položky!BC34</f>
        <v>0</v>
      </c>
      <c r="H7" s="179">
        <f>Položky!BD34</f>
        <v>0</v>
      </c>
      <c r="I7" s="180">
        <f>Položky!BE34</f>
        <v>0</v>
      </c>
    </row>
    <row r="8" spans="1:9" s="31" customFormat="1" x14ac:dyDescent="0.2">
      <c r="A8" s="177" t="str">
        <f>Položky!B35</f>
        <v>45</v>
      </c>
      <c r="B8" s="111" t="str">
        <f>Položky!C35</f>
        <v>Podkladní a vedlejší konstrukce</v>
      </c>
      <c r="C8" s="62"/>
      <c r="D8" s="112"/>
      <c r="E8" s="178">
        <f>Položky!BA44</f>
        <v>0</v>
      </c>
      <c r="F8" s="179">
        <f>Položky!BB44</f>
        <v>0</v>
      </c>
      <c r="G8" s="179">
        <f>Položky!BC44</f>
        <v>0</v>
      </c>
      <c r="H8" s="179">
        <f>Položky!BD44</f>
        <v>0</v>
      </c>
      <c r="I8" s="180">
        <f>Položky!BE44</f>
        <v>0</v>
      </c>
    </row>
    <row r="9" spans="1:9" s="31" customFormat="1" x14ac:dyDescent="0.2">
      <c r="A9" s="177" t="str">
        <f>Položky!B45</f>
        <v>8</v>
      </c>
      <c r="B9" s="111" t="str">
        <f>Položky!C45</f>
        <v>Trubní vedení</v>
      </c>
      <c r="C9" s="62"/>
      <c r="D9" s="112"/>
      <c r="E9" s="178">
        <f>Položky!BA55</f>
        <v>0</v>
      </c>
      <c r="F9" s="179">
        <f>Položky!BB55</f>
        <v>0</v>
      </c>
      <c r="G9" s="179">
        <f>Položky!BC55</f>
        <v>0</v>
      </c>
      <c r="H9" s="179">
        <f>Položky!BD55</f>
        <v>0</v>
      </c>
      <c r="I9" s="180">
        <f>Položky!BE55</f>
        <v>0</v>
      </c>
    </row>
    <row r="10" spans="1:9" s="31" customFormat="1" x14ac:dyDescent="0.2">
      <c r="A10" s="177" t="str">
        <f>Položky!B56</f>
        <v>87</v>
      </c>
      <c r="B10" s="111" t="str">
        <f>Položky!C56</f>
        <v>Potrubí z trub z plastických hmot</v>
      </c>
      <c r="C10" s="62"/>
      <c r="D10" s="112"/>
      <c r="E10" s="178">
        <f>Položky!BA60</f>
        <v>0</v>
      </c>
      <c r="F10" s="179">
        <f>Položky!BB60</f>
        <v>0</v>
      </c>
      <c r="G10" s="179">
        <f>Položky!BC60</f>
        <v>0</v>
      </c>
      <c r="H10" s="179">
        <f>Položky!BD60</f>
        <v>0</v>
      </c>
      <c r="I10" s="180">
        <f>Položky!BE60</f>
        <v>0</v>
      </c>
    </row>
    <row r="11" spans="1:9" s="31" customFormat="1" x14ac:dyDescent="0.2">
      <c r="A11" s="177" t="str">
        <f>Položky!B61</f>
        <v>89</v>
      </c>
      <c r="B11" s="111" t="str">
        <f>Položky!C61</f>
        <v>Ostatní konstrukce na trubním vedení</v>
      </c>
      <c r="C11" s="62"/>
      <c r="D11" s="112"/>
      <c r="E11" s="178">
        <f>Položky!BA75</f>
        <v>0</v>
      </c>
      <c r="F11" s="179">
        <f>Položky!BB75</f>
        <v>0</v>
      </c>
      <c r="G11" s="179">
        <f>Položky!BC75</f>
        <v>0</v>
      </c>
      <c r="H11" s="179">
        <f>Položky!BD75</f>
        <v>0</v>
      </c>
      <c r="I11" s="180">
        <f>Položky!BE75</f>
        <v>0</v>
      </c>
    </row>
    <row r="12" spans="1:9" s="31" customFormat="1" x14ac:dyDescent="0.2">
      <c r="A12" s="177" t="str">
        <f>Položky!B76</f>
        <v>99</v>
      </c>
      <c r="B12" s="111" t="str">
        <f>Položky!C76</f>
        <v>Staveništní přesun hmot</v>
      </c>
      <c r="C12" s="62"/>
      <c r="D12" s="112"/>
      <c r="E12" s="178">
        <f>Položky!BA78</f>
        <v>0</v>
      </c>
      <c r="F12" s="179">
        <f>Položky!BB78</f>
        <v>0</v>
      </c>
      <c r="G12" s="179">
        <f>Položky!BC78</f>
        <v>0</v>
      </c>
      <c r="H12" s="179">
        <f>Položky!BD78</f>
        <v>0</v>
      </c>
      <c r="I12" s="180">
        <f>Položky!BE78</f>
        <v>0</v>
      </c>
    </row>
    <row r="13" spans="1:9" s="31" customFormat="1" x14ac:dyDescent="0.2">
      <c r="A13" s="177" t="str">
        <f>Položky!B79</f>
        <v>721</v>
      </c>
      <c r="B13" s="111" t="str">
        <f>Položky!C79</f>
        <v>Vnitřní kanalizace</v>
      </c>
      <c r="C13" s="62"/>
      <c r="D13" s="112"/>
      <c r="E13" s="178">
        <f>Položky!BA86</f>
        <v>0</v>
      </c>
      <c r="F13" s="179">
        <f>Položky!BB86</f>
        <v>0</v>
      </c>
      <c r="G13" s="179">
        <f>Položky!BC86</f>
        <v>0</v>
      </c>
      <c r="H13" s="179">
        <f>Položky!BD86</f>
        <v>0</v>
      </c>
      <c r="I13" s="180">
        <f>Položky!BE86</f>
        <v>0</v>
      </c>
    </row>
    <row r="14" spans="1:9" s="31" customFormat="1" x14ac:dyDescent="0.2">
      <c r="A14" s="177" t="str">
        <f>Položky!B87</f>
        <v>722</v>
      </c>
      <c r="B14" s="111" t="str">
        <f>Položky!C87</f>
        <v>Vnitřní vodovod</v>
      </c>
      <c r="C14" s="62"/>
      <c r="D14" s="112"/>
      <c r="E14" s="178">
        <f>Položky!BA92</f>
        <v>0</v>
      </c>
      <c r="F14" s="179">
        <f>Položky!BB92</f>
        <v>0</v>
      </c>
      <c r="G14" s="179">
        <f>Položky!BC92</f>
        <v>0</v>
      </c>
      <c r="H14" s="179">
        <f>Položky!BD92</f>
        <v>0</v>
      </c>
      <c r="I14" s="180">
        <f>Položky!BE92</f>
        <v>0</v>
      </c>
    </row>
    <row r="15" spans="1:9" s="31" customFormat="1" ht="13.5" thickBot="1" x14ac:dyDescent="0.25">
      <c r="A15" s="177" t="str">
        <f>Položky!B93</f>
        <v>D96</v>
      </c>
      <c r="B15" s="111" t="str">
        <f>Položky!C93</f>
        <v>Přesuny suti a vybouraných hmot</v>
      </c>
      <c r="C15" s="62"/>
      <c r="D15" s="112"/>
      <c r="E15" s="178">
        <f>Položky!BA99</f>
        <v>0</v>
      </c>
      <c r="F15" s="179">
        <f>Položky!BB99</f>
        <v>0</v>
      </c>
      <c r="G15" s="179">
        <f>Položky!BC99</f>
        <v>0</v>
      </c>
      <c r="H15" s="179">
        <f>Položky!BD99</f>
        <v>0</v>
      </c>
      <c r="I15" s="180">
        <f>Položky!BE99</f>
        <v>0</v>
      </c>
    </row>
    <row r="16" spans="1:9" s="119" customFormat="1" ht="13.5" thickBot="1" x14ac:dyDescent="0.25">
      <c r="A16" s="113"/>
      <c r="B16" s="114" t="s">
        <v>52</v>
      </c>
      <c r="C16" s="114"/>
      <c r="D16" s="115"/>
      <c r="E16" s="116">
        <f>SUM(E7:E15)</f>
        <v>0</v>
      </c>
      <c r="F16" s="117">
        <f>SUM(F7:F15)</f>
        <v>0</v>
      </c>
      <c r="G16" s="117">
        <f>SUM(G7:G15)</f>
        <v>0</v>
      </c>
      <c r="H16" s="117">
        <f>SUM(H7:H15)</f>
        <v>0</v>
      </c>
      <c r="I16" s="118">
        <f>SUM(I7:I15)</f>
        <v>0</v>
      </c>
    </row>
    <row r="17" spans="1:48" x14ac:dyDescent="0.2">
      <c r="A17" s="62"/>
      <c r="B17" s="62"/>
      <c r="C17" s="62"/>
      <c r="D17" s="62"/>
      <c r="E17" s="62"/>
      <c r="F17" s="62"/>
      <c r="G17" s="62"/>
      <c r="H17" s="62"/>
      <c r="I17" s="62"/>
    </row>
    <row r="18" spans="1:48" ht="19.5" customHeight="1" x14ac:dyDescent="0.2">
      <c r="AR18" s="37"/>
      <c r="AS18" s="37"/>
      <c r="AT18" s="37"/>
      <c r="AU18" s="37"/>
      <c r="AV18" s="37"/>
    </row>
    <row r="21" spans="1:48" x14ac:dyDescent="0.2">
      <c r="AR21">
        <v>0</v>
      </c>
    </row>
    <row r="22" spans="1:48" x14ac:dyDescent="0.2">
      <c r="AR22">
        <v>1</v>
      </c>
    </row>
    <row r="23" spans="1:48" x14ac:dyDescent="0.2">
      <c r="AR23">
        <v>1</v>
      </c>
    </row>
    <row r="24" spans="1:48" x14ac:dyDescent="0.2">
      <c r="AR24">
        <v>2</v>
      </c>
    </row>
    <row r="25" spans="1:48" x14ac:dyDescent="0.2">
      <c r="AR25">
        <v>2</v>
      </c>
    </row>
    <row r="29" spans="1:48" x14ac:dyDescent="0.2">
      <c r="F29" s="120"/>
      <c r="G29" s="121"/>
      <c r="H29" s="121"/>
      <c r="I29" s="122"/>
    </row>
    <row r="30" spans="1:48" x14ac:dyDescent="0.2">
      <c r="F30" s="120"/>
      <c r="G30" s="121"/>
      <c r="H30" s="121"/>
      <c r="I30" s="122"/>
    </row>
    <row r="31" spans="1:48" x14ac:dyDescent="0.2">
      <c r="F31" s="120"/>
      <c r="G31" s="121"/>
      <c r="H31" s="121"/>
      <c r="I31" s="122"/>
    </row>
    <row r="32" spans="1:48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2"/>
  <sheetViews>
    <sheetView showGridLines="0" tabSelected="1" topLeftCell="A64" zoomScaleNormal="100" workbookViewId="0">
      <selection activeCell="L77" sqref="L77"/>
    </sheetView>
  </sheetViews>
  <sheetFormatPr defaultRowHeight="12.75" x14ac:dyDescent="0.2"/>
  <cols>
    <col min="1" max="1" width="4.42578125" style="123" customWidth="1"/>
    <col min="2" max="2" width="11.5703125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1" width="9.140625" style="123"/>
    <col min="12" max="12" width="75.42578125" style="123" customWidth="1"/>
    <col min="13" max="13" width="45.28515625" style="123" customWidth="1"/>
    <col min="14" max="16384" width="9.140625" style="123"/>
  </cols>
  <sheetData>
    <row r="1" spans="1:104" ht="15.75" x14ac:dyDescent="0.25">
      <c r="A1" s="211" t="s">
        <v>67</v>
      </c>
      <c r="B1" s="211"/>
      <c r="C1" s="211"/>
      <c r="D1" s="211"/>
      <c r="E1" s="211"/>
      <c r="F1" s="211"/>
      <c r="G1" s="211"/>
    </row>
    <row r="2" spans="1:104" ht="14.25" customHeight="1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2" t="s">
        <v>43</v>
      </c>
      <c r="B3" s="203"/>
      <c r="C3" s="93" t="str">
        <f>CONCATENATE(cislostavby," ",nazevstavby)</f>
        <v>20194011 REKONSTRUKCE OBJEKTU NA HRADĚ 5 - UPOL</v>
      </c>
      <c r="D3" s="128"/>
      <c r="E3" s="129" t="s">
        <v>54</v>
      </c>
      <c r="F3" s="130" t="str">
        <f>Rekapitulace!H1</f>
        <v>D</v>
      </c>
      <c r="G3" s="131"/>
    </row>
    <row r="4" spans="1:104" ht="13.5" thickBot="1" x14ac:dyDescent="0.25">
      <c r="A4" s="212" t="s">
        <v>45</v>
      </c>
      <c r="B4" s="205"/>
      <c r="C4" s="99" t="str">
        <f>CONCATENATE(cisloobjektu," ",nazevobjektu)</f>
        <v>IO 02 VENKOVNÍ KANALIZACE A OPRAVA PŘÍPOJEK</v>
      </c>
      <c r="D4" s="132"/>
      <c r="E4" s="213" t="str">
        <f>Rekapitulace!G2</f>
        <v>IO02 -VENKOVNÍ KANALIZACE A OPRAVA PŘÍPOJE-fin</v>
      </c>
      <c r="F4" s="214"/>
      <c r="G4" s="215"/>
    </row>
    <row r="5" spans="1:104" ht="13.5" thickTop="1" x14ac:dyDescent="0.2">
      <c r="A5" s="133"/>
      <c r="B5" s="124"/>
      <c r="C5" s="124"/>
      <c r="D5" s="124"/>
      <c r="E5" s="134"/>
      <c r="F5" s="124"/>
      <c r="G5" s="135"/>
    </row>
    <row r="6" spans="1:104" x14ac:dyDescent="0.2">
      <c r="A6" s="136" t="s">
        <v>55</v>
      </c>
      <c r="B6" s="137" t="s">
        <v>56</v>
      </c>
      <c r="C6" s="137" t="s">
        <v>57</v>
      </c>
      <c r="D6" s="137" t="s">
        <v>58</v>
      </c>
      <c r="E6" s="138" t="s">
        <v>59</v>
      </c>
      <c r="F6" s="137" t="s">
        <v>60</v>
      </c>
      <c r="G6" s="139" t="s">
        <v>61</v>
      </c>
    </row>
    <row r="7" spans="1:104" x14ac:dyDescent="0.2">
      <c r="A7" s="140" t="s">
        <v>62</v>
      </c>
      <c r="B7" s="141" t="s">
        <v>63</v>
      </c>
      <c r="C7" s="142" t="s">
        <v>64</v>
      </c>
      <c r="D7" s="143"/>
      <c r="E7" s="144"/>
      <c r="F7" s="144"/>
      <c r="G7" s="145"/>
      <c r="H7" s="146"/>
      <c r="I7" s="146"/>
      <c r="O7" s="147">
        <v>1</v>
      </c>
    </row>
    <row r="8" spans="1:104" x14ac:dyDescent="0.2">
      <c r="A8" s="148">
        <v>1</v>
      </c>
      <c r="B8" s="149" t="s">
        <v>74</v>
      </c>
      <c r="C8" s="150" t="s">
        <v>75</v>
      </c>
      <c r="D8" s="151" t="s">
        <v>76</v>
      </c>
      <c r="E8" s="152">
        <v>10</v>
      </c>
      <c r="F8" s="189">
        <v>0</v>
      </c>
      <c r="G8" s="153">
        <f>E8*F8</f>
        <v>0</v>
      </c>
      <c r="O8" s="147">
        <v>2</v>
      </c>
      <c r="AA8" s="123">
        <v>1</v>
      </c>
      <c r="AB8" s="123">
        <v>1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A8" s="154">
        <v>1</v>
      </c>
      <c r="CB8" s="154">
        <v>1</v>
      </c>
      <c r="CZ8" s="123">
        <v>6.0999999999999999E-2</v>
      </c>
    </row>
    <row r="9" spans="1:104" x14ac:dyDescent="0.2">
      <c r="A9" s="148">
        <v>2</v>
      </c>
      <c r="B9" s="149" t="s">
        <v>77</v>
      </c>
      <c r="C9" s="150" t="s">
        <v>78</v>
      </c>
      <c r="D9" s="151" t="s">
        <v>79</v>
      </c>
      <c r="E9" s="152">
        <v>16</v>
      </c>
      <c r="F9" s="189">
        <v>0</v>
      </c>
      <c r="G9" s="153">
        <f>E9*F9</f>
        <v>0</v>
      </c>
      <c r="O9" s="147">
        <v>2</v>
      </c>
      <c r="AA9" s="123">
        <v>1</v>
      </c>
      <c r="AB9" s="123">
        <v>1</v>
      </c>
      <c r="AC9" s="123">
        <v>1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A9" s="154">
        <v>1</v>
      </c>
      <c r="CB9" s="154">
        <v>1</v>
      </c>
      <c r="CZ9" s="123">
        <v>0</v>
      </c>
    </row>
    <row r="10" spans="1:104" x14ac:dyDescent="0.2">
      <c r="A10" s="148">
        <v>3</v>
      </c>
      <c r="B10" s="149" t="s">
        <v>80</v>
      </c>
      <c r="C10" s="150" t="s">
        <v>81</v>
      </c>
      <c r="D10" s="151" t="s">
        <v>79</v>
      </c>
      <c r="E10" s="152">
        <v>85.975999999999999</v>
      </c>
      <c r="F10" s="189">
        <v>0</v>
      </c>
      <c r="G10" s="153">
        <f>E10*F10</f>
        <v>0</v>
      </c>
      <c r="O10" s="147">
        <v>2</v>
      </c>
      <c r="AA10" s="123">
        <v>1</v>
      </c>
      <c r="AB10" s="123">
        <v>1</v>
      </c>
      <c r="AC10" s="123">
        <v>1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A10" s="154">
        <v>1</v>
      </c>
      <c r="CB10" s="154">
        <v>1</v>
      </c>
      <c r="CZ10" s="123">
        <v>0</v>
      </c>
    </row>
    <row r="11" spans="1:104" x14ac:dyDescent="0.2">
      <c r="A11" s="155"/>
      <c r="B11" s="157"/>
      <c r="C11" s="209" t="s">
        <v>82</v>
      </c>
      <c r="D11" s="210"/>
      <c r="E11" s="158">
        <v>9.9</v>
      </c>
      <c r="F11" s="159"/>
      <c r="G11" s="160"/>
      <c r="M11" s="156" t="s">
        <v>82</v>
      </c>
      <c r="O11" s="147"/>
    </row>
    <row r="12" spans="1:104" x14ac:dyDescent="0.2">
      <c r="A12" s="155"/>
      <c r="B12" s="157"/>
      <c r="C12" s="209" t="s">
        <v>83</v>
      </c>
      <c r="D12" s="210"/>
      <c r="E12" s="158">
        <v>16.5</v>
      </c>
      <c r="F12" s="159"/>
      <c r="G12" s="160"/>
      <c r="M12" s="156" t="s">
        <v>83</v>
      </c>
      <c r="O12" s="147"/>
    </row>
    <row r="13" spans="1:104" x14ac:dyDescent="0.2">
      <c r="A13" s="155"/>
      <c r="B13" s="157"/>
      <c r="C13" s="209" t="s">
        <v>84</v>
      </c>
      <c r="D13" s="210"/>
      <c r="E13" s="158">
        <v>33</v>
      </c>
      <c r="F13" s="159"/>
      <c r="G13" s="160"/>
      <c r="M13" s="156" t="s">
        <v>84</v>
      </c>
      <c r="O13" s="147"/>
    </row>
    <row r="14" spans="1:104" x14ac:dyDescent="0.2">
      <c r="A14" s="155"/>
      <c r="B14" s="157"/>
      <c r="C14" s="209" t="s">
        <v>85</v>
      </c>
      <c r="D14" s="210"/>
      <c r="E14" s="158">
        <v>14.016</v>
      </c>
      <c r="F14" s="159"/>
      <c r="G14" s="160"/>
      <c r="M14" s="156" t="s">
        <v>85</v>
      </c>
      <c r="O14" s="147"/>
    </row>
    <row r="15" spans="1:104" x14ac:dyDescent="0.2">
      <c r="A15" s="155"/>
      <c r="B15" s="157"/>
      <c r="C15" s="209" t="s">
        <v>86</v>
      </c>
      <c r="D15" s="210"/>
      <c r="E15" s="158">
        <v>3.36</v>
      </c>
      <c r="F15" s="159"/>
      <c r="G15" s="160"/>
      <c r="M15" s="156" t="s">
        <v>86</v>
      </c>
      <c r="O15" s="147"/>
    </row>
    <row r="16" spans="1:104" x14ac:dyDescent="0.2">
      <c r="A16" s="155"/>
      <c r="B16" s="157"/>
      <c r="C16" s="209" t="s">
        <v>87</v>
      </c>
      <c r="D16" s="210"/>
      <c r="E16" s="158">
        <v>1.2</v>
      </c>
      <c r="F16" s="159"/>
      <c r="G16" s="160"/>
      <c r="M16" s="156" t="s">
        <v>87</v>
      </c>
      <c r="O16" s="147"/>
    </row>
    <row r="17" spans="1:104" x14ac:dyDescent="0.2">
      <c r="A17" s="155"/>
      <c r="B17" s="157"/>
      <c r="C17" s="209" t="s">
        <v>88</v>
      </c>
      <c r="D17" s="210"/>
      <c r="E17" s="158">
        <v>8</v>
      </c>
      <c r="F17" s="159"/>
      <c r="G17" s="160"/>
      <c r="M17" s="156" t="s">
        <v>88</v>
      </c>
      <c r="O17" s="147"/>
    </row>
    <row r="18" spans="1:104" x14ac:dyDescent="0.2">
      <c r="A18" s="148">
        <v>4</v>
      </c>
      <c r="B18" s="149" t="s">
        <v>89</v>
      </c>
      <c r="C18" s="150" t="s">
        <v>90</v>
      </c>
      <c r="D18" s="151" t="s">
        <v>79</v>
      </c>
      <c r="E18" s="152">
        <v>85.98</v>
      </c>
      <c r="F18" s="189">
        <v>0</v>
      </c>
      <c r="G18" s="153">
        <f>E18*F18</f>
        <v>0</v>
      </c>
      <c r="O18" s="147">
        <v>2</v>
      </c>
      <c r="AA18" s="123">
        <v>1</v>
      </c>
      <c r="AB18" s="123">
        <v>1</v>
      </c>
      <c r="AC18" s="123">
        <v>1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A18" s="154">
        <v>1</v>
      </c>
      <c r="CB18" s="154">
        <v>1</v>
      </c>
      <c r="CZ18" s="123">
        <v>0</v>
      </c>
    </row>
    <row r="19" spans="1:104" x14ac:dyDescent="0.2">
      <c r="A19" s="148">
        <v>5</v>
      </c>
      <c r="B19" s="149" t="s">
        <v>91</v>
      </c>
      <c r="C19" s="150" t="s">
        <v>92</v>
      </c>
      <c r="D19" s="151" t="s">
        <v>93</v>
      </c>
      <c r="E19" s="152">
        <v>108</v>
      </c>
      <c r="F19" s="189">
        <v>0</v>
      </c>
      <c r="G19" s="153">
        <f>E19*F19</f>
        <v>0</v>
      </c>
      <c r="O19" s="147">
        <v>2</v>
      </c>
      <c r="AA19" s="123">
        <v>1</v>
      </c>
      <c r="AB19" s="123">
        <v>1</v>
      </c>
      <c r="AC19" s="123">
        <v>1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A19" s="154">
        <v>1</v>
      </c>
      <c r="CB19" s="154">
        <v>1</v>
      </c>
      <c r="CZ19" s="123">
        <v>9.8999999999999999E-4</v>
      </c>
    </row>
    <row r="20" spans="1:104" x14ac:dyDescent="0.2">
      <c r="A20" s="155"/>
      <c r="B20" s="157"/>
      <c r="C20" s="209" t="s">
        <v>94</v>
      </c>
      <c r="D20" s="210"/>
      <c r="E20" s="158">
        <v>18</v>
      </c>
      <c r="F20" s="159"/>
      <c r="G20" s="160"/>
      <c r="M20" s="156" t="s">
        <v>94</v>
      </c>
      <c r="O20" s="147"/>
    </row>
    <row r="21" spans="1:104" x14ac:dyDescent="0.2">
      <c r="A21" s="155"/>
      <c r="B21" s="157"/>
      <c r="C21" s="209" t="s">
        <v>95</v>
      </c>
      <c r="D21" s="210"/>
      <c r="E21" s="158">
        <v>30</v>
      </c>
      <c r="F21" s="159"/>
      <c r="G21" s="160"/>
      <c r="M21" s="156" t="s">
        <v>95</v>
      </c>
      <c r="O21" s="147"/>
    </row>
    <row r="22" spans="1:104" x14ac:dyDescent="0.2">
      <c r="A22" s="155"/>
      <c r="B22" s="157"/>
      <c r="C22" s="209" t="s">
        <v>96</v>
      </c>
      <c r="D22" s="210"/>
      <c r="E22" s="158">
        <v>60</v>
      </c>
      <c r="F22" s="159"/>
      <c r="G22" s="160"/>
      <c r="M22" s="156" t="s">
        <v>96</v>
      </c>
      <c r="O22" s="147"/>
    </row>
    <row r="23" spans="1:104" x14ac:dyDescent="0.2">
      <c r="A23" s="148">
        <v>6</v>
      </c>
      <c r="B23" s="149" t="s">
        <v>97</v>
      </c>
      <c r="C23" s="150" t="s">
        <v>98</v>
      </c>
      <c r="D23" s="151" t="s">
        <v>93</v>
      </c>
      <c r="E23" s="152">
        <v>108</v>
      </c>
      <c r="F23" s="189">
        <v>0</v>
      </c>
      <c r="G23" s="153">
        <f>E23*F23</f>
        <v>0</v>
      </c>
      <c r="O23" s="147">
        <v>2</v>
      </c>
      <c r="AA23" s="123">
        <v>1</v>
      </c>
      <c r="AB23" s="123">
        <v>1</v>
      </c>
      <c r="AC23" s="123">
        <v>1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A23" s="154">
        <v>1</v>
      </c>
      <c r="CB23" s="154">
        <v>1</v>
      </c>
      <c r="CZ23" s="123">
        <v>0</v>
      </c>
    </row>
    <row r="24" spans="1:104" x14ac:dyDescent="0.2">
      <c r="A24" s="148">
        <v>7</v>
      </c>
      <c r="B24" s="149" t="s">
        <v>99</v>
      </c>
      <c r="C24" s="150" t="s">
        <v>100</v>
      </c>
      <c r="D24" s="151" t="s">
        <v>79</v>
      </c>
      <c r="E24" s="152">
        <v>85.98</v>
      </c>
      <c r="F24" s="189">
        <v>0</v>
      </c>
      <c r="G24" s="153">
        <f>E24*F24</f>
        <v>0</v>
      </c>
      <c r="O24" s="147">
        <v>2</v>
      </c>
      <c r="AA24" s="123">
        <v>1</v>
      </c>
      <c r="AB24" s="123">
        <v>1</v>
      </c>
      <c r="AC24" s="123">
        <v>1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A24" s="154">
        <v>1</v>
      </c>
      <c r="CB24" s="154">
        <v>1</v>
      </c>
      <c r="CZ24" s="123">
        <v>0</v>
      </c>
    </row>
    <row r="25" spans="1:104" x14ac:dyDescent="0.2">
      <c r="A25" s="148">
        <v>8</v>
      </c>
      <c r="B25" s="149" t="s">
        <v>101</v>
      </c>
      <c r="C25" s="150" t="s">
        <v>102</v>
      </c>
      <c r="D25" s="151" t="s">
        <v>79</v>
      </c>
      <c r="E25" s="152">
        <v>19.152000000000001</v>
      </c>
      <c r="F25" s="189">
        <v>0</v>
      </c>
      <c r="G25" s="153">
        <f>E25*F25</f>
        <v>0</v>
      </c>
      <c r="O25" s="147">
        <v>2</v>
      </c>
      <c r="AA25" s="123">
        <v>1</v>
      </c>
      <c r="AB25" s="123">
        <v>1</v>
      </c>
      <c r="AC25" s="123">
        <v>1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A25" s="154">
        <v>1</v>
      </c>
      <c r="CB25" s="154">
        <v>1</v>
      </c>
      <c r="CZ25" s="123">
        <v>0</v>
      </c>
    </row>
    <row r="26" spans="1:104" x14ac:dyDescent="0.2">
      <c r="A26" s="155"/>
      <c r="B26" s="157"/>
      <c r="C26" s="209" t="s">
        <v>103</v>
      </c>
      <c r="D26" s="210"/>
      <c r="E26" s="158">
        <v>1.98</v>
      </c>
      <c r="F26" s="159"/>
      <c r="G26" s="160"/>
      <c r="M26" s="156" t="s">
        <v>103</v>
      </c>
      <c r="O26" s="147"/>
    </row>
    <row r="27" spans="1:104" x14ac:dyDescent="0.2">
      <c r="A27" s="155"/>
      <c r="B27" s="157"/>
      <c r="C27" s="209" t="s">
        <v>104</v>
      </c>
      <c r="D27" s="210"/>
      <c r="E27" s="158">
        <v>3.3</v>
      </c>
      <c r="F27" s="159"/>
      <c r="G27" s="160"/>
      <c r="M27" s="156" t="s">
        <v>104</v>
      </c>
      <c r="O27" s="147"/>
    </row>
    <row r="28" spans="1:104" x14ac:dyDescent="0.2">
      <c r="A28" s="155"/>
      <c r="B28" s="157"/>
      <c r="C28" s="209" t="s">
        <v>105</v>
      </c>
      <c r="D28" s="210"/>
      <c r="E28" s="158">
        <v>6.6</v>
      </c>
      <c r="F28" s="159"/>
      <c r="G28" s="160"/>
      <c r="M28" s="156" t="s">
        <v>105</v>
      </c>
      <c r="O28" s="147"/>
    </row>
    <row r="29" spans="1:104" x14ac:dyDescent="0.2">
      <c r="A29" s="155"/>
      <c r="B29" s="157"/>
      <c r="C29" s="209" t="s">
        <v>106</v>
      </c>
      <c r="D29" s="210"/>
      <c r="E29" s="158">
        <v>3.504</v>
      </c>
      <c r="F29" s="159"/>
      <c r="G29" s="160"/>
      <c r="M29" s="156" t="s">
        <v>106</v>
      </c>
      <c r="O29" s="147"/>
    </row>
    <row r="30" spans="1:104" x14ac:dyDescent="0.2">
      <c r="A30" s="155"/>
      <c r="B30" s="157"/>
      <c r="C30" s="209" t="s">
        <v>107</v>
      </c>
      <c r="D30" s="210"/>
      <c r="E30" s="158">
        <v>1.008</v>
      </c>
      <c r="F30" s="159"/>
      <c r="G30" s="160"/>
      <c r="M30" s="156" t="s">
        <v>107</v>
      </c>
      <c r="O30" s="147"/>
    </row>
    <row r="31" spans="1:104" x14ac:dyDescent="0.2">
      <c r="A31" s="155"/>
      <c r="B31" s="157"/>
      <c r="C31" s="209" t="s">
        <v>108</v>
      </c>
      <c r="D31" s="210"/>
      <c r="E31" s="158">
        <v>0.36</v>
      </c>
      <c r="F31" s="159"/>
      <c r="G31" s="160"/>
      <c r="M31" s="156" t="s">
        <v>108</v>
      </c>
      <c r="O31" s="147"/>
    </row>
    <row r="32" spans="1:104" x14ac:dyDescent="0.2">
      <c r="A32" s="155"/>
      <c r="B32" s="157"/>
      <c r="C32" s="209" t="s">
        <v>109</v>
      </c>
      <c r="D32" s="210"/>
      <c r="E32" s="158">
        <v>2.4</v>
      </c>
      <c r="F32" s="159"/>
      <c r="G32" s="160"/>
      <c r="M32" s="156" t="s">
        <v>109</v>
      </c>
      <c r="O32" s="147"/>
    </row>
    <row r="33" spans="1:104" x14ac:dyDescent="0.2">
      <c r="A33" s="148">
        <v>9</v>
      </c>
      <c r="B33" s="149" t="s">
        <v>110</v>
      </c>
      <c r="C33" s="150" t="s">
        <v>111</v>
      </c>
      <c r="D33" s="151" t="s">
        <v>79</v>
      </c>
      <c r="E33" s="152">
        <v>19.16</v>
      </c>
      <c r="F33" s="189">
        <v>0</v>
      </c>
      <c r="G33" s="153">
        <f>E33*F33</f>
        <v>0</v>
      </c>
      <c r="O33" s="147">
        <v>2</v>
      </c>
      <c r="AA33" s="123">
        <v>1</v>
      </c>
      <c r="AB33" s="123">
        <v>1</v>
      </c>
      <c r="AC33" s="123">
        <v>1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A33" s="154">
        <v>1</v>
      </c>
      <c r="CB33" s="154">
        <v>1</v>
      </c>
      <c r="CZ33" s="123">
        <v>0</v>
      </c>
    </row>
    <row r="34" spans="1:104" x14ac:dyDescent="0.2">
      <c r="A34" s="161"/>
      <c r="B34" s="162" t="s">
        <v>65</v>
      </c>
      <c r="C34" s="163" t="str">
        <f>CONCATENATE(B7," ",C7)</f>
        <v>1 Zemní práce</v>
      </c>
      <c r="D34" s="164"/>
      <c r="E34" s="165"/>
      <c r="F34" s="166"/>
      <c r="G34" s="167">
        <f>SUM(G7:G33)</f>
        <v>0</v>
      </c>
      <c r="O34" s="147">
        <v>4</v>
      </c>
      <c r="BA34" s="168">
        <f>SUM(BA7:BA33)</f>
        <v>0</v>
      </c>
      <c r="BB34" s="168">
        <f>SUM(BB7:BB33)</f>
        <v>0</v>
      </c>
      <c r="BC34" s="168">
        <f>SUM(BC7:BC33)</f>
        <v>0</v>
      </c>
      <c r="BD34" s="168">
        <f>SUM(BD7:BD33)</f>
        <v>0</v>
      </c>
      <c r="BE34" s="168">
        <f>SUM(BE7:BE33)</f>
        <v>0</v>
      </c>
    </row>
    <row r="35" spans="1:104" x14ac:dyDescent="0.2">
      <c r="A35" s="140" t="s">
        <v>62</v>
      </c>
      <c r="B35" s="141" t="s">
        <v>112</v>
      </c>
      <c r="C35" s="142" t="s">
        <v>113</v>
      </c>
      <c r="D35" s="143"/>
      <c r="E35" s="144"/>
      <c r="F35" s="144"/>
      <c r="G35" s="145"/>
      <c r="H35" s="146"/>
      <c r="I35" s="146"/>
      <c r="O35" s="147">
        <v>1</v>
      </c>
    </row>
    <row r="36" spans="1:104" x14ac:dyDescent="0.2">
      <c r="A36" s="148">
        <v>10</v>
      </c>
      <c r="B36" s="149" t="s">
        <v>114</v>
      </c>
      <c r="C36" s="150" t="s">
        <v>115</v>
      </c>
      <c r="D36" s="151" t="s">
        <v>79</v>
      </c>
      <c r="E36" s="152">
        <v>6.3840000000000003</v>
      </c>
      <c r="F36" s="189">
        <v>0</v>
      </c>
      <c r="G36" s="153">
        <f>E36*F36</f>
        <v>0</v>
      </c>
      <c r="O36" s="147">
        <v>2</v>
      </c>
      <c r="AA36" s="123">
        <v>1</v>
      </c>
      <c r="AB36" s="123">
        <v>1</v>
      </c>
      <c r="AC36" s="123">
        <v>1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A36" s="154">
        <v>1</v>
      </c>
      <c r="CB36" s="154">
        <v>1</v>
      </c>
      <c r="CZ36" s="123">
        <v>1.891</v>
      </c>
    </row>
    <row r="37" spans="1:104" x14ac:dyDescent="0.2">
      <c r="A37" s="155"/>
      <c r="B37" s="157"/>
      <c r="C37" s="209" t="s">
        <v>116</v>
      </c>
      <c r="D37" s="210"/>
      <c r="E37" s="158">
        <v>0.66</v>
      </c>
      <c r="F37" s="159"/>
      <c r="G37" s="160"/>
      <c r="M37" s="156" t="s">
        <v>116</v>
      </c>
      <c r="O37" s="147"/>
    </row>
    <row r="38" spans="1:104" x14ac:dyDescent="0.2">
      <c r="A38" s="155"/>
      <c r="B38" s="157"/>
      <c r="C38" s="209" t="s">
        <v>117</v>
      </c>
      <c r="D38" s="210"/>
      <c r="E38" s="158">
        <v>1.1000000000000001</v>
      </c>
      <c r="F38" s="159"/>
      <c r="G38" s="160"/>
      <c r="M38" s="156" t="s">
        <v>117</v>
      </c>
      <c r="O38" s="147"/>
    </row>
    <row r="39" spans="1:104" x14ac:dyDescent="0.2">
      <c r="A39" s="155"/>
      <c r="B39" s="157"/>
      <c r="C39" s="209" t="s">
        <v>118</v>
      </c>
      <c r="D39" s="210"/>
      <c r="E39" s="158">
        <v>2.2000000000000002</v>
      </c>
      <c r="F39" s="159"/>
      <c r="G39" s="160"/>
      <c r="M39" s="156" t="s">
        <v>118</v>
      </c>
      <c r="O39" s="147"/>
    </row>
    <row r="40" spans="1:104" x14ac:dyDescent="0.2">
      <c r="A40" s="155"/>
      <c r="B40" s="157"/>
      <c r="C40" s="209" t="s">
        <v>119</v>
      </c>
      <c r="D40" s="210"/>
      <c r="E40" s="158">
        <v>1.1679999999999999</v>
      </c>
      <c r="F40" s="159"/>
      <c r="G40" s="160"/>
      <c r="M40" s="156" t="s">
        <v>119</v>
      </c>
      <c r="O40" s="147"/>
    </row>
    <row r="41" spans="1:104" x14ac:dyDescent="0.2">
      <c r="A41" s="155"/>
      <c r="B41" s="157"/>
      <c r="C41" s="209" t="s">
        <v>120</v>
      </c>
      <c r="D41" s="210"/>
      <c r="E41" s="158">
        <v>0.33600000000000002</v>
      </c>
      <c r="F41" s="159"/>
      <c r="G41" s="160"/>
      <c r="M41" s="156" t="s">
        <v>120</v>
      </c>
      <c r="O41" s="147"/>
    </row>
    <row r="42" spans="1:104" x14ac:dyDescent="0.2">
      <c r="A42" s="155"/>
      <c r="B42" s="157"/>
      <c r="C42" s="209" t="s">
        <v>121</v>
      </c>
      <c r="D42" s="210"/>
      <c r="E42" s="158">
        <v>0.12</v>
      </c>
      <c r="F42" s="159"/>
      <c r="G42" s="160"/>
      <c r="M42" s="156" t="s">
        <v>121</v>
      </c>
      <c r="O42" s="147"/>
    </row>
    <row r="43" spans="1:104" x14ac:dyDescent="0.2">
      <c r="A43" s="155"/>
      <c r="B43" s="157"/>
      <c r="C43" s="209" t="s">
        <v>122</v>
      </c>
      <c r="D43" s="210"/>
      <c r="E43" s="158">
        <v>0.8</v>
      </c>
      <c r="F43" s="159"/>
      <c r="G43" s="160"/>
      <c r="M43" s="156" t="s">
        <v>122</v>
      </c>
      <c r="O43" s="147"/>
    </row>
    <row r="44" spans="1:104" x14ac:dyDescent="0.2">
      <c r="A44" s="161"/>
      <c r="B44" s="162" t="s">
        <v>65</v>
      </c>
      <c r="C44" s="163" t="str">
        <f>CONCATENATE(B35," ",C35)</f>
        <v>45 Podkladní a vedlejší konstrukce</v>
      </c>
      <c r="D44" s="164"/>
      <c r="E44" s="165"/>
      <c r="F44" s="166"/>
      <c r="G44" s="167">
        <f>SUM(G35:G43)</f>
        <v>0</v>
      </c>
      <c r="O44" s="147">
        <v>4</v>
      </c>
      <c r="BA44" s="168">
        <f>SUM(BA35:BA43)</f>
        <v>0</v>
      </c>
      <c r="BB44" s="168">
        <f>SUM(BB35:BB43)</f>
        <v>0</v>
      </c>
      <c r="BC44" s="168">
        <f>SUM(BC35:BC43)</f>
        <v>0</v>
      </c>
      <c r="BD44" s="168">
        <f>SUM(BD35:BD43)</f>
        <v>0</v>
      </c>
      <c r="BE44" s="168">
        <f>SUM(BE35:BE43)</f>
        <v>0</v>
      </c>
    </row>
    <row r="45" spans="1:104" x14ac:dyDescent="0.2">
      <c r="A45" s="140" t="s">
        <v>62</v>
      </c>
      <c r="B45" s="141" t="s">
        <v>123</v>
      </c>
      <c r="C45" s="142" t="s">
        <v>124</v>
      </c>
      <c r="D45" s="143"/>
      <c r="E45" s="144"/>
      <c r="F45" s="144"/>
      <c r="G45" s="145"/>
      <c r="H45" s="146"/>
      <c r="I45" s="146"/>
      <c r="O45" s="147">
        <v>1</v>
      </c>
    </row>
    <row r="46" spans="1:104" ht="22.5" x14ac:dyDescent="0.2">
      <c r="A46" s="148">
        <v>11</v>
      </c>
      <c r="B46" s="149" t="s">
        <v>125</v>
      </c>
      <c r="C46" s="150" t="s">
        <v>126</v>
      </c>
      <c r="D46" s="151" t="s">
        <v>76</v>
      </c>
      <c r="E46" s="152">
        <v>80</v>
      </c>
      <c r="F46" s="189">
        <v>0</v>
      </c>
      <c r="G46" s="153">
        <f>E46*F46</f>
        <v>0</v>
      </c>
      <c r="O46" s="147">
        <v>2</v>
      </c>
      <c r="AA46" s="123">
        <v>1</v>
      </c>
      <c r="AB46" s="123">
        <v>0</v>
      </c>
      <c r="AC46" s="123">
        <v>0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A46" s="154">
        <v>1</v>
      </c>
      <c r="CB46" s="154">
        <v>0</v>
      </c>
      <c r="CZ46" s="123">
        <v>0</v>
      </c>
    </row>
    <row r="47" spans="1:104" x14ac:dyDescent="0.2">
      <c r="A47" s="148">
        <v>12</v>
      </c>
      <c r="B47" s="149" t="s">
        <v>127</v>
      </c>
      <c r="C47" s="150" t="s">
        <v>128</v>
      </c>
      <c r="D47" s="151" t="s">
        <v>76</v>
      </c>
      <c r="E47" s="152">
        <v>13</v>
      </c>
      <c r="F47" s="189">
        <v>0</v>
      </c>
      <c r="G47" s="153">
        <f>E47*F47</f>
        <v>0</v>
      </c>
      <c r="O47" s="147">
        <v>2</v>
      </c>
      <c r="AA47" s="123">
        <v>1</v>
      </c>
      <c r="AB47" s="123">
        <v>1</v>
      </c>
      <c r="AC47" s="123">
        <v>1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A47" s="154">
        <v>1</v>
      </c>
      <c r="CB47" s="154">
        <v>1</v>
      </c>
      <c r="CZ47" s="123">
        <v>0</v>
      </c>
    </row>
    <row r="48" spans="1:104" x14ac:dyDescent="0.2">
      <c r="A48" s="155"/>
      <c r="B48" s="157"/>
      <c r="C48" s="209" t="s">
        <v>129</v>
      </c>
      <c r="D48" s="210"/>
      <c r="E48" s="158">
        <v>13</v>
      </c>
      <c r="F48" s="159"/>
      <c r="G48" s="160"/>
      <c r="M48" s="156" t="s">
        <v>129</v>
      </c>
      <c r="O48" s="147"/>
    </row>
    <row r="49" spans="1:104" ht="22.5" x14ac:dyDescent="0.2">
      <c r="A49" s="148">
        <v>13</v>
      </c>
      <c r="B49" s="149" t="s">
        <v>130</v>
      </c>
      <c r="C49" s="150" t="s">
        <v>131</v>
      </c>
      <c r="D49" s="151" t="s">
        <v>76</v>
      </c>
      <c r="E49" s="152">
        <v>80</v>
      </c>
      <c r="F49" s="189">
        <v>0</v>
      </c>
      <c r="G49" s="153">
        <f>E49*F49</f>
        <v>0</v>
      </c>
      <c r="O49" s="147">
        <v>2</v>
      </c>
      <c r="AA49" s="123">
        <v>1</v>
      </c>
      <c r="AB49" s="123">
        <v>1</v>
      </c>
      <c r="AC49" s="123">
        <v>1</v>
      </c>
      <c r="AZ49" s="123">
        <v>1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A49" s="154">
        <v>1</v>
      </c>
      <c r="CB49" s="154">
        <v>1</v>
      </c>
      <c r="CZ49" s="123">
        <v>2.3700000000000001E-3</v>
      </c>
    </row>
    <row r="50" spans="1:104" x14ac:dyDescent="0.2">
      <c r="A50" s="155"/>
      <c r="B50" s="157"/>
      <c r="C50" s="209" t="s">
        <v>132</v>
      </c>
      <c r="D50" s="210"/>
      <c r="E50" s="158">
        <v>80</v>
      </c>
      <c r="F50" s="159"/>
      <c r="G50" s="160"/>
      <c r="M50" s="156" t="s">
        <v>132</v>
      </c>
      <c r="O50" s="147"/>
    </row>
    <row r="51" spans="1:104" x14ac:dyDescent="0.2">
      <c r="A51" s="148">
        <v>14</v>
      </c>
      <c r="B51" s="149" t="s">
        <v>133</v>
      </c>
      <c r="C51" s="150" t="s">
        <v>134</v>
      </c>
      <c r="D51" s="151" t="s">
        <v>135</v>
      </c>
      <c r="E51" s="152">
        <v>2</v>
      </c>
      <c r="F51" s="189">
        <v>0</v>
      </c>
      <c r="G51" s="153">
        <f>E51*F51</f>
        <v>0</v>
      </c>
      <c r="O51" s="147">
        <v>2</v>
      </c>
      <c r="AA51" s="123">
        <v>1</v>
      </c>
      <c r="AB51" s="123">
        <v>1</v>
      </c>
      <c r="AC51" s="123">
        <v>1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A51" s="154">
        <v>1</v>
      </c>
      <c r="CB51" s="154">
        <v>1</v>
      </c>
      <c r="CZ51" s="123">
        <v>8.0000000000000007E-5</v>
      </c>
    </row>
    <row r="52" spans="1:104" x14ac:dyDescent="0.2">
      <c r="A52" s="148">
        <v>15</v>
      </c>
      <c r="B52" s="149" t="s">
        <v>136</v>
      </c>
      <c r="C52" s="150" t="s">
        <v>137</v>
      </c>
      <c r="D52" s="151" t="s">
        <v>135</v>
      </c>
      <c r="E52" s="152">
        <v>2</v>
      </c>
      <c r="F52" s="189">
        <v>0</v>
      </c>
      <c r="G52" s="153">
        <f>E52*F52</f>
        <v>0</v>
      </c>
      <c r="O52" s="147">
        <v>2</v>
      </c>
      <c r="AA52" s="123">
        <v>12</v>
      </c>
      <c r="AB52" s="123">
        <v>0</v>
      </c>
      <c r="AC52" s="123">
        <v>34</v>
      </c>
      <c r="AZ52" s="123">
        <v>1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A52" s="154">
        <v>12</v>
      </c>
      <c r="CB52" s="154">
        <v>0</v>
      </c>
      <c r="CZ52" s="123">
        <v>0</v>
      </c>
    </row>
    <row r="53" spans="1:104" x14ac:dyDescent="0.2">
      <c r="A53" s="148">
        <v>16</v>
      </c>
      <c r="B53" s="149" t="s">
        <v>138</v>
      </c>
      <c r="C53" s="150" t="s">
        <v>139</v>
      </c>
      <c r="D53" s="151" t="s">
        <v>140</v>
      </c>
      <c r="E53" s="152">
        <v>3.0680000000000001</v>
      </c>
      <c r="F53" s="189">
        <v>0</v>
      </c>
      <c r="G53" s="153">
        <f>E53*F53</f>
        <v>0</v>
      </c>
      <c r="O53" s="147">
        <v>2</v>
      </c>
      <c r="AA53" s="123">
        <v>3</v>
      </c>
      <c r="AB53" s="123">
        <v>1</v>
      </c>
      <c r="AC53" s="123">
        <v>28613751</v>
      </c>
      <c r="AZ53" s="123">
        <v>1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A53" s="154">
        <v>3</v>
      </c>
      <c r="CB53" s="154">
        <v>1</v>
      </c>
      <c r="CZ53" s="123">
        <v>1E-3</v>
      </c>
    </row>
    <row r="54" spans="1:104" x14ac:dyDescent="0.2">
      <c r="A54" s="155"/>
      <c r="B54" s="157"/>
      <c r="C54" s="209" t="s">
        <v>141</v>
      </c>
      <c r="D54" s="210"/>
      <c r="E54" s="158">
        <v>3.0680000000000001</v>
      </c>
      <c r="F54" s="159"/>
      <c r="G54" s="160"/>
      <c r="M54" s="156" t="s">
        <v>141</v>
      </c>
      <c r="O54" s="147"/>
    </row>
    <row r="55" spans="1:104" x14ac:dyDescent="0.2">
      <c r="A55" s="161"/>
      <c r="B55" s="162" t="s">
        <v>65</v>
      </c>
      <c r="C55" s="163" t="str">
        <f>CONCATENATE(B45," ",C45)</f>
        <v>8 Trubní vedení</v>
      </c>
      <c r="D55" s="164"/>
      <c r="E55" s="165"/>
      <c r="F55" s="166"/>
      <c r="G55" s="167">
        <f>SUM(G45:G54)</f>
        <v>0</v>
      </c>
      <c r="O55" s="147">
        <v>4</v>
      </c>
      <c r="BA55" s="168">
        <f>SUM(BA45:BA54)</f>
        <v>0</v>
      </c>
      <c r="BB55" s="168">
        <f>SUM(BB45:BB54)</f>
        <v>0</v>
      </c>
      <c r="BC55" s="168">
        <f>SUM(BC45:BC54)</f>
        <v>0</v>
      </c>
      <c r="BD55" s="168">
        <f>SUM(BD45:BD54)</f>
        <v>0</v>
      </c>
      <c r="BE55" s="168">
        <f>SUM(BE45:BE54)</f>
        <v>0</v>
      </c>
    </row>
    <row r="56" spans="1:104" x14ac:dyDescent="0.2">
      <c r="A56" s="140" t="s">
        <v>62</v>
      </c>
      <c r="B56" s="141" t="s">
        <v>142</v>
      </c>
      <c r="C56" s="142" t="s">
        <v>143</v>
      </c>
      <c r="D56" s="143"/>
      <c r="E56" s="144"/>
      <c r="F56" s="144"/>
      <c r="G56" s="145"/>
      <c r="H56" s="146"/>
      <c r="I56" s="146"/>
      <c r="O56" s="147">
        <v>1</v>
      </c>
    </row>
    <row r="57" spans="1:104" x14ac:dyDescent="0.2">
      <c r="A57" s="148">
        <v>17</v>
      </c>
      <c r="B57" s="149" t="s">
        <v>144</v>
      </c>
      <c r="C57" s="150" t="s">
        <v>145</v>
      </c>
      <c r="D57" s="151" t="s">
        <v>135</v>
      </c>
      <c r="E57" s="152">
        <v>10</v>
      </c>
      <c r="F57" s="189">
        <v>0</v>
      </c>
      <c r="G57" s="153">
        <f>E57*F57</f>
        <v>0</v>
      </c>
      <c r="O57" s="147">
        <v>2</v>
      </c>
      <c r="AA57" s="123">
        <v>1</v>
      </c>
      <c r="AB57" s="123">
        <v>1</v>
      </c>
      <c r="AC57" s="123">
        <v>1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A57" s="154">
        <v>1</v>
      </c>
      <c r="CB57" s="154">
        <v>1</v>
      </c>
      <c r="CZ57" s="123">
        <v>7.0999999999999994E-2</v>
      </c>
    </row>
    <row r="58" spans="1:104" x14ac:dyDescent="0.2">
      <c r="A58" s="148">
        <v>18</v>
      </c>
      <c r="B58" s="149" t="s">
        <v>146</v>
      </c>
      <c r="C58" s="150" t="s">
        <v>147</v>
      </c>
      <c r="D58" s="151" t="s">
        <v>76</v>
      </c>
      <c r="E58" s="152">
        <v>13</v>
      </c>
      <c r="F58" s="189">
        <v>0</v>
      </c>
      <c r="G58" s="153">
        <f>E58*F58</f>
        <v>0</v>
      </c>
      <c r="O58" s="147">
        <v>2</v>
      </c>
      <c r="AA58" s="123">
        <v>1</v>
      </c>
      <c r="AB58" s="123">
        <v>1</v>
      </c>
      <c r="AC58" s="123">
        <v>1</v>
      </c>
      <c r="AZ58" s="123">
        <v>1</v>
      </c>
      <c r="BA58" s="123">
        <f>IF(AZ58=1,G58,0)</f>
        <v>0</v>
      </c>
      <c r="BB58" s="123">
        <f>IF(AZ58=2,G58,0)</f>
        <v>0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A58" s="154">
        <v>1</v>
      </c>
      <c r="CB58" s="154">
        <v>1</v>
      </c>
      <c r="CZ58" s="123">
        <v>0</v>
      </c>
    </row>
    <row r="59" spans="1:104" x14ac:dyDescent="0.2">
      <c r="A59" s="148">
        <v>19</v>
      </c>
      <c r="B59" s="149" t="s">
        <v>148</v>
      </c>
      <c r="C59" s="150" t="s">
        <v>149</v>
      </c>
      <c r="D59" s="151" t="s">
        <v>76</v>
      </c>
      <c r="E59" s="152">
        <v>13</v>
      </c>
      <c r="F59" s="189">
        <v>0</v>
      </c>
      <c r="G59" s="153">
        <f>E59*F59</f>
        <v>0</v>
      </c>
      <c r="O59" s="147">
        <v>2</v>
      </c>
      <c r="AA59" s="123">
        <v>1</v>
      </c>
      <c r="AB59" s="123">
        <v>1</v>
      </c>
      <c r="AC59" s="123">
        <v>1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A59" s="154">
        <v>1</v>
      </c>
      <c r="CB59" s="154">
        <v>1</v>
      </c>
      <c r="CZ59" s="123">
        <v>0</v>
      </c>
    </row>
    <row r="60" spans="1:104" x14ac:dyDescent="0.2">
      <c r="A60" s="161"/>
      <c r="B60" s="162" t="s">
        <v>65</v>
      </c>
      <c r="C60" s="163" t="str">
        <f>CONCATENATE(B56," ",C56)</f>
        <v>87 Potrubí z trub z plastických hmot</v>
      </c>
      <c r="D60" s="164"/>
      <c r="E60" s="165"/>
      <c r="F60" s="166"/>
      <c r="G60" s="167">
        <f>SUM(G56:G59)</f>
        <v>0</v>
      </c>
      <c r="O60" s="147">
        <v>4</v>
      </c>
      <c r="BA60" s="168">
        <f>SUM(BA56:BA59)</f>
        <v>0</v>
      </c>
      <c r="BB60" s="168">
        <f>SUM(BB56:BB59)</f>
        <v>0</v>
      </c>
      <c r="BC60" s="168">
        <f>SUM(BC56:BC59)</f>
        <v>0</v>
      </c>
      <c r="BD60" s="168">
        <f>SUM(BD56:BD59)</f>
        <v>0</v>
      </c>
      <c r="BE60" s="168">
        <f>SUM(BE56:BE59)</f>
        <v>0</v>
      </c>
    </row>
    <row r="61" spans="1:104" x14ac:dyDescent="0.2">
      <c r="A61" s="140" t="s">
        <v>62</v>
      </c>
      <c r="B61" s="141" t="s">
        <v>150</v>
      </c>
      <c r="C61" s="142" t="s">
        <v>151</v>
      </c>
      <c r="D61" s="143"/>
      <c r="E61" s="144"/>
      <c r="F61" s="144"/>
      <c r="G61" s="145"/>
      <c r="H61" s="146"/>
      <c r="I61" s="146"/>
      <c r="O61" s="147">
        <v>1</v>
      </c>
    </row>
    <row r="62" spans="1:104" x14ac:dyDescent="0.2">
      <c r="A62" s="148">
        <v>20</v>
      </c>
      <c r="B62" s="149" t="s">
        <v>152</v>
      </c>
      <c r="C62" s="150" t="s">
        <v>153</v>
      </c>
      <c r="D62" s="151" t="s">
        <v>135</v>
      </c>
      <c r="E62" s="152">
        <v>7</v>
      </c>
      <c r="F62" s="189">
        <v>0</v>
      </c>
      <c r="G62" s="153">
        <f t="shared" ref="G62:G71" si="0">E62*F62</f>
        <v>0</v>
      </c>
      <c r="O62" s="147">
        <v>2</v>
      </c>
      <c r="AA62" s="123">
        <v>1</v>
      </c>
      <c r="AB62" s="123">
        <v>7</v>
      </c>
      <c r="AC62" s="123">
        <v>7</v>
      </c>
      <c r="AZ62" s="123">
        <v>1</v>
      </c>
      <c r="BA62" s="123">
        <f t="shared" ref="BA62:BA71" si="1">IF(AZ62=1,G62,0)</f>
        <v>0</v>
      </c>
      <c r="BB62" s="123">
        <f t="shared" ref="BB62:BB71" si="2">IF(AZ62=2,G62,0)</f>
        <v>0</v>
      </c>
      <c r="BC62" s="123">
        <f t="shared" ref="BC62:BC71" si="3">IF(AZ62=3,G62,0)</f>
        <v>0</v>
      </c>
      <c r="BD62" s="123">
        <f t="shared" ref="BD62:BD71" si="4">IF(AZ62=4,G62,0)</f>
        <v>0</v>
      </c>
      <c r="BE62" s="123">
        <f t="shared" ref="BE62:BE71" si="5">IF(AZ62=5,G62,0)</f>
        <v>0</v>
      </c>
      <c r="CA62" s="154">
        <v>1</v>
      </c>
      <c r="CB62" s="154">
        <v>7</v>
      </c>
      <c r="CZ62" s="123">
        <v>2.52E-2</v>
      </c>
    </row>
    <row r="63" spans="1:104" x14ac:dyDescent="0.2">
      <c r="A63" s="148">
        <v>21</v>
      </c>
      <c r="B63" s="149" t="s">
        <v>154</v>
      </c>
      <c r="C63" s="150" t="s">
        <v>155</v>
      </c>
      <c r="D63" s="151" t="s">
        <v>76</v>
      </c>
      <c r="E63" s="152">
        <v>20</v>
      </c>
      <c r="F63" s="189">
        <v>0</v>
      </c>
      <c r="G63" s="153">
        <f t="shared" si="0"/>
        <v>0</v>
      </c>
      <c r="O63" s="147">
        <v>2</v>
      </c>
      <c r="AA63" s="123">
        <v>12</v>
      </c>
      <c r="AB63" s="123">
        <v>0</v>
      </c>
      <c r="AC63" s="123">
        <v>4</v>
      </c>
      <c r="AZ63" s="123">
        <v>1</v>
      </c>
      <c r="BA63" s="123">
        <f t="shared" si="1"/>
        <v>0</v>
      </c>
      <c r="BB63" s="123">
        <f t="shared" si="2"/>
        <v>0</v>
      </c>
      <c r="BC63" s="123">
        <f t="shared" si="3"/>
        <v>0</v>
      </c>
      <c r="BD63" s="123">
        <f t="shared" si="4"/>
        <v>0</v>
      </c>
      <c r="BE63" s="123">
        <f t="shared" si="5"/>
        <v>0</v>
      </c>
      <c r="CA63" s="154">
        <v>12</v>
      </c>
      <c r="CB63" s="154">
        <v>0</v>
      </c>
      <c r="CZ63" s="123">
        <v>0</v>
      </c>
    </row>
    <row r="64" spans="1:104" ht="22.5" x14ac:dyDescent="0.2">
      <c r="A64" s="148">
        <v>22</v>
      </c>
      <c r="B64" s="149" t="s">
        <v>156</v>
      </c>
      <c r="C64" s="150" t="s">
        <v>157</v>
      </c>
      <c r="D64" s="151" t="s">
        <v>76</v>
      </c>
      <c r="E64" s="152">
        <v>20</v>
      </c>
      <c r="F64" s="189">
        <v>0</v>
      </c>
      <c r="G64" s="153">
        <f t="shared" si="0"/>
        <v>0</v>
      </c>
      <c r="O64" s="147">
        <v>2</v>
      </c>
      <c r="AA64" s="123">
        <v>12</v>
      </c>
      <c r="AB64" s="123">
        <v>0</v>
      </c>
      <c r="AC64" s="123">
        <v>5</v>
      </c>
      <c r="AZ64" s="123">
        <v>1</v>
      </c>
      <c r="BA64" s="123">
        <f t="shared" si="1"/>
        <v>0</v>
      </c>
      <c r="BB64" s="123">
        <f t="shared" si="2"/>
        <v>0</v>
      </c>
      <c r="BC64" s="123">
        <f t="shared" si="3"/>
        <v>0</v>
      </c>
      <c r="BD64" s="123">
        <f t="shared" si="4"/>
        <v>0</v>
      </c>
      <c r="BE64" s="123">
        <f t="shared" si="5"/>
        <v>0</v>
      </c>
      <c r="CA64" s="154">
        <v>12</v>
      </c>
      <c r="CB64" s="154">
        <v>0</v>
      </c>
      <c r="CZ64" s="123">
        <v>0</v>
      </c>
    </row>
    <row r="65" spans="1:104" x14ac:dyDescent="0.2">
      <c r="A65" s="148">
        <v>23</v>
      </c>
      <c r="B65" s="149" t="s">
        <v>158</v>
      </c>
      <c r="C65" s="150" t="s">
        <v>159</v>
      </c>
      <c r="D65" s="151" t="s">
        <v>76</v>
      </c>
      <c r="E65" s="152">
        <v>13</v>
      </c>
      <c r="F65" s="189">
        <v>0</v>
      </c>
      <c r="G65" s="153">
        <f t="shared" si="0"/>
        <v>0</v>
      </c>
      <c r="O65" s="147">
        <v>2</v>
      </c>
      <c r="AA65" s="123">
        <v>12</v>
      </c>
      <c r="AB65" s="123">
        <v>0</v>
      </c>
      <c r="AC65" s="123">
        <v>35</v>
      </c>
      <c r="AZ65" s="123">
        <v>1</v>
      </c>
      <c r="BA65" s="123">
        <f t="shared" si="1"/>
        <v>0</v>
      </c>
      <c r="BB65" s="123">
        <f t="shared" si="2"/>
        <v>0</v>
      </c>
      <c r="BC65" s="123">
        <f t="shared" si="3"/>
        <v>0</v>
      </c>
      <c r="BD65" s="123">
        <f t="shared" si="4"/>
        <v>0</v>
      </c>
      <c r="BE65" s="123">
        <f t="shared" si="5"/>
        <v>0</v>
      </c>
      <c r="CA65" s="154">
        <v>12</v>
      </c>
      <c r="CB65" s="154">
        <v>0</v>
      </c>
      <c r="CZ65" s="123">
        <v>0</v>
      </c>
    </row>
    <row r="66" spans="1:104" x14ac:dyDescent="0.2">
      <c r="A66" s="148">
        <v>24</v>
      </c>
      <c r="B66" s="149" t="s">
        <v>160</v>
      </c>
      <c r="C66" s="150" t="s">
        <v>161</v>
      </c>
      <c r="D66" s="151" t="s">
        <v>135</v>
      </c>
      <c r="E66" s="152">
        <v>3</v>
      </c>
      <c r="F66" s="189">
        <v>0</v>
      </c>
      <c r="G66" s="153">
        <f t="shared" si="0"/>
        <v>0</v>
      </c>
      <c r="O66" s="147">
        <v>2</v>
      </c>
      <c r="AA66" s="123">
        <v>12</v>
      </c>
      <c r="AB66" s="123">
        <v>0</v>
      </c>
      <c r="AC66" s="123">
        <v>3</v>
      </c>
      <c r="AZ66" s="123">
        <v>1</v>
      </c>
      <c r="BA66" s="123">
        <f t="shared" si="1"/>
        <v>0</v>
      </c>
      <c r="BB66" s="123">
        <f t="shared" si="2"/>
        <v>0</v>
      </c>
      <c r="BC66" s="123">
        <f t="shared" si="3"/>
        <v>0</v>
      </c>
      <c r="BD66" s="123">
        <f t="shared" si="4"/>
        <v>0</v>
      </c>
      <c r="BE66" s="123">
        <f t="shared" si="5"/>
        <v>0</v>
      </c>
      <c r="CA66" s="154">
        <v>12</v>
      </c>
      <c r="CB66" s="154">
        <v>0</v>
      </c>
      <c r="CZ66" s="123">
        <v>0</v>
      </c>
    </row>
    <row r="67" spans="1:104" x14ac:dyDescent="0.2">
      <c r="A67" s="148">
        <v>25</v>
      </c>
      <c r="B67" s="149" t="s">
        <v>162</v>
      </c>
      <c r="C67" s="150" t="s">
        <v>163</v>
      </c>
      <c r="D67" s="151" t="s">
        <v>164</v>
      </c>
      <c r="E67" s="152">
        <v>1</v>
      </c>
      <c r="F67" s="189">
        <v>0</v>
      </c>
      <c r="G67" s="153">
        <f t="shared" si="0"/>
        <v>0</v>
      </c>
      <c r="O67" s="147">
        <v>2</v>
      </c>
      <c r="AA67" s="123">
        <v>12</v>
      </c>
      <c r="AB67" s="123">
        <v>0</v>
      </c>
      <c r="AC67" s="123">
        <v>2</v>
      </c>
      <c r="AZ67" s="123">
        <v>1</v>
      </c>
      <c r="BA67" s="123">
        <f t="shared" si="1"/>
        <v>0</v>
      </c>
      <c r="BB67" s="123">
        <f t="shared" si="2"/>
        <v>0</v>
      </c>
      <c r="BC67" s="123">
        <f t="shared" si="3"/>
        <v>0</v>
      </c>
      <c r="BD67" s="123">
        <f t="shared" si="4"/>
        <v>0</v>
      </c>
      <c r="BE67" s="123">
        <f t="shared" si="5"/>
        <v>0</v>
      </c>
      <c r="CA67" s="154">
        <v>12</v>
      </c>
      <c r="CB67" s="154">
        <v>0</v>
      </c>
      <c r="CZ67" s="123">
        <v>0</v>
      </c>
    </row>
    <row r="68" spans="1:104" x14ac:dyDescent="0.2">
      <c r="A68" s="148">
        <v>26</v>
      </c>
      <c r="B68" s="149" t="s">
        <v>165</v>
      </c>
      <c r="C68" s="150" t="s">
        <v>166</v>
      </c>
      <c r="D68" s="151" t="s">
        <v>164</v>
      </c>
      <c r="E68" s="152">
        <v>1</v>
      </c>
      <c r="F68" s="189">
        <v>0</v>
      </c>
      <c r="G68" s="153">
        <f t="shared" si="0"/>
        <v>0</v>
      </c>
      <c r="O68" s="147">
        <v>2</v>
      </c>
      <c r="AA68" s="123">
        <v>12</v>
      </c>
      <c r="AB68" s="123">
        <v>0</v>
      </c>
      <c r="AC68" s="123">
        <v>1</v>
      </c>
      <c r="AZ68" s="123">
        <v>1</v>
      </c>
      <c r="BA68" s="123">
        <f t="shared" si="1"/>
        <v>0</v>
      </c>
      <c r="BB68" s="123">
        <f t="shared" si="2"/>
        <v>0</v>
      </c>
      <c r="BC68" s="123">
        <f t="shared" si="3"/>
        <v>0</v>
      </c>
      <c r="BD68" s="123">
        <f t="shared" si="4"/>
        <v>0</v>
      </c>
      <c r="BE68" s="123">
        <f t="shared" si="5"/>
        <v>0</v>
      </c>
      <c r="CA68" s="154">
        <v>12</v>
      </c>
      <c r="CB68" s="154">
        <v>0</v>
      </c>
      <c r="CZ68" s="123">
        <v>0</v>
      </c>
    </row>
    <row r="69" spans="1:104" ht="22.5" x14ac:dyDescent="0.2">
      <c r="A69" s="148">
        <v>27</v>
      </c>
      <c r="B69" s="149" t="s">
        <v>167</v>
      </c>
      <c r="C69" s="150" t="s">
        <v>168</v>
      </c>
      <c r="D69" s="151" t="s">
        <v>135</v>
      </c>
      <c r="E69" s="152">
        <v>1</v>
      </c>
      <c r="F69" s="189">
        <v>0</v>
      </c>
      <c r="G69" s="153">
        <f t="shared" si="0"/>
        <v>0</v>
      </c>
      <c r="O69" s="147">
        <v>2</v>
      </c>
      <c r="AA69" s="123">
        <v>12</v>
      </c>
      <c r="AB69" s="123">
        <v>0</v>
      </c>
      <c r="AC69" s="123">
        <v>55</v>
      </c>
      <c r="AZ69" s="123">
        <v>1</v>
      </c>
      <c r="BA69" s="123">
        <f t="shared" si="1"/>
        <v>0</v>
      </c>
      <c r="BB69" s="123">
        <f t="shared" si="2"/>
        <v>0</v>
      </c>
      <c r="BC69" s="123">
        <f t="shared" si="3"/>
        <v>0</v>
      </c>
      <c r="BD69" s="123">
        <f t="shared" si="4"/>
        <v>0</v>
      </c>
      <c r="BE69" s="123">
        <f t="shared" si="5"/>
        <v>0</v>
      </c>
      <c r="CA69" s="154">
        <v>12</v>
      </c>
      <c r="CB69" s="154">
        <v>0</v>
      </c>
      <c r="CZ69" s="123">
        <v>0</v>
      </c>
    </row>
    <row r="70" spans="1:104" x14ac:dyDescent="0.2">
      <c r="A70" s="148">
        <v>28</v>
      </c>
      <c r="B70" s="149" t="s">
        <v>169</v>
      </c>
      <c r="C70" s="150" t="s">
        <v>170</v>
      </c>
      <c r="D70" s="151" t="s">
        <v>76</v>
      </c>
      <c r="E70" s="152">
        <v>13</v>
      </c>
      <c r="F70" s="189">
        <v>0</v>
      </c>
      <c r="G70" s="153">
        <f t="shared" si="0"/>
        <v>0</v>
      </c>
      <c r="O70" s="147">
        <v>2</v>
      </c>
      <c r="AA70" s="123">
        <v>12</v>
      </c>
      <c r="AB70" s="123">
        <v>1</v>
      </c>
      <c r="AC70" s="123">
        <v>36</v>
      </c>
      <c r="AZ70" s="123">
        <v>1</v>
      </c>
      <c r="BA70" s="123">
        <f t="shared" si="1"/>
        <v>0</v>
      </c>
      <c r="BB70" s="123">
        <f t="shared" si="2"/>
        <v>0</v>
      </c>
      <c r="BC70" s="123">
        <f t="shared" si="3"/>
        <v>0</v>
      </c>
      <c r="BD70" s="123">
        <f t="shared" si="4"/>
        <v>0</v>
      </c>
      <c r="BE70" s="123">
        <f t="shared" si="5"/>
        <v>0</v>
      </c>
      <c r="CA70" s="154">
        <v>12</v>
      </c>
      <c r="CB70" s="154">
        <v>1</v>
      </c>
      <c r="CZ70" s="123">
        <v>0</v>
      </c>
    </row>
    <row r="71" spans="1:104" ht="22.5" x14ac:dyDescent="0.2">
      <c r="A71" s="216">
        <v>29</v>
      </c>
      <c r="B71" s="217" t="s">
        <v>169</v>
      </c>
      <c r="C71" s="218" t="s">
        <v>231</v>
      </c>
      <c r="D71" s="219" t="s">
        <v>76</v>
      </c>
      <c r="E71" s="220">
        <v>0</v>
      </c>
      <c r="F71" s="220">
        <v>0</v>
      </c>
      <c r="G71" s="221">
        <f t="shared" si="0"/>
        <v>0</v>
      </c>
      <c r="O71" s="147">
        <v>2</v>
      </c>
      <c r="AA71" s="123">
        <v>12</v>
      </c>
      <c r="AB71" s="123">
        <v>1</v>
      </c>
      <c r="AC71" s="123">
        <v>7</v>
      </c>
      <c r="AZ71" s="123">
        <v>1</v>
      </c>
      <c r="BA71" s="123">
        <f t="shared" si="1"/>
        <v>0</v>
      </c>
      <c r="BB71" s="123">
        <f t="shared" si="2"/>
        <v>0</v>
      </c>
      <c r="BC71" s="123">
        <f t="shared" si="3"/>
        <v>0</v>
      </c>
      <c r="BD71" s="123">
        <f t="shared" si="4"/>
        <v>0</v>
      </c>
      <c r="BE71" s="123">
        <f t="shared" si="5"/>
        <v>0</v>
      </c>
      <c r="CA71" s="154">
        <v>12</v>
      </c>
      <c r="CB71" s="154">
        <v>1</v>
      </c>
      <c r="CZ71" s="123">
        <v>0</v>
      </c>
    </row>
    <row r="72" spans="1:104" x14ac:dyDescent="0.2">
      <c r="A72" s="222"/>
      <c r="B72" s="223"/>
      <c r="C72" s="224" t="s">
        <v>230</v>
      </c>
      <c r="D72" s="225"/>
      <c r="E72" s="226">
        <v>0</v>
      </c>
      <c r="F72" s="227"/>
      <c r="G72" s="228"/>
      <c r="M72" s="156">
        <v>15</v>
      </c>
      <c r="O72" s="147"/>
    </row>
    <row r="73" spans="1:104" x14ac:dyDescent="0.2">
      <c r="A73" s="222"/>
      <c r="B73" s="223"/>
      <c r="C73" s="224" t="s">
        <v>230</v>
      </c>
      <c r="D73" s="225"/>
      <c r="E73" s="226">
        <v>0</v>
      </c>
      <c r="F73" s="227"/>
      <c r="G73" s="228"/>
      <c r="M73" s="156">
        <v>3</v>
      </c>
      <c r="O73" s="147"/>
    </row>
    <row r="74" spans="1:104" x14ac:dyDescent="0.2">
      <c r="A74" s="148">
        <v>30</v>
      </c>
      <c r="B74" s="149" t="s">
        <v>171</v>
      </c>
      <c r="C74" s="150" t="s">
        <v>172</v>
      </c>
      <c r="D74" s="151" t="s">
        <v>135</v>
      </c>
      <c r="E74" s="152">
        <v>1</v>
      </c>
      <c r="F74" s="189">
        <v>0</v>
      </c>
      <c r="G74" s="153">
        <f>E74*F74</f>
        <v>0</v>
      </c>
      <c r="O74" s="147">
        <v>2</v>
      </c>
      <c r="AA74" s="123">
        <v>12</v>
      </c>
      <c r="AB74" s="123">
        <v>1</v>
      </c>
      <c r="AC74" s="123">
        <v>6</v>
      </c>
      <c r="AZ74" s="123">
        <v>1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A74" s="154">
        <v>12</v>
      </c>
      <c r="CB74" s="154">
        <v>1</v>
      </c>
      <c r="CZ74" s="123">
        <v>0</v>
      </c>
    </row>
    <row r="75" spans="1:104" x14ac:dyDescent="0.2">
      <c r="A75" s="161"/>
      <c r="B75" s="162" t="s">
        <v>65</v>
      </c>
      <c r="C75" s="163" t="str">
        <f>CONCATENATE(B61," ",C61)</f>
        <v>89 Ostatní konstrukce na trubním vedení</v>
      </c>
      <c r="D75" s="164"/>
      <c r="E75" s="165"/>
      <c r="F75" s="166"/>
      <c r="G75" s="167">
        <f>SUM(G61:G74)</f>
        <v>0</v>
      </c>
      <c r="O75" s="147">
        <v>4</v>
      </c>
      <c r="BA75" s="168">
        <f>SUM(BA61:BA74)</f>
        <v>0</v>
      </c>
      <c r="BB75" s="168">
        <f>SUM(BB61:BB74)</f>
        <v>0</v>
      </c>
      <c r="BC75" s="168">
        <f>SUM(BC61:BC74)</f>
        <v>0</v>
      </c>
      <c r="BD75" s="168">
        <f>SUM(BD61:BD74)</f>
        <v>0</v>
      </c>
      <c r="BE75" s="168">
        <f>SUM(BE61:BE74)</f>
        <v>0</v>
      </c>
    </row>
    <row r="76" spans="1:104" x14ac:dyDescent="0.2">
      <c r="A76" s="140" t="s">
        <v>62</v>
      </c>
      <c r="B76" s="141" t="s">
        <v>173</v>
      </c>
      <c r="C76" s="142" t="s">
        <v>174</v>
      </c>
      <c r="D76" s="143"/>
      <c r="E76" s="144"/>
      <c r="F76" s="144"/>
      <c r="G76" s="145"/>
      <c r="H76" s="146"/>
      <c r="I76" s="146"/>
      <c r="O76" s="147">
        <v>1</v>
      </c>
    </row>
    <row r="77" spans="1:104" x14ac:dyDescent="0.2">
      <c r="A77" s="148">
        <v>31</v>
      </c>
      <c r="B77" s="149" t="s">
        <v>175</v>
      </c>
      <c r="C77" s="150" t="s">
        <v>176</v>
      </c>
      <c r="D77" s="151" t="s">
        <v>177</v>
      </c>
      <c r="E77" s="152">
        <v>13.868292</v>
      </c>
      <c r="F77" s="189">
        <v>0</v>
      </c>
      <c r="G77" s="153">
        <f>E77*F77</f>
        <v>0</v>
      </c>
      <c r="O77" s="147">
        <v>2</v>
      </c>
      <c r="AA77" s="123">
        <v>7</v>
      </c>
      <c r="AB77" s="123">
        <v>1</v>
      </c>
      <c r="AC77" s="123">
        <v>2</v>
      </c>
      <c r="AZ77" s="123">
        <v>1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A77" s="154">
        <v>7</v>
      </c>
      <c r="CB77" s="154">
        <v>1</v>
      </c>
      <c r="CZ77" s="123">
        <v>0</v>
      </c>
    </row>
    <row r="78" spans="1:104" x14ac:dyDescent="0.2">
      <c r="A78" s="161"/>
      <c r="B78" s="162" t="s">
        <v>65</v>
      </c>
      <c r="C78" s="163" t="str">
        <f>CONCATENATE(B76," ",C76)</f>
        <v>99 Staveništní přesun hmot</v>
      </c>
      <c r="D78" s="164"/>
      <c r="E78" s="165"/>
      <c r="F78" s="166"/>
      <c r="G78" s="167">
        <f>SUM(G76:G77)</f>
        <v>0</v>
      </c>
      <c r="O78" s="147">
        <v>4</v>
      </c>
      <c r="BA78" s="168">
        <f>SUM(BA76:BA77)</f>
        <v>0</v>
      </c>
      <c r="BB78" s="168">
        <f>SUM(BB76:BB77)</f>
        <v>0</v>
      </c>
      <c r="BC78" s="168">
        <f>SUM(BC76:BC77)</f>
        <v>0</v>
      </c>
      <c r="BD78" s="168">
        <f>SUM(BD76:BD77)</f>
        <v>0</v>
      </c>
      <c r="BE78" s="168">
        <f>SUM(BE76:BE77)</f>
        <v>0</v>
      </c>
    </row>
    <row r="79" spans="1:104" x14ac:dyDescent="0.2">
      <c r="A79" s="140" t="s">
        <v>62</v>
      </c>
      <c r="B79" s="141" t="s">
        <v>178</v>
      </c>
      <c r="C79" s="142" t="s">
        <v>179</v>
      </c>
      <c r="D79" s="143"/>
      <c r="E79" s="144"/>
      <c r="F79" s="144"/>
      <c r="G79" s="145"/>
      <c r="H79" s="146"/>
      <c r="I79" s="146"/>
      <c r="O79" s="147">
        <v>1</v>
      </c>
    </row>
    <row r="80" spans="1:104" x14ac:dyDescent="0.2">
      <c r="A80" s="148">
        <v>32</v>
      </c>
      <c r="B80" s="149" t="s">
        <v>152</v>
      </c>
      <c r="C80" s="150" t="s">
        <v>153</v>
      </c>
      <c r="D80" s="151" t="s">
        <v>135</v>
      </c>
      <c r="E80" s="152">
        <v>7</v>
      </c>
      <c r="F80" s="189">
        <v>0</v>
      </c>
      <c r="G80" s="153">
        <f t="shared" ref="G80:G85" si="6">E80*F80</f>
        <v>0</v>
      </c>
      <c r="O80" s="147">
        <v>2</v>
      </c>
      <c r="AA80" s="123">
        <v>1</v>
      </c>
      <c r="AB80" s="123">
        <v>7</v>
      </c>
      <c r="AC80" s="123">
        <v>7</v>
      </c>
      <c r="AZ80" s="123">
        <v>2</v>
      </c>
      <c r="BA80" s="123">
        <f t="shared" ref="BA80:BA85" si="7">IF(AZ80=1,G80,0)</f>
        <v>0</v>
      </c>
      <c r="BB80" s="123">
        <f t="shared" ref="BB80:BB85" si="8">IF(AZ80=2,G80,0)</f>
        <v>0</v>
      </c>
      <c r="BC80" s="123">
        <f t="shared" ref="BC80:BC85" si="9">IF(AZ80=3,G80,0)</f>
        <v>0</v>
      </c>
      <c r="BD80" s="123">
        <f t="shared" ref="BD80:BD85" si="10">IF(AZ80=4,G80,0)</f>
        <v>0</v>
      </c>
      <c r="BE80" s="123">
        <f t="shared" ref="BE80:BE85" si="11">IF(AZ80=5,G80,0)</f>
        <v>0</v>
      </c>
      <c r="CA80" s="154">
        <v>1</v>
      </c>
      <c r="CB80" s="154">
        <v>7</v>
      </c>
      <c r="CZ80" s="123">
        <v>2.52E-2</v>
      </c>
    </row>
    <row r="81" spans="1:104" x14ac:dyDescent="0.2">
      <c r="A81" s="148">
        <v>33</v>
      </c>
      <c r="B81" s="149" t="s">
        <v>180</v>
      </c>
      <c r="C81" s="150" t="s">
        <v>181</v>
      </c>
      <c r="D81" s="151" t="s">
        <v>135</v>
      </c>
      <c r="E81" s="152">
        <v>7</v>
      </c>
      <c r="F81" s="189">
        <v>0</v>
      </c>
      <c r="G81" s="153">
        <f t="shared" si="6"/>
        <v>0</v>
      </c>
      <c r="O81" s="147">
        <v>2</v>
      </c>
      <c r="AA81" s="123">
        <v>1</v>
      </c>
      <c r="AB81" s="123">
        <v>7</v>
      </c>
      <c r="AC81" s="123">
        <v>7</v>
      </c>
      <c r="AZ81" s="123">
        <v>2</v>
      </c>
      <c r="BA81" s="123">
        <f t="shared" si="7"/>
        <v>0</v>
      </c>
      <c r="BB81" s="123">
        <f t="shared" si="8"/>
        <v>0</v>
      </c>
      <c r="BC81" s="123">
        <f t="shared" si="9"/>
        <v>0</v>
      </c>
      <c r="BD81" s="123">
        <f t="shared" si="10"/>
        <v>0</v>
      </c>
      <c r="BE81" s="123">
        <f t="shared" si="11"/>
        <v>0</v>
      </c>
      <c r="CA81" s="154">
        <v>1</v>
      </c>
      <c r="CB81" s="154">
        <v>7</v>
      </c>
      <c r="CZ81" s="123">
        <v>0</v>
      </c>
    </row>
    <row r="82" spans="1:104" ht="22.5" x14ac:dyDescent="0.2">
      <c r="A82" s="148">
        <v>34</v>
      </c>
      <c r="B82" s="149" t="s">
        <v>182</v>
      </c>
      <c r="C82" s="150" t="s">
        <v>183</v>
      </c>
      <c r="D82" s="151" t="s">
        <v>76</v>
      </c>
      <c r="E82" s="152">
        <v>7</v>
      </c>
      <c r="F82" s="189">
        <v>0</v>
      </c>
      <c r="G82" s="153">
        <f t="shared" si="6"/>
        <v>0</v>
      </c>
      <c r="O82" s="147">
        <v>2</v>
      </c>
      <c r="AA82" s="123">
        <v>12</v>
      </c>
      <c r="AB82" s="123">
        <v>0</v>
      </c>
      <c r="AC82" s="123">
        <v>53</v>
      </c>
      <c r="AZ82" s="123">
        <v>2</v>
      </c>
      <c r="BA82" s="123">
        <f t="shared" si="7"/>
        <v>0</v>
      </c>
      <c r="BB82" s="123">
        <f t="shared" si="8"/>
        <v>0</v>
      </c>
      <c r="BC82" s="123">
        <f t="shared" si="9"/>
        <v>0</v>
      </c>
      <c r="BD82" s="123">
        <f t="shared" si="10"/>
        <v>0</v>
      </c>
      <c r="BE82" s="123">
        <f t="shared" si="11"/>
        <v>0</v>
      </c>
      <c r="CA82" s="154">
        <v>12</v>
      </c>
      <c r="CB82" s="154">
        <v>0</v>
      </c>
      <c r="CZ82" s="123">
        <v>0</v>
      </c>
    </row>
    <row r="83" spans="1:104" x14ac:dyDescent="0.2">
      <c r="A83" s="148">
        <v>35</v>
      </c>
      <c r="B83" s="149" t="s">
        <v>184</v>
      </c>
      <c r="C83" s="150" t="s">
        <v>185</v>
      </c>
      <c r="D83" s="151" t="s">
        <v>186</v>
      </c>
      <c r="E83" s="152">
        <v>7</v>
      </c>
      <c r="F83" s="189">
        <v>0</v>
      </c>
      <c r="G83" s="153">
        <f t="shared" si="6"/>
        <v>0</v>
      </c>
      <c r="O83" s="147">
        <v>2</v>
      </c>
      <c r="AA83" s="123">
        <v>12</v>
      </c>
      <c r="AB83" s="123">
        <v>0</v>
      </c>
      <c r="AC83" s="123">
        <v>54</v>
      </c>
      <c r="AZ83" s="123">
        <v>2</v>
      </c>
      <c r="BA83" s="123">
        <f t="shared" si="7"/>
        <v>0</v>
      </c>
      <c r="BB83" s="123">
        <f t="shared" si="8"/>
        <v>0</v>
      </c>
      <c r="BC83" s="123">
        <f t="shared" si="9"/>
        <v>0</v>
      </c>
      <c r="BD83" s="123">
        <f t="shared" si="10"/>
        <v>0</v>
      </c>
      <c r="BE83" s="123">
        <f t="shared" si="11"/>
        <v>0</v>
      </c>
      <c r="CA83" s="154">
        <v>12</v>
      </c>
      <c r="CB83" s="154">
        <v>0</v>
      </c>
      <c r="CZ83" s="123">
        <v>0</v>
      </c>
    </row>
    <row r="84" spans="1:104" x14ac:dyDescent="0.2">
      <c r="A84" s="148">
        <v>36</v>
      </c>
      <c r="B84" s="149" t="s">
        <v>187</v>
      </c>
      <c r="C84" s="150" t="s">
        <v>188</v>
      </c>
      <c r="D84" s="151" t="s">
        <v>135</v>
      </c>
      <c r="E84" s="152">
        <v>7</v>
      </c>
      <c r="F84" s="189">
        <v>0</v>
      </c>
      <c r="G84" s="153">
        <f t="shared" si="6"/>
        <v>0</v>
      </c>
      <c r="O84" s="147">
        <v>2</v>
      </c>
      <c r="AA84" s="123">
        <v>3</v>
      </c>
      <c r="AB84" s="123">
        <v>7</v>
      </c>
      <c r="AC84" s="123">
        <v>55240626</v>
      </c>
      <c r="AZ84" s="123">
        <v>2</v>
      </c>
      <c r="BA84" s="123">
        <f t="shared" si="7"/>
        <v>0</v>
      </c>
      <c r="BB84" s="123">
        <f t="shared" si="8"/>
        <v>0</v>
      </c>
      <c r="BC84" s="123">
        <f t="shared" si="9"/>
        <v>0</v>
      </c>
      <c r="BD84" s="123">
        <f t="shared" si="10"/>
        <v>0</v>
      </c>
      <c r="BE84" s="123">
        <f t="shared" si="11"/>
        <v>0</v>
      </c>
      <c r="CA84" s="154">
        <v>3</v>
      </c>
      <c r="CB84" s="154">
        <v>7</v>
      </c>
      <c r="CZ84" s="123">
        <v>3.2599999999999997E-2</v>
      </c>
    </row>
    <row r="85" spans="1:104" x14ac:dyDescent="0.2">
      <c r="A85" s="148">
        <v>37</v>
      </c>
      <c r="B85" s="149" t="s">
        <v>189</v>
      </c>
      <c r="C85" s="150" t="s">
        <v>190</v>
      </c>
      <c r="D85" s="151" t="s">
        <v>53</v>
      </c>
      <c r="E85" s="152">
        <v>1.65</v>
      </c>
      <c r="F85" s="152">
        <f>SUM(G80:G84)*0.01</f>
        <v>0</v>
      </c>
      <c r="G85" s="153">
        <f t="shared" si="6"/>
        <v>0</v>
      </c>
      <c r="O85" s="147">
        <v>2</v>
      </c>
      <c r="AA85" s="123">
        <v>7</v>
      </c>
      <c r="AB85" s="123">
        <v>1002</v>
      </c>
      <c r="AC85" s="123">
        <v>5</v>
      </c>
      <c r="AZ85" s="123">
        <v>2</v>
      </c>
      <c r="BA85" s="123">
        <f t="shared" si="7"/>
        <v>0</v>
      </c>
      <c r="BB85" s="123">
        <f t="shared" si="8"/>
        <v>0</v>
      </c>
      <c r="BC85" s="123">
        <f t="shared" si="9"/>
        <v>0</v>
      </c>
      <c r="BD85" s="123">
        <f t="shared" si="10"/>
        <v>0</v>
      </c>
      <c r="BE85" s="123">
        <f t="shared" si="11"/>
        <v>0</v>
      </c>
      <c r="CA85" s="154">
        <v>7</v>
      </c>
      <c r="CB85" s="154">
        <v>1002</v>
      </c>
      <c r="CZ85" s="123">
        <v>0</v>
      </c>
    </row>
    <row r="86" spans="1:104" x14ac:dyDescent="0.2">
      <c r="A86" s="161"/>
      <c r="B86" s="162" t="s">
        <v>65</v>
      </c>
      <c r="C86" s="163" t="str">
        <f>CONCATENATE(B79," ",C79)</f>
        <v>721 Vnitřní kanalizace</v>
      </c>
      <c r="D86" s="164"/>
      <c r="E86" s="165"/>
      <c r="F86" s="166"/>
      <c r="G86" s="167">
        <f>SUM(G79:G85)</f>
        <v>0</v>
      </c>
      <c r="O86" s="147">
        <v>4</v>
      </c>
      <c r="BA86" s="168">
        <f>SUM(BA79:BA85)</f>
        <v>0</v>
      </c>
      <c r="BB86" s="168">
        <f>SUM(BB79:BB85)</f>
        <v>0</v>
      </c>
      <c r="BC86" s="168">
        <f>SUM(BC79:BC85)</f>
        <v>0</v>
      </c>
      <c r="BD86" s="168">
        <f>SUM(BD79:BD85)</f>
        <v>0</v>
      </c>
      <c r="BE86" s="168">
        <f>SUM(BE79:BE85)</f>
        <v>0</v>
      </c>
    </row>
    <row r="87" spans="1:104" x14ac:dyDescent="0.2">
      <c r="A87" s="140" t="s">
        <v>62</v>
      </c>
      <c r="B87" s="141" t="s">
        <v>191</v>
      </c>
      <c r="C87" s="142" t="s">
        <v>192</v>
      </c>
      <c r="D87" s="143"/>
      <c r="E87" s="144"/>
      <c r="F87" s="144"/>
      <c r="G87" s="145"/>
      <c r="H87" s="146"/>
      <c r="I87" s="146"/>
      <c r="O87" s="147">
        <v>1</v>
      </c>
    </row>
    <row r="88" spans="1:104" x14ac:dyDescent="0.2">
      <c r="A88" s="148">
        <v>38</v>
      </c>
      <c r="B88" s="149" t="s">
        <v>193</v>
      </c>
      <c r="C88" s="150" t="s">
        <v>194</v>
      </c>
      <c r="D88" s="151" t="s">
        <v>195</v>
      </c>
      <c r="E88" s="152">
        <v>2</v>
      </c>
      <c r="F88" s="189">
        <v>0</v>
      </c>
      <c r="G88" s="153">
        <f>E88*F88</f>
        <v>0</v>
      </c>
      <c r="O88" s="147">
        <v>2</v>
      </c>
      <c r="AA88" s="123">
        <v>1</v>
      </c>
      <c r="AB88" s="123">
        <v>7</v>
      </c>
      <c r="AC88" s="123">
        <v>7</v>
      </c>
      <c r="AZ88" s="123">
        <v>2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A88" s="154">
        <v>1</v>
      </c>
      <c r="CB88" s="154">
        <v>7</v>
      </c>
      <c r="CZ88" s="123">
        <v>8.9999999999999998E-4</v>
      </c>
    </row>
    <row r="89" spans="1:104" ht="22.5" x14ac:dyDescent="0.2">
      <c r="A89" s="148">
        <v>39</v>
      </c>
      <c r="B89" s="149" t="s">
        <v>196</v>
      </c>
      <c r="C89" s="150" t="s">
        <v>197</v>
      </c>
      <c r="D89" s="151" t="s">
        <v>164</v>
      </c>
      <c r="E89" s="152">
        <v>2</v>
      </c>
      <c r="F89" s="189">
        <v>0</v>
      </c>
      <c r="G89" s="153">
        <f>E89*F89</f>
        <v>0</v>
      </c>
      <c r="O89" s="147">
        <v>2</v>
      </c>
      <c r="AA89" s="123">
        <v>12</v>
      </c>
      <c r="AB89" s="123">
        <v>1</v>
      </c>
      <c r="AC89" s="123">
        <v>56</v>
      </c>
      <c r="AZ89" s="123">
        <v>2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A89" s="154">
        <v>12</v>
      </c>
      <c r="CB89" s="154">
        <v>1</v>
      </c>
      <c r="CZ89" s="123">
        <v>5.0000000000000001E-3</v>
      </c>
    </row>
    <row r="90" spans="1:104" ht="22.5" x14ac:dyDescent="0.2">
      <c r="A90" s="148">
        <v>40</v>
      </c>
      <c r="B90" s="149" t="s">
        <v>198</v>
      </c>
      <c r="C90" s="150" t="s">
        <v>199</v>
      </c>
      <c r="D90" s="151" t="s">
        <v>164</v>
      </c>
      <c r="E90" s="152">
        <v>2</v>
      </c>
      <c r="F90" s="189">
        <v>0</v>
      </c>
      <c r="G90" s="153">
        <f>E90*F90</f>
        <v>0</v>
      </c>
      <c r="O90" s="147">
        <v>2</v>
      </c>
      <c r="AA90" s="123">
        <v>12</v>
      </c>
      <c r="AB90" s="123">
        <v>1</v>
      </c>
      <c r="AC90" s="123">
        <v>37</v>
      </c>
      <c r="AZ90" s="123">
        <v>2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A90" s="154">
        <v>12</v>
      </c>
      <c r="CB90" s="154">
        <v>1</v>
      </c>
      <c r="CZ90" s="123">
        <v>5.0000000000000001E-3</v>
      </c>
    </row>
    <row r="91" spans="1:104" x14ac:dyDescent="0.2">
      <c r="A91" s="148">
        <v>41</v>
      </c>
      <c r="B91" s="149" t="s">
        <v>200</v>
      </c>
      <c r="C91" s="150" t="s">
        <v>201</v>
      </c>
      <c r="D91" s="151" t="s">
        <v>53</v>
      </c>
      <c r="E91" s="152">
        <v>1.1499999999999999</v>
      </c>
      <c r="F91" s="152">
        <f>SUM(G88:G90)*0.01</f>
        <v>0</v>
      </c>
      <c r="G91" s="153">
        <f>E91*F91</f>
        <v>0</v>
      </c>
      <c r="O91" s="147">
        <v>2</v>
      </c>
      <c r="AA91" s="123">
        <v>7</v>
      </c>
      <c r="AB91" s="123">
        <v>1002</v>
      </c>
      <c r="AC91" s="123">
        <v>5</v>
      </c>
      <c r="AZ91" s="123">
        <v>2</v>
      </c>
      <c r="BA91" s="123">
        <f>IF(AZ91=1,G91,0)</f>
        <v>0</v>
      </c>
      <c r="BB91" s="123">
        <f>IF(AZ91=2,G91,0)</f>
        <v>0</v>
      </c>
      <c r="BC91" s="123">
        <f>IF(AZ91=3,G91,0)</f>
        <v>0</v>
      </c>
      <c r="BD91" s="123">
        <f>IF(AZ91=4,G91,0)</f>
        <v>0</v>
      </c>
      <c r="BE91" s="123">
        <f>IF(AZ91=5,G91,0)</f>
        <v>0</v>
      </c>
      <c r="CA91" s="154">
        <v>7</v>
      </c>
      <c r="CB91" s="154">
        <v>1002</v>
      </c>
      <c r="CZ91" s="123">
        <v>0</v>
      </c>
    </row>
    <row r="92" spans="1:104" x14ac:dyDescent="0.2">
      <c r="A92" s="161"/>
      <c r="B92" s="162" t="s">
        <v>65</v>
      </c>
      <c r="C92" s="163" t="str">
        <f>CONCATENATE(B87," ",C87)</f>
        <v>722 Vnitřní vodovod</v>
      </c>
      <c r="D92" s="164"/>
      <c r="E92" s="165"/>
      <c r="F92" s="166"/>
      <c r="G92" s="167">
        <f>SUM(G87:G91)</f>
        <v>0</v>
      </c>
      <c r="O92" s="147">
        <v>4</v>
      </c>
      <c r="BA92" s="168">
        <f>SUM(BA87:BA91)</f>
        <v>0</v>
      </c>
      <c r="BB92" s="168">
        <f>SUM(BB87:BB91)</f>
        <v>0</v>
      </c>
      <c r="BC92" s="168">
        <f>SUM(BC87:BC91)</f>
        <v>0</v>
      </c>
      <c r="BD92" s="168">
        <f>SUM(BD87:BD91)</f>
        <v>0</v>
      </c>
      <c r="BE92" s="168">
        <f>SUM(BE87:BE91)</f>
        <v>0</v>
      </c>
    </row>
    <row r="93" spans="1:104" x14ac:dyDescent="0.2">
      <c r="A93" s="140" t="s">
        <v>62</v>
      </c>
      <c r="B93" s="141" t="s">
        <v>202</v>
      </c>
      <c r="C93" s="142" t="s">
        <v>203</v>
      </c>
      <c r="D93" s="143"/>
      <c r="E93" s="144"/>
      <c r="F93" s="144"/>
      <c r="G93" s="145"/>
      <c r="H93" s="146"/>
      <c r="I93" s="146"/>
      <c r="O93" s="147">
        <v>1</v>
      </c>
    </row>
    <row r="94" spans="1:104" x14ac:dyDescent="0.2">
      <c r="A94" s="148">
        <v>42</v>
      </c>
      <c r="B94" s="149" t="s">
        <v>204</v>
      </c>
      <c r="C94" s="150" t="s">
        <v>205</v>
      </c>
      <c r="D94" s="151" t="s">
        <v>177</v>
      </c>
      <c r="E94" s="152">
        <v>0.57918999999999998</v>
      </c>
      <c r="F94" s="189">
        <v>0</v>
      </c>
      <c r="G94" s="153">
        <f>E94*F94</f>
        <v>0</v>
      </c>
      <c r="O94" s="147">
        <v>2</v>
      </c>
      <c r="AA94" s="123">
        <v>8</v>
      </c>
      <c r="AB94" s="123">
        <v>1</v>
      </c>
      <c r="AC94" s="123">
        <v>3</v>
      </c>
      <c r="AZ94" s="123">
        <v>1</v>
      </c>
      <c r="BA94" s="123">
        <f>IF(AZ94=1,G94,0)</f>
        <v>0</v>
      </c>
      <c r="BB94" s="123">
        <f>IF(AZ94=2,G94,0)</f>
        <v>0</v>
      </c>
      <c r="BC94" s="123">
        <f>IF(AZ94=3,G94,0)</f>
        <v>0</v>
      </c>
      <c r="BD94" s="123">
        <f>IF(AZ94=4,G94,0)</f>
        <v>0</v>
      </c>
      <c r="BE94" s="123">
        <f>IF(AZ94=5,G94,0)</f>
        <v>0</v>
      </c>
      <c r="CA94" s="154">
        <v>8</v>
      </c>
      <c r="CB94" s="154">
        <v>1</v>
      </c>
      <c r="CZ94" s="123">
        <v>0</v>
      </c>
    </row>
    <row r="95" spans="1:104" x14ac:dyDescent="0.2">
      <c r="A95" s="148">
        <v>43</v>
      </c>
      <c r="B95" s="149" t="s">
        <v>206</v>
      </c>
      <c r="C95" s="150" t="s">
        <v>207</v>
      </c>
      <c r="D95" s="151" t="s">
        <v>177</v>
      </c>
      <c r="E95" s="152">
        <v>11.00461</v>
      </c>
      <c r="F95" s="189">
        <v>0</v>
      </c>
      <c r="G95" s="153">
        <f>E95*F95</f>
        <v>0</v>
      </c>
      <c r="O95" s="147">
        <v>2</v>
      </c>
      <c r="AA95" s="123">
        <v>8</v>
      </c>
      <c r="AB95" s="123">
        <v>1</v>
      </c>
      <c r="AC95" s="123">
        <v>3</v>
      </c>
      <c r="AZ95" s="123">
        <v>1</v>
      </c>
      <c r="BA95" s="123">
        <f>IF(AZ95=1,G95,0)</f>
        <v>0</v>
      </c>
      <c r="BB95" s="123">
        <f>IF(AZ95=2,G95,0)</f>
        <v>0</v>
      </c>
      <c r="BC95" s="123">
        <f>IF(AZ95=3,G95,0)</f>
        <v>0</v>
      </c>
      <c r="BD95" s="123">
        <f>IF(AZ95=4,G95,0)</f>
        <v>0</v>
      </c>
      <c r="BE95" s="123">
        <f>IF(AZ95=5,G95,0)</f>
        <v>0</v>
      </c>
      <c r="CA95" s="154">
        <v>8</v>
      </c>
      <c r="CB95" s="154">
        <v>1</v>
      </c>
      <c r="CZ95" s="123">
        <v>0</v>
      </c>
    </row>
    <row r="96" spans="1:104" x14ac:dyDescent="0.2">
      <c r="A96" s="148">
        <v>44</v>
      </c>
      <c r="B96" s="149" t="s">
        <v>208</v>
      </c>
      <c r="C96" s="150" t="s">
        <v>209</v>
      </c>
      <c r="D96" s="151" t="s">
        <v>177</v>
      </c>
      <c r="E96" s="152">
        <v>0.57918999999999998</v>
      </c>
      <c r="F96" s="189">
        <v>0</v>
      </c>
      <c r="G96" s="153">
        <f>E96*F96</f>
        <v>0</v>
      </c>
      <c r="O96" s="147">
        <v>2</v>
      </c>
      <c r="AA96" s="123">
        <v>8</v>
      </c>
      <c r="AB96" s="123">
        <v>1</v>
      </c>
      <c r="AC96" s="123">
        <v>3</v>
      </c>
      <c r="AZ96" s="123">
        <v>1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A96" s="154">
        <v>8</v>
      </c>
      <c r="CB96" s="154">
        <v>1</v>
      </c>
      <c r="CZ96" s="123">
        <v>0</v>
      </c>
    </row>
    <row r="97" spans="1:104" x14ac:dyDescent="0.2">
      <c r="A97" s="148">
        <v>45</v>
      </c>
      <c r="B97" s="149" t="s">
        <v>210</v>
      </c>
      <c r="C97" s="150" t="s">
        <v>211</v>
      </c>
      <c r="D97" s="151" t="s">
        <v>177</v>
      </c>
      <c r="E97" s="152">
        <v>2.3167599999999999</v>
      </c>
      <c r="F97" s="189">
        <v>0</v>
      </c>
      <c r="G97" s="153">
        <f>E97*F97</f>
        <v>0</v>
      </c>
      <c r="O97" s="147">
        <v>2</v>
      </c>
      <c r="AA97" s="123">
        <v>8</v>
      </c>
      <c r="AB97" s="123">
        <v>1</v>
      </c>
      <c r="AC97" s="123">
        <v>3</v>
      </c>
      <c r="AZ97" s="123">
        <v>1</v>
      </c>
      <c r="BA97" s="123">
        <f>IF(AZ97=1,G97,0)</f>
        <v>0</v>
      </c>
      <c r="BB97" s="123">
        <f>IF(AZ97=2,G97,0)</f>
        <v>0</v>
      </c>
      <c r="BC97" s="123">
        <f>IF(AZ97=3,G97,0)</f>
        <v>0</v>
      </c>
      <c r="BD97" s="123">
        <f>IF(AZ97=4,G97,0)</f>
        <v>0</v>
      </c>
      <c r="BE97" s="123">
        <f>IF(AZ97=5,G97,0)</f>
        <v>0</v>
      </c>
      <c r="CA97" s="154">
        <v>8</v>
      </c>
      <c r="CB97" s="154">
        <v>1</v>
      </c>
      <c r="CZ97" s="123">
        <v>0</v>
      </c>
    </row>
    <row r="98" spans="1:104" x14ac:dyDescent="0.2">
      <c r="A98" s="148">
        <v>46</v>
      </c>
      <c r="B98" s="149" t="s">
        <v>212</v>
      </c>
      <c r="C98" s="150" t="s">
        <v>213</v>
      </c>
      <c r="D98" s="151" t="s">
        <v>177</v>
      </c>
      <c r="E98" s="152">
        <v>0.57918999999999998</v>
      </c>
      <c r="F98" s="189">
        <v>0</v>
      </c>
      <c r="G98" s="153">
        <f>E98*F98</f>
        <v>0</v>
      </c>
      <c r="O98" s="147">
        <v>2</v>
      </c>
      <c r="AA98" s="123">
        <v>8</v>
      </c>
      <c r="AB98" s="123">
        <v>1</v>
      </c>
      <c r="AC98" s="123">
        <v>3</v>
      </c>
      <c r="AZ98" s="123">
        <v>1</v>
      </c>
      <c r="BA98" s="123">
        <f>IF(AZ98=1,G98,0)</f>
        <v>0</v>
      </c>
      <c r="BB98" s="123">
        <f>IF(AZ98=2,G98,0)</f>
        <v>0</v>
      </c>
      <c r="BC98" s="123">
        <f>IF(AZ98=3,G98,0)</f>
        <v>0</v>
      </c>
      <c r="BD98" s="123">
        <f>IF(AZ98=4,G98,0)</f>
        <v>0</v>
      </c>
      <c r="BE98" s="123">
        <f>IF(AZ98=5,G98,0)</f>
        <v>0</v>
      </c>
      <c r="CA98" s="154">
        <v>8</v>
      </c>
      <c r="CB98" s="154">
        <v>1</v>
      </c>
      <c r="CZ98" s="123">
        <v>0</v>
      </c>
    </row>
    <row r="99" spans="1:104" x14ac:dyDescent="0.2">
      <c r="A99" s="161"/>
      <c r="B99" s="162" t="s">
        <v>65</v>
      </c>
      <c r="C99" s="163" t="str">
        <f>CONCATENATE(B93," ",C93)</f>
        <v>D96 Přesuny suti a vybouraných hmot</v>
      </c>
      <c r="D99" s="164"/>
      <c r="E99" s="165"/>
      <c r="F99" s="166"/>
      <c r="G99" s="167">
        <f>SUM(G93:G98)</f>
        <v>0</v>
      </c>
      <c r="O99" s="147">
        <v>4</v>
      </c>
      <c r="BA99" s="168">
        <f>SUM(BA93:BA98)</f>
        <v>0</v>
      </c>
      <c r="BB99" s="168">
        <f>SUM(BB93:BB98)</f>
        <v>0</v>
      </c>
      <c r="BC99" s="168">
        <f>SUM(BC93:BC98)</f>
        <v>0</v>
      </c>
      <c r="BD99" s="168">
        <f>SUM(BD93:BD98)</f>
        <v>0</v>
      </c>
      <c r="BE99" s="168">
        <f>SUM(BE93:BE98)</f>
        <v>0</v>
      </c>
    </row>
    <row r="100" spans="1:104" x14ac:dyDescent="0.2">
      <c r="E100" s="123"/>
    </row>
    <row r="101" spans="1:104" x14ac:dyDescent="0.2">
      <c r="E101" s="123"/>
    </row>
    <row r="102" spans="1:104" x14ac:dyDescent="0.2">
      <c r="E102" s="123"/>
    </row>
    <row r="103" spans="1:104" x14ac:dyDescent="0.2">
      <c r="E103" s="123"/>
    </row>
    <row r="104" spans="1:104" x14ac:dyDescent="0.2">
      <c r="E104" s="123"/>
    </row>
    <row r="105" spans="1:104" x14ac:dyDescent="0.2">
      <c r="E105" s="123"/>
    </row>
    <row r="106" spans="1:104" x14ac:dyDescent="0.2">
      <c r="E106" s="123"/>
    </row>
    <row r="107" spans="1:104" x14ac:dyDescent="0.2">
      <c r="E107" s="123"/>
    </row>
    <row r="108" spans="1:104" x14ac:dyDescent="0.2">
      <c r="E108" s="123"/>
    </row>
    <row r="109" spans="1:104" x14ac:dyDescent="0.2">
      <c r="E109" s="123"/>
    </row>
    <row r="110" spans="1:104" x14ac:dyDescent="0.2">
      <c r="E110" s="123"/>
    </row>
    <row r="111" spans="1:104" x14ac:dyDescent="0.2">
      <c r="E111" s="123"/>
    </row>
    <row r="112" spans="1:104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A123" s="169"/>
      <c r="B123" s="169"/>
      <c r="C123" s="169"/>
      <c r="D123" s="169"/>
      <c r="E123" s="169"/>
      <c r="F123" s="169"/>
      <c r="G123" s="169"/>
    </row>
    <row r="124" spans="1:7" x14ac:dyDescent="0.2">
      <c r="A124" s="169"/>
      <c r="B124" s="169"/>
      <c r="C124" s="169"/>
      <c r="D124" s="169"/>
      <c r="E124" s="169"/>
      <c r="F124" s="169"/>
      <c r="G124" s="169"/>
    </row>
    <row r="125" spans="1:7" x14ac:dyDescent="0.2">
      <c r="A125" s="169"/>
      <c r="B125" s="169"/>
      <c r="C125" s="169"/>
      <c r="D125" s="169"/>
      <c r="E125" s="169"/>
      <c r="F125" s="169"/>
      <c r="G125" s="169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E146" s="123"/>
    </row>
    <row r="147" spans="1:7" x14ac:dyDescent="0.2">
      <c r="E147" s="123"/>
    </row>
    <row r="148" spans="1:7" x14ac:dyDescent="0.2">
      <c r="E148" s="123"/>
    </row>
    <row r="149" spans="1:7" x14ac:dyDescent="0.2">
      <c r="E149" s="123"/>
    </row>
    <row r="150" spans="1:7" x14ac:dyDescent="0.2">
      <c r="E150" s="123"/>
    </row>
    <row r="151" spans="1:7" x14ac:dyDescent="0.2">
      <c r="E151" s="123"/>
    </row>
    <row r="152" spans="1:7" x14ac:dyDescent="0.2">
      <c r="E152" s="123"/>
    </row>
    <row r="153" spans="1:7" x14ac:dyDescent="0.2">
      <c r="E153" s="123"/>
    </row>
    <row r="154" spans="1:7" x14ac:dyDescent="0.2">
      <c r="E154" s="123"/>
    </row>
    <row r="155" spans="1:7" x14ac:dyDescent="0.2">
      <c r="E155" s="123"/>
    </row>
    <row r="156" spans="1:7" x14ac:dyDescent="0.2">
      <c r="E156" s="123"/>
    </row>
    <row r="157" spans="1:7" x14ac:dyDescent="0.2">
      <c r="E157" s="123"/>
    </row>
    <row r="158" spans="1:7" x14ac:dyDescent="0.2">
      <c r="A158" s="170"/>
      <c r="B158" s="170"/>
    </row>
    <row r="159" spans="1:7" x14ac:dyDescent="0.2">
      <c r="A159" s="169"/>
      <c r="B159" s="169"/>
      <c r="C159" s="172"/>
      <c r="D159" s="172"/>
      <c r="E159" s="173"/>
      <c r="F159" s="172"/>
      <c r="G159" s="174"/>
    </row>
    <row r="160" spans="1:7" x14ac:dyDescent="0.2">
      <c r="A160" s="175"/>
      <c r="B160" s="175"/>
      <c r="C160" s="169"/>
      <c r="D160" s="169"/>
      <c r="E160" s="176"/>
      <c r="F160" s="169"/>
      <c r="G160" s="169"/>
    </row>
    <row r="161" spans="1:7" x14ac:dyDescent="0.2">
      <c r="A161" s="169"/>
      <c r="B161" s="169"/>
      <c r="C161" s="169"/>
      <c r="D161" s="169"/>
      <c r="E161" s="176"/>
      <c r="F161" s="169"/>
      <c r="G161" s="169"/>
    </row>
    <row r="162" spans="1:7" x14ac:dyDescent="0.2">
      <c r="A162" s="169"/>
      <c r="B162" s="169"/>
      <c r="C162" s="169"/>
      <c r="D162" s="169"/>
      <c r="E162" s="176"/>
      <c r="F162" s="169"/>
      <c r="G162" s="169"/>
    </row>
    <row r="163" spans="1:7" x14ac:dyDescent="0.2">
      <c r="A163" s="169"/>
      <c r="B163" s="169"/>
      <c r="C163" s="169"/>
      <c r="D163" s="169"/>
      <c r="E163" s="176"/>
      <c r="F163" s="169"/>
      <c r="G163" s="169"/>
    </row>
    <row r="164" spans="1:7" x14ac:dyDescent="0.2">
      <c r="A164" s="169"/>
      <c r="B164" s="169"/>
      <c r="C164" s="169"/>
      <c r="D164" s="169"/>
      <c r="E164" s="176"/>
      <c r="F164" s="169"/>
      <c r="G164" s="169"/>
    </row>
    <row r="165" spans="1:7" x14ac:dyDescent="0.2">
      <c r="A165" s="169"/>
      <c r="B165" s="169"/>
      <c r="C165" s="169"/>
      <c r="D165" s="169"/>
      <c r="E165" s="176"/>
      <c r="F165" s="169"/>
      <c r="G165" s="169"/>
    </row>
    <row r="166" spans="1:7" x14ac:dyDescent="0.2">
      <c r="A166" s="169"/>
      <c r="B166" s="169"/>
      <c r="C166" s="169"/>
      <c r="D166" s="169"/>
      <c r="E166" s="176"/>
      <c r="F166" s="169"/>
      <c r="G166" s="169"/>
    </row>
    <row r="167" spans="1:7" x14ac:dyDescent="0.2">
      <c r="A167" s="169"/>
      <c r="B167" s="169"/>
      <c r="C167" s="169"/>
      <c r="D167" s="169"/>
      <c r="E167" s="176"/>
      <c r="F167" s="169"/>
      <c r="G167" s="169"/>
    </row>
    <row r="168" spans="1:7" x14ac:dyDescent="0.2">
      <c r="A168" s="169"/>
      <c r="B168" s="169"/>
      <c r="C168" s="169"/>
      <c r="D168" s="169"/>
      <c r="E168" s="176"/>
      <c r="F168" s="169"/>
      <c r="G168" s="169"/>
    </row>
    <row r="169" spans="1:7" x14ac:dyDescent="0.2">
      <c r="A169" s="169"/>
      <c r="B169" s="169"/>
      <c r="C169" s="169"/>
      <c r="D169" s="169"/>
      <c r="E169" s="176"/>
      <c r="F169" s="169"/>
      <c r="G169" s="169"/>
    </row>
    <row r="170" spans="1:7" x14ac:dyDescent="0.2">
      <c r="A170" s="169"/>
      <c r="B170" s="169"/>
      <c r="C170" s="169"/>
      <c r="D170" s="169"/>
      <c r="E170" s="176"/>
      <c r="F170" s="169"/>
      <c r="G170" s="169"/>
    </row>
    <row r="171" spans="1:7" x14ac:dyDescent="0.2">
      <c r="A171" s="169"/>
      <c r="B171" s="169"/>
      <c r="C171" s="169"/>
      <c r="D171" s="169"/>
      <c r="E171" s="176"/>
      <c r="F171" s="169"/>
      <c r="G171" s="169"/>
    </row>
    <row r="172" spans="1:7" x14ac:dyDescent="0.2">
      <c r="A172" s="169"/>
      <c r="B172" s="169"/>
      <c r="C172" s="169"/>
      <c r="D172" s="169"/>
      <c r="E172" s="176"/>
      <c r="F172" s="169"/>
      <c r="G172" s="169"/>
    </row>
  </sheetData>
  <protectedRanges>
    <protectedRange sqref="F8:F10 F18:F19 F23:F25 F33 F36 F46:F47 F49 F51:F53 F57:F59 F62:F71 F74 F77 F80:F84 F88:F90 F94:F98" name="Oblast1"/>
  </protectedRanges>
  <mergeCells count="33">
    <mergeCell ref="C22:D22"/>
    <mergeCell ref="A1:G1"/>
    <mergeCell ref="A3:B3"/>
    <mergeCell ref="A4:B4"/>
    <mergeCell ref="E4:G4"/>
    <mergeCell ref="C11:D11"/>
    <mergeCell ref="C12:D12"/>
    <mergeCell ref="C13:D13"/>
    <mergeCell ref="C14:D14"/>
    <mergeCell ref="C15:D15"/>
    <mergeCell ref="C16:D16"/>
    <mergeCell ref="C17:D17"/>
    <mergeCell ref="C20:D20"/>
    <mergeCell ref="C21:D21"/>
    <mergeCell ref="C41:D41"/>
    <mergeCell ref="C42:D42"/>
    <mergeCell ref="C43:D43"/>
    <mergeCell ref="C26:D26"/>
    <mergeCell ref="C27:D27"/>
    <mergeCell ref="C28:D28"/>
    <mergeCell ref="C29:D29"/>
    <mergeCell ref="C30:D30"/>
    <mergeCell ref="C31:D31"/>
    <mergeCell ref="C32:D32"/>
    <mergeCell ref="C37:D37"/>
    <mergeCell ref="C38:D38"/>
    <mergeCell ref="C39:D39"/>
    <mergeCell ref="C40:D40"/>
    <mergeCell ref="C72:D72"/>
    <mergeCell ref="C73:D73"/>
    <mergeCell ref="C48:D48"/>
    <mergeCell ref="C50:D50"/>
    <mergeCell ref="C54:D5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33" sqref="B33"/>
    </sheetView>
  </sheetViews>
  <sheetFormatPr defaultRowHeight="15" x14ac:dyDescent="0.2"/>
  <cols>
    <col min="1" max="1" width="3.140625" style="186" bestFit="1" customWidth="1"/>
    <col min="2" max="2" width="108.5703125" style="186" customWidth="1"/>
    <col min="3" max="7" width="9.140625" style="186"/>
    <col min="8" max="8" width="50" style="186" customWidth="1"/>
    <col min="9" max="256" width="9.140625" style="186"/>
    <col min="257" max="257" width="3.140625" style="186" bestFit="1" customWidth="1"/>
    <col min="258" max="258" width="108.5703125" style="186" customWidth="1"/>
    <col min="259" max="263" width="9.140625" style="186"/>
    <col min="264" max="264" width="50" style="186" customWidth="1"/>
    <col min="265" max="512" width="9.140625" style="186"/>
    <col min="513" max="513" width="3.140625" style="186" bestFit="1" customWidth="1"/>
    <col min="514" max="514" width="108.5703125" style="186" customWidth="1"/>
    <col min="515" max="519" width="9.140625" style="186"/>
    <col min="520" max="520" width="50" style="186" customWidth="1"/>
    <col min="521" max="768" width="9.140625" style="186"/>
    <col min="769" max="769" width="3.140625" style="186" bestFit="1" customWidth="1"/>
    <col min="770" max="770" width="108.5703125" style="186" customWidth="1"/>
    <col min="771" max="775" width="9.140625" style="186"/>
    <col min="776" max="776" width="50" style="186" customWidth="1"/>
    <col min="777" max="1024" width="9.140625" style="186"/>
    <col min="1025" max="1025" width="3.140625" style="186" bestFit="1" customWidth="1"/>
    <col min="1026" max="1026" width="108.5703125" style="186" customWidth="1"/>
    <col min="1027" max="1031" width="9.140625" style="186"/>
    <col min="1032" max="1032" width="50" style="186" customWidth="1"/>
    <col min="1033" max="1280" width="9.140625" style="186"/>
    <col min="1281" max="1281" width="3.140625" style="186" bestFit="1" customWidth="1"/>
    <col min="1282" max="1282" width="108.5703125" style="186" customWidth="1"/>
    <col min="1283" max="1287" width="9.140625" style="186"/>
    <col min="1288" max="1288" width="50" style="186" customWidth="1"/>
    <col min="1289" max="1536" width="9.140625" style="186"/>
    <col min="1537" max="1537" width="3.140625" style="186" bestFit="1" customWidth="1"/>
    <col min="1538" max="1538" width="108.5703125" style="186" customWidth="1"/>
    <col min="1539" max="1543" width="9.140625" style="186"/>
    <col min="1544" max="1544" width="50" style="186" customWidth="1"/>
    <col min="1545" max="1792" width="9.140625" style="186"/>
    <col min="1793" max="1793" width="3.140625" style="186" bestFit="1" customWidth="1"/>
    <col min="1794" max="1794" width="108.5703125" style="186" customWidth="1"/>
    <col min="1795" max="1799" width="9.140625" style="186"/>
    <col min="1800" max="1800" width="50" style="186" customWidth="1"/>
    <col min="1801" max="2048" width="9.140625" style="186"/>
    <col min="2049" max="2049" width="3.140625" style="186" bestFit="1" customWidth="1"/>
    <col min="2050" max="2050" width="108.5703125" style="186" customWidth="1"/>
    <col min="2051" max="2055" width="9.140625" style="186"/>
    <col min="2056" max="2056" width="50" style="186" customWidth="1"/>
    <col min="2057" max="2304" width="9.140625" style="186"/>
    <col min="2305" max="2305" width="3.140625" style="186" bestFit="1" customWidth="1"/>
    <col min="2306" max="2306" width="108.5703125" style="186" customWidth="1"/>
    <col min="2307" max="2311" width="9.140625" style="186"/>
    <col min="2312" max="2312" width="50" style="186" customWidth="1"/>
    <col min="2313" max="2560" width="9.140625" style="186"/>
    <col min="2561" max="2561" width="3.140625" style="186" bestFit="1" customWidth="1"/>
    <col min="2562" max="2562" width="108.5703125" style="186" customWidth="1"/>
    <col min="2563" max="2567" width="9.140625" style="186"/>
    <col min="2568" max="2568" width="50" style="186" customWidth="1"/>
    <col min="2569" max="2816" width="9.140625" style="186"/>
    <col min="2817" max="2817" width="3.140625" style="186" bestFit="1" customWidth="1"/>
    <col min="2818" max="2818" width="108.5703125" style="186" customWidth="1"/>
    <col min="2819" max="2823" width="9.140625" style="186"/>
    <col min="2824" max="2824" width="50" style="186" customWidth="1"/>
    <col min="2825" max="3072" width="9.140625" style="186"/>
    <col min="3073" max="3073" width="3.140625" style="186" bestFit="1" customWidth="1"/>
    <col min="3074" max="3074" width="108.5703125" style="186" customWidth="1"/>
    <col min="3075" max="3079" width="9.140625" style="186"/>
    <col min="3080" max="3080" width="50" style="186" customWidth="1"/>
    <col min="3081" max="3328" width="9.140625" style="186"/>
    <col min="3329" max="3329" width="3.140625" style="186" bestFit="1" customWidth="1"/>
    <col min="3330" max="3330" width="108.5703125" style="186" customWidth="1"/>
    <col min="3331" max="3335" width="9.140625" style="186"/>
    <col min="3336" max="3336" width="50" style="186" customWidth="1"/>
    <col min="3337" max="3584" width="9.140625" style="186"/>
    <col min="3585" max="3585" width="3.140625" style="186" bestFit="1" customWidth="1"/>
    <col min="3586" max="3586" width="108.5703125" style="186" customWidth="1"/>
    <col min="3587" max="3591" width="9.140625" style="186"/>
    <col min="3592" max="3592" width="50" style="186" customWidth="1"/>
    <col min="3593" max="3840" width="9.140625" style="186"/>
    <col min="3841" max="3841" width="3.140625" style="186" bestFit="1" customWidth="1"/>
    <col min="3842" max="3842" width="108.5703125" style="186" customWidth="1"/>
    <col min="3843" max="3847" width="9.140625" style="186"/>
    <col min="3848" max="3848" width="50" style="186" customWidth="1"/>
    <col min="3849" max="4096" width="9.140625" style="186"/>
    <col min="4097" max="4097" width="3.140625" style="186" bestFit="1" customWidth="1"/>
    <col min="4098" max="4098" width="108.5703125" style="186" customWidth="1"/>
    <col min="4099" max="4103" width="9.140625" style="186"/>
    <col min="4104" max="4104" width="50" style="186" customWidth="1"/>
    <col min="4105" max="4352" width="9.140625" style="186"/>
    <col min="4353" max="4353" width="3.140625" style="186" bestFit="1" customWidth="1"/>
    <col min="4354" max="4354" width="108.5703125" style="186" customWidth="1"/>
    <col min="4355" max="4359" width="9.140625" style="186"/>
    <col min="4360" max="4360" width="50" style="186" customWidth="1"/>
    <col min="4361" max="4608" width="9.140625" style="186"/>
    <col min="4609" max="4609" width="3.140625" style="186" bestFit="1" customWidth="1"/>
    <col min="4610" max="4610" width="108.5703125" style="186" customWidth="1"/>
    <col min="4611" max="4615" width="9.140625" style="186"/>
    <col min="4616" max="4616" width="50" style="186" customWidth="1"/>
    <col min="4617" max="4864" width="9.140625" style="186"/>
    <col min="4865" max="4865" width="3.140625" style="186" bestFit="1" customWidth="1"/>
    <col min="4866" max="4866" width="108.5703125" style="186" customWidth="1"/>
    <col min="4867" max="4871" width="9.140625" style="186"/>
    <col min="4872" max="4872" width="50" style="186" customWidth="1"/>
    <col min="4873" max="5120" width="9.140625" style="186"/>
    <col min="5121" max="5121" width="3.140625" style="186" bestFit="1" customWidth="1"/>
    <col min="5122" max="5122" width="108.5703125" style="186" customWidth="1"/>
    <col min="5123" max="5127" width="9.140625" style="186"/>
    <col min="5128" max="5128" width="50" style="186" customWidth="1"/>
    <col min="5129" max="5376" width="9.140625" style="186"/>
    <col min="5377" max="5377" width="3.140625" style="186" bestFit="1" customWidth="1"/>
    <col min="5378" max="5378" width="108.5703125" style="186" customWidth="1"/>
    <col min="5379" max="5383" width="9.140625" style="186"/>
    <col min="5384" max="5384" width="50" style="186" customWidth="1"/>
    <col min="5385" max="5632" width="9.140625" style="186"/>
    <col min="5633" max="5633" width="3.140625" style="186" bestFit="1" customWidth="1"/>
    <col min="5634" max="5634" width="108.5703125" style="186" customWidth="1"/>
    <col min="5635" max="5639" width="9.140625" style="186"/>
    <col min="5640" max="5640" width="50" style="186" customWidth="1"/>
    <col min="5641" max="5888" width="9.140625" style="186"/>
    <col min="5889" max="5889" width="3.140625" style="186" bestFit="1" customWidth="1"/>
    <col min="5890" max="5890" width="108.5703125" style="186" customWidth="1"/>
    <col min="5891" max="5895" width="9.140625" style="186"/>
    <col min="5896" max="5896" width="50" style="186" customWidth="1"/>
    <col min="5897" max="6144" width="9.140625" style="186"/>
    <col min="6145" max="6145" width="3.140625" style="186" bestFit="1" customWidth="1"/>
    <col min="6146" max="6146" width="108.5703125" style="186" customWidth="1"/>
    <col min="6147" max="6151" width="9.140625" style="186"/>
    <col min="6152" max="6152" width="50" style="186" customWidth="1"/>
    <col min="6153" max="6400" width="9.140625" style="186"/>
    <col min="6401" max="6401" width="3.140625" style="186" bestFit="1" customWidth="1"/>
    <col min="6402" max="6402" width="108.5703125" style="186" customWidth="1"/>
    <col min="6403" max="6407" width="9.140625" style="186"/>
    <col min="6408" max="6408" width="50" style="186" customWidth="1"/>
    <col min="6409" max="6656" width="9.140625" style="186"/>
    <col min="6657" max="6657" width="3.140625" style="186" bestFit="1" customWidth="1"/>
    <col min="6658" max="6658" width="108.5703125" style="186" customWidth="1"/>
    <col min="6659" max="6663" width="9.140625" style="186"/>
    <col min="6664" max="6664" width="50" style="186" customWidth="1"/>
    <col min="6665" max="6912" width="9.140625" style="186"/>
    <col min="6913" max="6913" width="3.140625" style="186" bestFit="1" customWidth="1"/>
    <col min="6914" max="6914" width="108.5703125" style="186" customWidth="1"/>
    <col min="6915" max="6919" width="9.140625" style="186"/>
    <col min="6920" max="6920" width="50" style="186" customWidth="1"/>
    <col min="6921" max="7168" width="9.140625" style="186"/>
    <col min="7169" max="7169" width="3.140625" style="186" bestFit="1" customWidth="1"/>
    <col min="7170" max="7170" width="108.5703125" style="186" customWidth="1"/>
    <col min="7171" max="7175" width="9.140625" style="186"/>
    <col min="7176" max="7176" width="50" style="186" customWidth="1"/>
    <col min="7177" max="7424" width="9.140625" style="186"/>
    <col min="7425" max="7425" width="3.140625" style="186" bestFit="1" customWidth="1"/>
    <col min="7426" max="7426" width="108.5703125" style="186" customWidth="1"/>
    <col min="7427" max="7431" width="9.140625" style="186"/>
    <col min="7432" max="7432" width="50" style="186" customWidth="1"/>
    <col min="7433" max="7680" width="9.140625" style="186"/>
    <col min="7681" max="7681" width="3.140625" style="186" bestFit="1" customWidth="1"/>
    <col min="7682" max="7682" width="108.5703125" style="186" customWidth="1"/>
    <col min="7683" max="7687" width="9.140625" style="186"/>
    <col min="7688" max="7688" width="50" style="186" customWidth="1"/>
    <col min="7689" max="7936" width="9.140625" style="186"/>
    <col min="7937" max="7937" width="3.140625" style="186" bestFit="1" customWidth="1"/>
    <col min="7938" max="7938" width="108.5703125" style="186" customWidth="1"/>
    <col min="7939" max="7943" width="9.140625" style="186"/>
    <col min="7944" max="7944" width="50" style="186" customWidth="1"/>
    <col min="7945" max="8192" width="9.140625" style="186"/>
    <col min="8193" max="8193" width="3.140625" style="186" bestFit="1" customWidth="1"/>
    <col min="8194" max="8194" width="108.5703125" style="186" customWidth="1"/>
    <col min="8195" max="8199" width="9.140625" style="186"/>
    <col min="8200" max="8200" width="50" style="186" customWidth="1"/>
    <col min="8201" max="8448" width="9.140625" style="186"/>
    <col min="8449" max="8449" width="3.140625" style="186" bestFit="1" customWidth="1"/>
    <col min="8450" max="8450" width="108.5703125" style="186" customWidth="1"/>
    <col min="8451" max="8455" width="9.140625" style="186"/>
    <col min="8456" max="8456" width="50" style="186" customWidth="1"/>
    <col min="8457" max="8704" width="9.140625" style="186"/>
    <col min="8705" max="8705" width="3.140625" style="186" bestFit="1" customWidth="1"/>
    <col min="8706" max="8706" width="108.5703125" style="186" customWidth="1"/>
    <col min="8707" max="8711" width="9.140625" style="186"/>
    <col min="8712" max="8712" width="50" style="186" customWidth="1"/>
    <col min="8713" max="8960" width="9.140625" style="186"/>
    <col min="8961" max="8961" width="3.140625" style="186" bestFit="1" customWidth="1"/>
    <col min="8962" max="8962" width="108.5703125" style="186" customWidth="1"/>
    <col min="8963" max="8967" width="9.140625" style="186"/>
    <col min="8968" max="8968" width="50" style="186" customWidth="1"/>
    <col min="8969" max="9216" width="9.140625" style="186"/>
    <col min="9217" max="9217" width="3.140625" style="186" bestFit="1" customWidth="1"/>
    <col min="9218" max="9218" width="108.5703125" style="186" customWidth="1"/>
    <col min="9219" max="9223" width="9.140625" style="186"/>
    <col min="9224" max="9224" width="50" style="186" customWidth="1"/>
    <col min="9225" max="9472" width="9.140625" style="186"/>
    <col min="9473" max="9473" width="3.140625" style="186" bestFit="1" customWidth="1"/>
    <col min="9474" max="9474" width="108.5703125" style="186" customWidth="1"/>
    <col min="9475" max="9479" width="9.140625" style="186"/>
    <col min="9480" max="9480" width="50" style="186" customWidth="1"/>
    <col min="9481" max="9728" width="9.140625" style="186"/>
    <col min="9729" max="9729" width="3.140625" style="186" bestFit="1" customWidth="1"/>
    <col min="9730" max="9730" width="108.5703125" style="186" customWidth="1"/>
    <col min="9731" max="9735" width="9.140625" style="186"/>
    <col min="9736" max="9736" width="50" style="186" customWidth="1"/>
    <col min="9737" max="9984" width="9.140625" style="186"/>
    <col min="9985" max="9985" width="3.140625" style="186" bestFit="1" customWidth="1"/>
    <col min="9986" max="9986" width="108.5703125" style="186" customWidth="1"/>
    <col min="9987" max="9991" width="9.140625" style="186"/>
    <col min="9992" max="9992" width="50" style="186" customWidth="1"/>
    <col min="9993" max="10240" width="9.140625" style="186"/>
    <col min="10241" max="10241" width="3.140625" style="186" bestFit="1" customWidth="1"/>
    <col min="10242" max="10242" width="108.5703125" style="186" customWidth="1"/>
    <col min="10243" max="10247" width="9.140625" style="186"/>
    <col min="10248" max="10248" width="50" style="186" customWidth="1"/>
    <col min="10249" max="10496" width="9.140625" style="186"/>
    <col min="10497" max="10497" width="3.140625" style="186" bestFit="1" customWidth="1"/>
    <col min="10498" max="10498" width="108.5703125" style="186" customWidth="1"/>
    <col min="10499" max="10503" width="9.140625" style="186"/>
    <col min="10504" max="10504" width="50" style="186" customWidth="1"/>
    <col min="10505" max="10752" width="9.140625" style="186"/>
    <col min="10753" max="10753" width="3.140625" style="186" bestFit="1" customWidth="1"/>
    <col min="10754" max="10754" width="108.5703125" style="186" customWidth="1"/>
    <col min="10755" max="10759" width="9.140625" style="186"/>
    <col min="10760" max="10760" width="50" style="186" customWidth="1"/>
    <col min="10761" max="11008" width="9.140625" style="186"/>
    <col min="11009" max="11009" width="3.140625" style="186" bestFit="1" customWidth="1"/>
    <col min="11010" max="11010" width="108.5703125" style="186" customWidth="1"/>
    <col min="11011" max="11015" width="9.140625" style="186"/>
    <col min="11016" max="11016" width="50" style="186" customWidth="1"/>
    <col min="11017" max="11264" width="9.140625" style="186"/>
    <col min="11265" max="11265" width="3.140625" style="186" bestFit="1" customWidth="1"/>
    <col min="11266" max="11266" width="108.5703125" style="186" customWidth="1"/>
    <col min="11267" max="11271" width="9.140625" style="186"/>
    <col min="11272" max="11272" width="50" style="186" customWidth="1"/>
    <col min="11273" max="11520" width="9.140625" style="186"/>
    <col min="11521" max="11521" width="3.140625" style="186" bestFit="1" customWidth="1"/>
    <col min="11522" max="11522" width="108.5703125" style="186" customWidth="1"/>
    <col min="11523" max="11527" width="9.140625" style="186"/>
    <col min="11528" max="11528" width="50" style="186" customWidth="1"/>
    <col min="11529" max="11776" width="9.140625" style="186"/>
    <col min="11777" max="11777" width="3.140625" style="186" bestFit="1" customWidth="1"/>
    <col min="11778" max="11778" width="108.5703125" style="186" customWidth="1"/>
    <col min="11779" max="11783" width="9.140625" style="186"/>
    <col min="11784" max="11784" width="50" style="186" customWidth="1"/>
    <col min="11785" max="12032" width="9.140625" style="186"/>
    <col min="12033" max="12033" width="3.140625" style="186" bestFit="1" customWidth="1"/>
    <col min="12034" max="12034" width="108.5703125" style="186" customWidth="1"/>
    <col min="12035" max="12039" width="9.140625" style="186"/>
    <col min="12040" max="12040" width="50" style="186" customWidth="1"/>
    <col min="12041" max="12288" width="9.140625" style="186"/>
    <col min="12289" max="12289" width="3.140625" style="186" bestFit="1" customWidth="1"/>
    <col min="12290" max="12290" width="108.5703125" style="186" customWidth="1"/>
    <col min="12291" max="12295" width="9.140625" style="186"/>
    <col min="12296" max="12296" width="50" style="186" customWidth="1"/>
    <col min="12297" max="12544" width="9.140625" style="186"/>
    <col min="12545" max="12545" width="3.140625" style="186" bestFit="1" customWidth="1"/>
    <col min="12546" max="12546" width="108.5703125" style="186" customWidth="1"/>
    <col min="12547" max="12551" width="9.140625" style="186"/>
    <col min="12552" max="12552" width="50" style="186" customWidth="1"/>
    <col min="12553" max="12800" width="9.140625" style="186"/>
    <col min="12801" max="12801" width="3.140625" style="186" bestFit="1" customWidth="1"/>
    <col min="12802" max="12802" width="108.5703125" style="186" customWidth="1"/>
    <col min="12803" max="12807" width="9.140625" style="186"/>
    <col min="12808" max="12808" width="50" style="186" customWidth="1"/>
    <col min="12809" max="13056" width="9.140625" style="186"/>
    <col min="13057" max="13057" width="3.140625" style="186" bestFit="1" customWidth="1"/>
    <col min="13058" max="13058" width="108.5703125" style="186" customWidth="1"/>
    <col min="13059" max="13063" width="9.140625" style="186"/>
    <col min="13064" max="13064" width="50" style="186" customWidth="1"/>
    <col min="13065" max="13312" width="9.140625" style="186"/>
    <col min="13313" max="13313" width="3.140625" style="186" bestFit="1" customWidth="1"/>
    <col min="13314" max="13314" width="108.5703125" style="186" customWidth="1"/>
    <col min="13315" max="13319" width="9.140625" style="186"/>
    <col min="13320" max="13320" width="50" style="186" customWidth="1"/>
    <col min="13321" max="13568" width="9.140625" style="186"/>
    <col min="13569" max="13569" width="3.140625" style="186" bestFit="1" customWidth="1"/>
    <col min="13570" max="13570" width="108.5703125" style="186" customWidth="1"/>
    <col min="13571" max="13575" width="9.140625" style="186"/>
    <col min="13576" max="13576" width="50" style="186" customWidth="1"/>
    <col min="13577" max="13824" width="9.140625" style="186"/>
    <col min="13825" max="13825" width="3.140625" style="186" bestFit="1" customWidth="1"/>
    <col min="13826" max="13826" width="108.5703125" style="186" customWidth="1"/>
    <col min="13827" max="13831" width="9.140625" style="186"/>
    <col min="13832" max="13832" width="50" style="186" customWidth="1"/>
    <col min="13833" max="14080" width="9.140625" style="186"/>
    <col min="14081" max="14081" width="3.140625" style="186" bestFit="1" customWidth="1"/>
    <col min="14082" max="14082" width="108.5703125" style="186" customWidth="1"/>
    <col min="14083" max="14087" width="9.140625" style="186"/>
    <col min="14088" max="14088" width="50" style="186" customWidth="1"/>
    <col min="14089" max="14336" width="9.140625" style="186"/>
    <col min="14337" max="14337" width="3.140625" style="186" bestFit="1" customWidth="1"/>
    <col min="14338" max="14338" width="108.5703125" style="186" customWidth="1"/>
    <col min="14339" max="14343" width="9.140625" style="186"/>
    <col min="14344" max="14344" width="50" style="186" customWidth="1"/>
    <col min="14345" max="14592" width="9.140625" style="186"/>
    <col min="14593" max="14593" width="3.140625" style="186" bestFit="1" customWidth="1"/>
    <col min="14594" max="14594" width="108.5703125" style="186" customWidth="1"/>
    <col min="14595" max="14599" width="9.140625" style="186"/>
    <col min="14600" max="14600" width="50" style="186" customWidth="1"/>
    <col min="14601" max="14848" width="9.140625" style="186"/>
    <col min="14849" max="14849" width="3.140625" style="186" bestFit="1" customWidth="1"/>
    <col min="14850" max="14850" width="108.5703125" style="186" customWidth="1"/>
    <col min="14851" max="14855" width="9.140625" style="186"/>
    <col min="14856" max="14856" width="50" style="186" customWidth="1"/>
    <col min="14857" max="15104" width="9.140625" style="186"/>
    <col min="15105" max="15105" width="3.140625" style="186" bestFit="1" customWidth="1"/>
    <col min="15106" max="15106" width="108.5703125" style="186" customWidth="1"/>
    <col min="15107" max="15111" width="9.140625" style="186"/>
    <col min="15112" max="15112" width="50" style="186" customWidth="1"/>
    <col min="15113" max="15360" width="9.140625" style="186"/>
    <col min="15361" max="15361" width="3.140625" style="186" bestFit="1" customWidth="1"/>
    <col min="15362" max="15362" width="108.5703125" style="186" customWidth="1"/>
    <col min="15363" max="15367" width="9.140625" style="186"/>
    <col min="15368" max="15368" width="50" style="186" customWidth="1"/>
    <col min="15369" max="15616" width="9.140625" style="186"/>
    <col min="15617" max="15617" width="3.140625" style="186" bestFit="1" customWidth="1"/>
    <col min="15618" max="15618" width="108.5703125" style="186" customWidth="1"/>
    <col min="15619" max="15623" width="9.140625" style="186"/>
    <col min="15624" max="15624" width="50" style="186" customWidth="1"/>
    <col min="15625" max="15872" width="9.140625" style="186"/>
    <col min="15873" max="15873" width="3.140625" style="186" bestFit="1" customWidth="1"/>
    <col min="15874" max="15874" width="108.5703125" style="186" customWidth="1"/>
    <col min="15875" max="15879" width="9.140625" style="186"/>
    <col min="15880" max="15880" width="50" style="186" customWidth="1"/>
    <col min="15881" max="16128" width="9.140625" style="186"/>
    <col min="16129" max="16129" width="3.140625" style="186" bestFit="1" customWidth="1"/>
    <col min="16130" max="16130" width="108.5703125" style="186" customWidth="1"/>
    <col min="16131" max="16135" width="9.140625" style="186"/>
    <col min="16136" max="16136" width="50" style="186" customWidth="1"/>
    <col min="16137" max="16384" width="9.140625" style="186"/>
  </cols>
  <sheetData>
    <row r="3" spans="1:2" ht="15.75" x14ac:dyDescent="0.25">
      <c r="B3" s="187" t="s">
        <v>217</v>
      </c>
    </row>
    <row r="4" spans="1:2" ht="15.75" x14ac:dyDescent="0.25">
      <c r="B4" s="187"/>
    </row>
    <row r="5" spans="1:2" s="188" customFormat="1" ht="30" x14ac:dyDescent="0.2">
      <c r="A5" s="188" t="s">
        <v>218</v>
      </c>
      <c r="B5" s="188" t="s">
        <v>219</v>
      </c>
    </row>
    <row r="6" spans="1:2" s="188" customFormat="1" x14ac:dyDescent="0.2">
      <c r="A6" s="188" t="s">
        <v>220</v>
      </c>
      <c r="B6" s="188" t="s">
        <v>221</v>
      </c>
    </row>
    <row r="7" spans="1:2" s="188" customFormat="1" x14ac:dyDescent="0.2">
      <c r="A7" s="188" t="s">
        <v>222</v>
      </c>
      <c r="B7" s="188" t="s">
        <v>223</v>
      </c>
    </row>
    <row r="8" spans="1:2" s="188" customFormat="1" x14ac:dyDescent="0.2">
      <c r="A8" s="188" t="s">
        <v>224</v>
      </c>
      <c r="B8" s="188" t="s">
        <v>225</v>
      </c>
    </row>
    <row r="9" spans="1:2" s="188" customFormat="1" x14ac:dyDescent="0.2">
      <c r="A9" s="188" t="s">
        <v>226</v>
      </c>
      <c r="B9" s="188" t="s">
        <v>227</v>
      </c>
    </row>
    <row r="10" spans="1:2" s="188" customFormat="1" x14ac:dyDescent="0.2">
      <c r="A10" s="188" t="s">
        <v>228</v>
      </c>
      <c r="B10" s="188" t="s">
        <v>229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 </cp:lastModifiedBy>
  <dcterms:created xsi:type="dcterms:W3CDTF">2016-06-08T13:06:18Z</dcterms:created>
  <dcterms:modified xsi:type="dcterms:W3CDTF">2016-08-26T09:34:04Z</dcterms:modified>
</cp:coreProperties>
</file>