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35" yWindow="240" windowWidth="11175" windowHeight="10725" activeTab="2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74" i="3" l="1"/>
  <c r="BD74" i="3"/>
  <c r="BC74" i="3"/>
  <c r="BB74" i="3"/>
  <c r="G74" i="3"/>
  <c r="BA74" i="3" s="1"/>
  <c r="BE73" i="3"/>
  <c r="BD73" i="3"/>
  <c r="BC73" i="3"/>
  <c r="BB73" i="3"/>
  <c r="G73" i="3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15" i="2"/>
  <c r="A15" i="2"/>
  <c r="C75" i="3"/>
  <c r="BE67" i="3"/>
  <c r="BD67" i="3"/>
  <c r="BC67" i="3"/>
  <c r="BA67" i="3"/>
  <c r="G67" i="3"/>
  <c r="BB67" i="3" s="1"/>
  <c r="BE66" i="3"/>
  <c r="BD66" i="3"/>
  <c r="BD68" i="3" s="1"/>
  <c r="H14" i="2" s="1"/>
  <c r="BC66" i="3"/>
  <c r="BC68" i="3" s="1"/>
  <c r="G14" i="2" s="1"/>
  <c r="BB66" i="3"/>
  <c r="BA66" i="3"/>
  <c r="G66" i="3"/>
  <c r="B14" i="2"/>
  <c r="A14" i="2"/>
  <c r="BA68" i="3"/>
  <c r="E14" i="2" s="1"/>
  <c r="C68" i="3"/>
  <c r="BE63" i="3"/>
  <c r="BD63" i="3"/>
  <c r="BC63" i="3"/>
  <c r="BA63" i="3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B49" i="3"/>
  <c r="BA49" i="3"/>
  <c r="G49" i="3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13" i="2"/>
  <c r="A13" i="2"/>
  <c r="C64" i="3"/>
  <c r="BE34" i="3"/>
  <c r="BD34" i="3"/>
  <c r="BD35" i="3" s="1"/>
  <c r="H12" i="2" s="1"/>
  <c r="BC34" i="3"/>
  <c r="BC35" i="3" s="1"/>
  <c r="G12" i="2" s="1"/>
  <c r="BB34" i="3"/>
  <c r="BB35" i="3" s="1"/>
  <c r="F12" i="2" s="1"/>
  <c r="G34" i="3"/>
  <c r="BA34" i="3" s="1"/>
  <c r="BA35" i="3" s="1"/>
  <c r="E12" i="2" s="1"/>
  <c r="B12" i="2"/>
  <c r="A12" i="2"/>
  <c r="BE35" i="3"/>
  <c r="I12" i="2" s="1"/>
  <c r="C35" i="3"/>
  <c r="BE31" i="3"/>
  <c r="BE32" i="3" s="1"/>
  <c r="I11" i="2" s="1"/>
  <c r="BD31" i="3"/>
  <c r="BD32" i="3" s="1"/>
  <c r="H11" i="2" s="1"/>
  <c r="BC31" i="3"/>
  <c r="BB31" i="3"/>
  <c r="BB32" i="3" s="1"/>
  <c r="F11" i="2" s="1"/>
  <c r="G31" i="3"/>
  <c r="BA31" i="3" s="1"/>
  <c r="BA32" i="3" s="1"/>
  <c r="E11" i="2" s="1"/>
  <c r="G11" i="2"/>
  <c r="B11" i="2"/>
  <c r="A11" i="2"/>
  <c r="BC32" i="3"/>
  <c r="C32" i="3"/>
  <c r="BE28" i="3"/>
  <c r="BE29" i="3" s="1"/>
  <c r="I10" i="2" s="1"/>
  <c r="BD28" i="3"/>
  <c r="BD29" i="3" s="1"/>
  <c r="H10" i="2" s="1"/>
  <c r="BC28" i="3"/>
  <c r="BB28" i="3"/>
  <c r="BB29" i="3" s="1"/>
  <c r="F10" i="2" s="1"/>
  <c r="G28" i="3"/>
  <c r="G29" i="3" s="1"/>
  <c r="B10" i="2"/>
  <c r="A10" i="2"/>
  <c r="BC29" i="3"/>
  <c r="G10" i="2" s="1"/>
  <c r="C29" i="3"/>
  <c r="BE25" i="3"/>
  <c r="BE26" i="3" s="1"/>
  <c r="I9" i="2" s="1"/>
  <c r="BD25" i="3"/>
  <c r="BD26" i="3" s="1"/>
  <c r="H9" i="2" s="1"/>
  <c r="BC25" i="3"/>
  <c r="BB25" i="3"/>
  <c r="BB26" i="3" s="1"/>
  <c r="F9" i="2" s="1"/>
  <c r="G25" i="3"/>
  <c r="BA25" i="3" s="1"/>
  <c r="BA26" i="3" s="1"/>
  <c r="E9" i="2" s="1"/>
  <c r="G9" i="2"/>
  <c r="B9" i="2"/>
  <c r="A9" i="2"/>
  <c r="BC26" i="3"/>
  <c r="C26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E23" i="3" s="1"/>
  <c r="I8" i="2" s="1"/>
  <c r="BD20" i="3"/>
  <c r="BC20" i="3"/>
  <c r="BB20" i="3"/>
  <c r="G20" i="3"/>
  <c r="BA20" i="3" s="1"/>
  <c r="BE19" i="3"/>
  <c r="BD19" i="3"/>
  <c r="BC19" i="3"/>
  <c r="BB19" i="3"/>
  <c r="G19" i="3"/>
  <c r="BA19" i="3" s="1"/>
  <c r="B8" i="2"/>
  <c r="A8" i="2"/>
  <c r="C23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17" i="3" s="1"/>
  <c r="G7" i="2" s="1"/>
  <c r="BB8" i="3"/>
  <c r="G8" i="3"/>
  <c r="G17" i="3" s="1"/>
  <c r="B7" i="2"/>
  <c r="A7" i="2"/>
  <c r="C17" i="3"/>
  <c r="E4" i="3"/>
  <c r="C4" i="3"/>
  <c r="F3" i="3"/>
  <c r="C3" i="3"/>
  <c r="C2" i="2"/>
  <c r="C1" i="2"/>
  <c r="C33" i="1"/>
  <c r="F33" i="1" s="1"/>
  <c r="C31" i="1"/>
  <c r="D2" i="1"/>
  <c r="C2" i="1"/>
  <c r="BA64" i="3" l="1"/>
  <c r="E13" i="2" s="1"/>
  <c r="BB60" i="3"/>
  <c r="F63" i="3"/>
  <c r="G63" i="3" s="1"/>
  <c r="BB63" i="3" s="1"/>
  <c r="BD64" i="3"/>
  <c r="H13" i="2" s="1"/>
  <c r="BB68" i="3"/>
  <c r="F14" i="2" s="1"/>
  <c r="BB75" i="3"/>
  <c r="F15" i="2" s="1"/>
  <c r="BE75" i="3"/>
  <c r="I15" i="2" s="1"/>
  <c r="BB17" i="3"/>
  <c r="F7" i="2" s="1"/>
  <c r="BD17" i="3"/>
  <c r="H7" i="2" s="1"/>
  <c r="G68" i="3"/>
  <c r="BC75" i="3"/>
  <c r="G15" i="2" s="1"/>
  <c r="BB23" i="3"/>
  <c r="F8" i="2" s="1"/>
  <c r="BE64" i="3"/>
  <c r="I13" i="2" s="1"/>
  <c r="G64" i="3"/>
  <c r="BC64" i="3"/>
  <c r="G13" i="2" s="1"/>
  <c r="BD75" i="3"/>
  <c r="H15" i="2" s="1"/>
  <c r="BC23" i="3"/>
  <c r="G8" i="2" s="1"/>
  <c r="BE17" i="3"/>
  <c r="I7" i="2" s="1"/>
  <c r="BD23" i="3"/>
  <c r="H8" i="2" s="1"/>
  <c r="BE68" i="3"/>
  <c r="I14" i="2" s="1"/>
  <c r="G75" i="3"/>
  <c r="BB64" i="3"/>
  <c r="F13" i="2" s="1"/>
  <c r="BA75" i="3"/>
  <c r="E15" i="2" s="1"/>
  <c r="BA23" i="3"/>
  <c r="E8" i="2" s="1"/>
  <c r="G23" i="3"/>
  <c r="BA28" i="3"/>
  <c r="BA29" i="3" s="1"/>
  <c r="E10" i="2" s="1"/>
  <c r="G26" i="3"/>
  <c r="G32" i="3"/>
  <c r="BA73" i="3"/>
  <c r="BA8" i="3"/>
  <c r="BA17" i="3" s="1"/>
  <c r="E7" i="2" s="1"/>
  <c r="G35" i="3"/>
  <c r="I16" i="2" l="1"/>
  <c r="C21" i="1" s="1"/>
  <c r="G16" i="2"/>
  <c r="C18" i="1" s="1"/>
  <c r="H16" i="2"/>
  <c r="C17" i="1" s="1"/>
  <c r="F16" i="2"/>
  <c r="C16" i="1" s="1"/>
  <c r="E16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<sst xmlns="http://schemas.openxmlformats.org/spreadsheetml/2006/main" count="300" uniqueCount="217">
  <si>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</si>
  <si>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</si>
  <si>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</si>
  <si>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</si>
  <si>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</si>
  <si>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</si>
  <si>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</si>
  <si>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</si>
  <si>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</si>
  <si>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</si>
  <si>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</si>
  <si>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</si>
  <si>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</si>
  <si>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</si>
  <si>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</si>
  <si>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</si>
  <si>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</si>
  <si>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</si>
  <si>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</si>
  <si>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</si>
  <si>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</si>
  <si>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</si>
  <si>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</si>
  <si>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</si>
  <si>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</si>
  <si>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</si>
  <si>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</si>
  <si>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</si>
  <si>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</si>
  <si>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</si>
  <si>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</si>
  <si>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</si>
  <si>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</si>
  <si>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</si>
  <si>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</si>
  <si>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</si>
  <si>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</si>
  <si>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</si>
  <si>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</si>
  <si>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</si>
  <si>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</si>
  <si>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</si>
  <si>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</si>
  <si>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</si>
  <si>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</si>
  <si>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</si>
  <si>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</si>
  <si>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</si>
  <si>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</si>
  <si>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</si>
  <si>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</si>
  <si>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</si>
  <si>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</si>
  <si>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</si>
  <si>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</si>
  <si>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</si>
  <si>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</si>
  <si>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</si>
  <si>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</si>
  <si>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</si>
  <si>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</si>
  <si>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</si>
  <si>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</si>
  <si>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</si>
  <si>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</si>
  <si>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</si>
  <si>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</si>
  <si>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</si>
  <si>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</si>
  <si>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</si>
  <si>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20194011</t>
  </si>
  <si>
    <t>REKONSTRUKCE OBJEKTU NA HRADĚ 5 - UPOL</t>
  </si>
  <si>
    <t>D.1.4.2.</t>
  </si>
  <si>
    <t>ODBĚRNÁ PLYNOVÁ ZAŘÍZENÍ</t>
  </si>
  <si>
    <t>OPZ-final</t>
  </si>
  <si>
    <t>113106121R00</t>
  </si>
  <si>
    <t xml:space="preserve">Rozebrání dlažeb z betonových dlaždic </t>
  </si>
  <si>
    <t>m2</t>
  </si>
  <si>
    <t>113107112R00</t>
  </si>
  <si>
    <t xml:space="preserve">Odstranění podkladu pl. 200 m2,kam.těžené tl.15 cm </t>
  </si>
  <si>
    <t>113108441R00</t>
  </si>
  <si>
    <t xml:space="preserve">Rozrytí krytu,kamenivo bez zhut.,bez živič. pojiva </t>
  </si>
  <si>
    <t>113153111R00</t>
  </si>
  <si>
    <t xml:space="preserve">Odstranění podkladu ze štěrkopísku stabil.cementem </t>
  </si>
  <si>
    <t>m3</t>
  </si>
  <si>
    <t>132201201R00</t>
  </si>
  <si>
    <t xml:space="preserve">Hloubení rýh šířky do 200 cm v hor.3 do 100 m3 </t>
  </si>
  <si>
    <t>132201209R00</t>
  </si>
  <si>
    <t xml:space="preserve">Příplatek za lepivost - hloubení rýh 200cm v hor.3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</si>
  <si>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</si>
  <si>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</si>
  <si>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</si>
  <si>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</si>
  <si>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174101101R00</t>
  </si>
  <si>
    <t xml:space="preserve">Zásyp jam, rýh, šachet se zhutněním </t>
  </si>
  <si>
    <t>5</t>
  </si>
  <si>
    <t>Komunikace</t>
  </si>
  <si>
    <t>564251111R00</t>
  </si>
  <si>
    <t xml:space="preserve">Podklad ze štěrkopísku po zhutnění tloušťky 15 cm </t>
  </si>
  <si>
    <t>567132115R00</t>
  </si>
  <si>
    <t xml:space="preserve">Podklad z kameniva zpev.cementem KZC 1 tl.20 cm </t>
  </si>
  <si>
    <t>596811111R00</t>
  </si>
  <si>
    <t xml:space="preserve">Kladení dlaždic kom.pro pěší, lože z kameniva těž. </t>
  </si>
  <si>
    <t>979054441R00</t>
  </si>
  <si>
    <t xml:space="preserve">Očištění vybour. dlaždic s výplní kamen. těženým </t>
  </si>
  <si>
    <t>61</t>
  </si>
  <si>
    <t>Upravy povrchů vnitřní</t>
  </si>
  <si>
    <t>612403384R00</t>
  </si>
  <si>
    <t xml:space="preserve">Hrubá výplň rýh ve stěnách do 7x7 cm maltou ze SMS </t>
  </si>
  <si>
    <t>m</t>
  </si>
  <si>
    <t>9</t>
  </si>
  <si>
    <t>Ostatní konstrukce, bourání</t>
  </si>
  <si>
    <t>974031142R00</t>
  </si>
  <si>
    <t xml:space="preserve">Vysekání rýh ve zdi cihelné 7 x 7 cm </t>
  </si>
  <si>
    <t>97</t>
  </si>
  <si>
    <t>Prorážení otvorů</t>
  </si>
  <si>
    <t>971033261R00</t>
  </si>
  <si>
    <t xml:space="preserve">Vybourání otv. zeď cihel. 0,0225 m2, tl. 60cm, MVC </t>
  </si>
  <si>
    <t>kus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</si>
  <si>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</si>
  <si>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</si>
  <si>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</si>
  <si>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</si>
  <si>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</si>
  <si>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723</t>
  </si>
  <si>
    <t>Vnitřní plynovod</t>
  </si>
  <si>
    <t>723111202U00</t>
  </si>
  <si>
    <t>Potrubí ocelzáv černé svař DN 15 ODVZDUŠNĚNÍ vč.kotvení</t>
  </si>
  <si>
    <t>723150312R00</t>
  </si>
  <si>
    <t>Potrubí ocelové hladké černé svařované DN50 vč.kotvení</t>
  </si>
  <si>
    <t>723150317R00</t>
  </si>
  <si>
    <t>Potrubí ocelové hladké černé svařované D 159x4,5 vč.kotvení</t>
  </si>
  <si>
    <t>723150368R00</t>
  </si>
  <si>
    <t xml:space="preserve">Potrubí ocel. černé svařované - chráničky D 76/3,2 </t>
  </si>
  <si>
    <t>723150803R00</t>
  </si>
  <si>
    <t xml:space="preserve">Demontáž potrubí ocel.hladkého svařovaného D 76 </t>
  </si>
  <si>
    <t>723160207R00</t>
  </si>
  <si>
    <t xml:space="preserve">Přípojka k plynoměru, závitová bez ochozu G 2 </t>
  </si>
  <si>
    <t>soubor</t>
  </si>
  <si>
    <t>723160337R00</t>
  </si>
  <si>
    <t xml:space="preserve">Rozpěrka přípojky plynoměru G 2 </t>
  </si>
  <si>
    <t>723160807R00</t>
  </si>
  <si>
    <t xml:space="preserve">Demontáž přípojek k plynoměru,závitových G 2 </t>
  </si>
  <si>
    <t>pár</t>
  </si>
  <si>
    <t>723160834R00</t>
  </si>
  <si>
    <t xml:space="preserve">Demontáž rozpěrky přípojek plynoměru, G 2 </t>
  </si>
  <si>
    <t>723163103R00</t>
  </si>
  <si>
    <t xml:space="preserve">Potrubí z měděných trubek D 18 x 1,0 mm </t>
  </si>
  <si>
    <t>723190204R00</t>
  </si>
  <si>
    <t xml:space="preserve">Přípojka plynovodu, trubky závitové černé DN 25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</si>
  <si>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</si>
  <si>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</si>
  <si>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</si>
  <si>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</si>
  <si>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723239103R00</t>
  </si>
  <si>
    <t xml:space="preserve">Montáž plynovodních armatur, 2 závity, G 1 </t>
  </si>
  <si>
    <t>723239106R00</t>
  </si>
  <si>
    <t xml:space="preserve">Montáž plynovodních armatur, 2 závity, G 2 </t>
  </si>
  <si>
    <t>723260817R00</t>
  </si>
  <si>
    <t xml:space="preserve">Demontáž plynoměrů PS 100 </t>
  </si>
  <si>
    <t>723261913R00</t>
  </si>
  <si>
    <t xml:space="preserve">Oprava - montáž plynoměru G25 </t>
  </si>
  <si>
    <t>2104</t>
  </si>
  <si>
    <t>filtr plynový závitový DN50  FPZ1650</t>
  </si>
  <si>
    <t>21101</t>
  </si>
  <si>
    <t>Manometr 312 spodní;0-4kPa;D100/M20x1,5</t>
  </si>
  <si>
    <t>21104</t>
  </si>
  <si>
    <t>Kohout tlakoměrový M20x1,5</t>
  </si>
  <si>
    <t>21105</t>
  </si>
  <si>
    <t>Návarek pro tlakoměr</t>
  </si>
  <si>
    <t>42237023.A</t>
  </si>
  <si>
    <t>Kohout kulový  1/2"  plyn</t>
  </si>
  <si>
    <t>42237025.A</t>
  </si>
  <si>
    <t>Kohout kulový  1"  plyn</t>
  </si>
  <si>
    <t>42237028.A</t>
  </si>
  <si>
    <t>Kohout kulový  2"  plyn</t>
  </si>
  <si>
    <t>G14</t>
  </si>
  <si>
    <t>Elektroventil EVHNV 1050.02 /L 230V</t>
  </si>
  <si>
    <t>G15</t>
  </si>
  <si>
    <t xml:space="preserve">REVIZE PLYNOVODU </t>
  </si>
  <si>
    <t>KPL</t>
  </si>
  <si>
    <t>998723201R00</t>
  </si>
  <si>
    <t xml:space="preserve">Přesun hmot pro vnitřní plynovod, výšky do 6 m </t>
  </si>
  <si>
    <t>783</t>
  </si>
  <si>
    <t>Nátěry</t>
  </si>
  <si>
    <t>783425350R00</t>
  </si>
  <si>
    <t xml:space="preserve">Nátěr syntet. potrubí do DN 100 mm Z +2x +1x email </t>
  </si>
  <si>
    <t>783426360R00</t>
  </si>
  <si>
    <t xml:space="preserve">Nátěr syntet. potrubí do DN 150 mm Z +2x +1x email 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</si>
  <si>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</si>
  <si>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</si>
  <si>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</si>
  <si>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</si>
  <si>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</si>
  <si>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</si>
  <si>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</si>
  <si>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</si>
  <si>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</si>
  <si>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</si>
  <si>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</si>
  <si>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</si>
  <si>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</si>
  <si>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Na Krycím listu doplní uchazeč datum vytvoření nabídky do modrého pole vedle pole Datum.</t>
  </si>
  <si>
    <t>6.</t>
  </si>
  <si>
    <t>Na Krycím listu doplní uchazeč svoje IČ a DIČ do modře podbarveného pole pod ním</t>
  </si>
  <si>
    <t>5.</t>
  </si>
  <si>
    <t>Na Krycím listu doplní uchazeč svůj název do modrého pole vedle pole Dodavatel.</t>
  </si>
  <si>
    <t>4.</t>
  </si>
  <si>
    <t>Všechny tyto buňky musí být vyplněny nenulovými kladnými číslicemi</t>
  </si>
  <si>
    <t>3.</t>
  </si>
  <si>
    <t>Uchazeč vyplní pouze jednotkové ceny do modře podbarvených buněk, které jsou editovatelné.</t>
  </si>
  <si>
    <t>2.</t>
  </si>
  <si>
    <t xml:space="preserve">Jednotlivé listy souboru výkazu výměr jsou provázány vzorci a uzamčeny,  toto nastavení nesmí být uchazečem jakkoliv modifikováno. </t>
  </si>
  <si>
    <t>1.</t>
  </si>
  <si>
    <t>Návod z vyplnění</t>
  </si>
  <si>
    <t>INTAR a. s. Brno</t>
  </si>
  <si>
    <t>IČ, 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</si>
</sst>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08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49" fontId="7" fillId="2" borderId="4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centerContinuous"/>
    </xf>
    <xf numFmtId="0" fontId="6" fillId="0" borderId="5" xfId="0" applyFont="1" applyBorder="1"/>
    <xf numFmtId="49" fontId="6" fillId="0" borderId="6" xfId="0" applyNumberFormat="1" applyFont="1" applyBorder="1" applyAlignment="1">
      <alignment horizontal="left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4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1" fillId="0" borderId="0" xfId="1" applyFont="1" applyAlignment="1"/>
    <xf numFmtId="0" fontId="1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0" fontId="1" fillId="0" borderId="0" xfId="2"/>
    <xf numFmtId="0" fontId="1" fillId="0" borderId="0" xfId="2" applyAlignment="1">
      <alignment wrapText="1"/>
    </xf>
    <xf numFmtId="0" fontId="23" fillId="0" borderId="0" xfId="2" applyFont="1"/>
    <xf numFmtId="14" fontId="4" fillId="3" borderId="13" xfId="0" applyNumberFormat="1" applyFont="1" applyFill="1" applyBorder="1"/>
    <xf numFmtId="4" fontId="18" fillId="3" borderId="58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3" borderId="10" xfId="0" applyFont="1" applyFill="1" applyBorder="1" applyAlignment="1">
      <alignment horizontal="left"/>
    </xf>
    <xf numFmtId="0" fontId="6" fillId="3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13" sqref="C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OPZ-final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72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70</v>
      </c>
      <c r="B7" s="25"/>
      <c r="C7" s="26" t="s">
        <v>71</v>
      </c>
      <c r="D7" s="27"/>
      <c r="E7" s="27"/>
      <c r="F7" s="28" t="s">
        <v>10</v>
      </c>
      <c r="G7" s="22"/>
    </row>
    <row r="8" spans="1:57" x14ac:dyDescent="0.2">
      <c r="A8" s="29" t="s">
        <v>11</v>
      </c>
      <c r="B8" s="13"/>
      <c r="C8" s="185"/>
      <c r="D8" s="185"/>
      <c r="E8" s="18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85" t="s">
        <v>215</v>
      </c>
      <c r="D9" s="185"/>
      <c r="E9" s="186"/>
      <c r="F9" s="13"/>
      <c r="G9" s="34"/>
      <c r="H9" s="35"/>
    </row>
    <row r="10" spans="1:57" x14ac:dyDescent="0.2">
      <c r="A10" s="29" t="s">
        <v>14</v>
      </c>
      <c r="B10" s="13"/>
      <c r="C10" s="185"/>
      <c r="D10" s="185"/>
      <c r="E10" s="185"/>
      <c r="F10" s="36"/>
      <c r="G10" s="37"/>
      <c r="H10" s="38"/>
    </row>
    <row r="11" spans="1:57" ht="13.5" customHeight="1" x14ac:dyDescent="0.2">
      <c r="A11" s="29" t="s">
        <v>15</v>
      </c>
      <c r="B11" s="13"/>
      <c r="C11" s="187"/>
      <c r="D11" s="187"/>
      <c r="E11" s="187"/>
      <c r="F11" s="39" t="s">
        <v>16</v>
      </c>
      <c r="G11" s="40">
        <v>20194011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216</v>
      </c>
      <c r="B12" s="10"/>
      <c r="C12" s="188"/>
      <c r="D12" s="188"/>
      <c r="E12" s="188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24</v>
      </c>
      <c r="B17" s="55" t="s">
        <v>25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26</v>
      </c>
      <c r="B18" s="63" t="s">
        <v>27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28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29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30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89" t="s">
        <v>31</v>
      </c>
      <c r="B23" s="190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">
      <c r="A26" s="65" t="s">
        <v>36</v>
      </c>
      <c r="B26" s="80"/>
      <c r="C26" s="182"/>
      <c r="D26" s="66" t="s">
        <v>36</v>
      </c>
      <c r="E26" s="77"/>
      <c r="F26" s="78" t="s">
        <v>36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39</v>
      </c>
      <c r="B30" s="86"/>
      <c r="C30" s="87">
        <v>21</v>
      </c>
      <c r="D30" s="86" t="s">
        <v>40</v>
      </c>
      <c r="E30" s="88"/>
      <c r="F30" s="191">
        <f>C23-F32</f>
        <v>0</v>
      </c>
      <c r="G30" s="192"/>
    </row>
    <row r="31" spans="1:7" x14ac:dyDescent="0.2">
      <c r="A31" s="85" t="s">
        <v>41</v>
      </c>
      <c r="B31" s="86"/>
      <c r="C31" s="87">
        <f>SazbaDPH1</f>
        <v>21</v>
      </c>
      <c r="D31" s="86" t="s">
        <v>42</v>
      </c>
      <c r="E31" s="88"/>
      <c r="F31" s="191">
        <f>ROUND(PRODUCT(F30,C31/100),0)</f>
        <v>0</v>
      </c>
      <c r="G31" s="192"/>
    </row>
    <row r="32" spans="1:7" x14ac:dyDescent="0.2">
      <c r="A32" s="85" t="s">
        <v>39</v>
      </c>
      <c r="B32" s="86"/>
      <c r="C32" s="87">
        <v>0</v>
      </c>
      <c r="D32" s="86" t="s">
        <v>42</v>
      </c>
      <c r="E32" s="88"/>
      <c r="F32" s="191">
        <v>0</v>
      </c>
      <c r="G32" s="192"/>
    </row>
    <row r="33" spans="1:8" x14ac:dyDescent="0.2">
      <c r="A33" s="85" t="s">
        <v>41</v>
      </c>
      <c r="B33" s="89"/>
      <c r="C33" s="90">
        <f>SazbaDPH2</f>
        <v>0</v>
      </c>
      <c r="D33" s="86" t="s">
        <v>42</v>
      </c>
      <c r="E33" s="61"/>
      <c r="F33" s="191">
        <f>ROUND(PRODUCT(F32,C33/100),0)</f>
        <v>0</v>
      </c>
      <c r="G33" s="192"/>
    </row>
    <row r="34" spans="1:8" s="94" customFormat="1" ht="19.5" customHeight="1" thickBot="1" x14ac:dyDescent="0.3">
      <c r="A34" s="91" t="s">
        <v>43</v>
      </c>
      <c r="B34" s="92"/>
      <c r="C34" s="92"/>
      <c r="D34" s="92"/>
      <c r="E34" s="93"/>
      <c r="F34" s="193">
        <f>ROUND(SUM(F30:F33),0)</f>
        <v>0</v>
      </c>
      <c r="G34" s="194"/>
    </row>
    <row r="36" spans="1:8" x14ac:dyDescent="0.2">
      <c r="A36" s="95" t="s">
        <v>44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84" t="s">
        <v>201</v>
      </c>
      <c r="C37" s="184"/>
      <c r="D37" s="184"/>
      <c r="E37" s="184"/>
      <c r="F37" s="184"/>
      <c r="G37" s="184"/>
      <c r="H37" t="s">
        <v>5</v>
      </c>
    </row>
    <row r="38" spans="1:8" ht="12.75" customHeight="1" x14ac:dyDescent="0.2">
      <c r="A38" s="96"/>
      <c r="B38" s="184"/>
      <c r="C38" s="184"/>
      <c r="D38" s="184"/>
      <c r="E38" s="184"/>
      <c r="F38" s="184"/>
      <c r="G38" s="184"/>
      <c r="H38" t="s">
        <v>5</v>
      </c>
    </row>
    <row r="39" spans="1:8" x14ac:dyDescent="0.2">
      <c r="A39" s="96"/>
      <c r="B39" s="184"/>
      <c r="C39" s="184"/>
      <c r="D39" s="184"/>
      <c r="E39" s="184"/>
      <c r="F39" s="184"/>
      <c r="G39" s="184"/>
      <c r="H39" t="s">
        <v>5</v>
      </c>
    </row>
    <row r="40" spans="1:8" x14ac:dyDescent="0.2">
      <c r="A40" s="96"/>
      <c r="B40" s="184"/>
      <c r="C40" s="184"/>
      <c r="D40" s="184"/>
      <c r="E40" s="184"/>
      <c r="F40" s="184"/>
      <c r="G40" s="184"/>
      <c r="H40" t="s">
        <v>5</v>
      </c>
    </row>
    <row r="41" spans="1:8" x14ac:dyDescent="0.2">
      <c r="A41" s="96"/>
      <c r="B41" s="184"/>
      <c r="C41" s="184"/>
      <c r="D41" s="184"/>
      <c r="E41" s="184"/>
      <c r="F41" s="184"/>
      <c r="G41" s="184"/>
      <c r="H41" t="s">
        <v>5</v>
      </c>
    </row>
    <row r="42" spans="1:8" x14ac:dyDescent="0.2">
      <c r="A42" s="96"/>
      <c r="B42" s="184"/>
      <c r="C42" s="184"/>
      <c r="D42" s="184"/>
      <c r="E42" s="184"/>
      <c r="F42" s="184"/>
      <c r="G42" s="184"/>
      <c r="H42" t="s">
        <v>5</v>
      </c>
    </row>
    <row r="43" spans="1:8" x14ac:dyDescent="0.2">
      <c r="A43" s="96"/>
      <c r="B43" s="184"/>
      <c r="C43" s="184"/>
      <c r="D43" s="184"/>
      <c r="E43" s="184"/>
      <c r="F43" s="184"/>
      <c r="G43" s="184"/>
      <c r="H43" t="s">
        <v>5</v>
      </c>
    </row>
    <row r="44" spans="1:8" x14ac:dyDescent="0.2">
      <c r="A44" s="96"/>
      <c r="B44" s="184"/>
      <c r="C44" s="184"/>
      <c r="D44" s="184"/>
      <c r="E44" s="184"/>
      <c r="F44" s="184"/>
      <c r="G44" s="184"/>
      <c r="H44" t="s">
        <v>5</v>
      </c>
    </row>
    <row r="45" spans="1:8" ht="0.75" customHeight="1" x14ac:dyDescent="0.2">
      <c r="A45" s="96"/>
      <c r="B45" s="184"/>
      <c r="C45" s="184"/>
      <c r="D45" s="184"/>
      <c r="E45" s="184"/>
      <c r="F45" s="184"/>
      <c r="G45" s="184"/>
      <c r="H45" t="s">
        <v>5</v>
      </c>
    </row>
    <row r="46" spans="1:8" x14ac:dyDescent="0.2">
      <c r="B46" s="195"/>
      <c r="C46" s="195"/>
      <c r="D46" s="195"/>
      <c r="E46" s="195"/>
      <c r="F46" s="195"/>
      <c r="G46" s="195"/>
    </row>
    <row r="47" spans="1:8" x14ac:dyDescent="0.2">
      <c r="B47" s="195"/>
      <c r="C47" s="195"/>
      <c r="D47" s="195"/>
      <c r="E47" s="195"/>
      <c r="F47" s="195"/>
      <c r="G47" s="195"/>
    </row>
    <row r="48" spans="1:8" x14ac:dyDescent="0.2">
      <c r="B48" s="195"/>
      <c r="C48" s="195"/>
      <c r="D48" s="195"/>
      <c r="E48" s="195"/>
      <c r="F48" s="195"/>
      <c r="G48" s="195"/>
    </row>
    <row r="49" spans="2:7" x14ac:dyDescent="0.2">
      <c r="B49" s="195"/>
      <c r="C49" s="195"/>
      <c r="D49" s="195"/>
      <c r="E49" s="195"/>
      <c r="F49" s="195"/>
      <c r="G49" s="195"/>
    </row>
    <row r="50" spans="2:7" x14ac:dyDescent="0.2">
      <c r="B50" s="195"/>
      <c r="C50" s="195"/>
      <c r="D50" s="195"/>
      <c r="E50" s="195"/>
      <c r="F50" s="195"/>
      <c r="G50" s="195"/>
    </row>
    <row r="51" spans="2:7" x14ac:dyDescent="0.2">
      <c r="B51" s="195"/>
      <c r="C51" s="195"/>
      <c r="D51" s="195"/>
      <c r="E51" s="195"/>
      <c r="F51" s="195"/>
      <c r="G51" s="195"/>
    </row>
    <row r="52" spans="2:7" x14ac:dyDescent="0.2">
      <c r="B52" s="195"/>
      <c r="C52" s="195"/>
      <c r="D52" s="195"/>
      <c r="E52" s="195"/>
      <c r="F52" s="195"/>
      <c r="G52" s="195"/>
    </row>
    <row r="53" spans="2:7" x14ac:dyDescent="0.2">
      <c r="B53" s="195"/>
      <c r="C53" s="195"/>
      <c r="D53" s="195"/>
      <c r="E53" s="195"/>
      <c r="F53" s="195"/>
      <c r="G53" s="195"/>
    </row>
    <row r="54" spans="2:7" x14ac:dyDescent="0.2">
      <c r="B54" s="195"/>
      <c r="C54" s="195"/>
      <c r="D54" s="195"/>
      <c r="E54" s="195"/>
      <c r="F54" s="195"/>
      <c r="G54" s="195"/>
    </row>
    <row r="55" spans="2:7" x14ac:dyDescent="0.2">
      <c r="B55" s="195"/>
      <c r="C55" s="195"/>
      <c r="D55" s="195"/>
      <c r="E55" s="195"/>
      <c r="F55" s="195"/>
      <c r="G55" s="195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8"/>
  <sheetViews>
    <sheetView workbookViewId="0">
      <selection activeCell="E22" sqref="E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6" t="s">
        <v>45</v>
      </c>
      <c r="B1" s="197"/>
      <c r="C1" s="97" t="str">
        <f>CONCATENATE(cislostavby," ",nazevstavby)</f>
        <v>20194011 REKONSTRUKCE OBJEKTU NA HRADĚ 5 - UPOL</v>
      </c>
      <c r="D1" s="98"/>
      <c r="E1" s="99"/>
      <c r="F1" s="98"/>
      <c r="G1" s="100" t="s">
        <v>46</v>
      </c>
      <c r="H1" s="101" t="s">
        <v>65</v>
      </c>
      <c r="I1" s="102"/>
    </row>
    <row r="2" spans="1:9" ht="13.5" thickBot="1" x14ac:dyDescent="0.25">
      <c r="A2" s="198" t="s">
        <v>47</v>
      </c>
      <c r="B2" s="199"/>
      <c r="C2" s="103" t="str">
        <f>CONCATENATE(cisloobjektu," ",nazevobjektu)</f>
        <v>D.1.4.2. ODBĚRNÁ PLYNOVÁ ZAŘÍZENÍ</v>
      </c>
      <c r="D2" s="104"/>
      <c r="E2" s="105"/>
      <c r="F2" s="104"/>
      <c r="G2" s="200" t="s">
        <v>74</v>
      </c>
      <c r="H2" s="201"/>
      <c r="I2" s="20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29</v>
      </c>
    </row>
    <row r="7" spans="1:9" s="35" customFormat="1" x14ac:dyDescent="0.2">
      <c r="A7" s="175" t="str">
        <f>Položky!B7</f>
        <v>1</v>
      </c>
      <c r="B7" s="115" t="str">
        <f>Položky!C7</f>
        <v>Zemní práce</v>
      </c>
      <c r="C7" s="66"/>
      <c r="D7" s="116"/>
      <c r="E7" s="176">
        <f>Položky!BA17</f>
        <v>0</v>
      </c>
      <c r="F7" s="177">
        <f>Položky!BB17</f>
        <v>0</v>
      </c>
      <c r="G7" s="177">
        <f>Položky!BC17</f>
        <v>0</v>
      </c>
      <c r="H7" s="177">
        <f>Položky!BD17</f>
        <v>0</v>
      </c>
      <c r="I7" s="178">
        <f>Položky!BE17</f>
        <v>0</v>
      </c>
    </row>
    <row r="8" spans="1:9" s="35" customFormat="1" x14ac:dyDescent="0.2">
      <c r="A8" s="175" t="str">
        <f>Položky!B18</f>
        <v>5</v>
      </c>
      <c r="B8" s="115" t="str">
        <f>Položky!C18</f>
        <v>Komunikace</v>
      </c>
      <c r="C8" s="66"/>
      <c r="D8" s="116"/>
      <c r="E8" s="176">
        <f>Položky!BA23</f>
        <v>0</v>
      </c>
      <c r="F8" s="177">
        <f>Položky!BB23</f>
        <v>0</v>
      </c>
      <c r="G8" s="177">
        <f>Položky!BC23</f>
        <v>0</v>
      </c>
      <c r="H8" s="177">
        <f>Položky!BD23</f>
        <v>0</v>
      </c>
      <c r="I8" s="178">
        <f>Položky!BE23</f>
        <v>0</v>
      </c>
    </row>
    <row r="9" spans="1:9" s="35" customFormat="1" x14ac:dyDescent="0.2">
      <c r="A9" s="175" t="str">
        <f>Položky!B24</f>
        <v>61</v>
      </c>
      <c r="B9" s="115" t="str">
        <f>Položky!C24</f>
        <v>Upravy povrchů vnitřní</v>
      </c>
      <c r="C9" s="66"/>
      <c r="D9" s="116"/>
      <c r="E9" s="176">
        <f>Položky!BA26</f>
        <v>0</v>
      </c>
      <c r="F9" s="177">
        <f>Položky!BB26</f>
        <v>0</v>
      </c>
      <c r="G9" s="177">
        <f>Položky!BC26</f>
        <v>0</v>
      </c>
      <c r="H9" s="177">
        <f>Položky!BD26</f>
        <v>0</v>
      </c>
      <c r="I9" s="178">
        <f>Položky!BE26</f>
        <v>0</v>
      </c>
    </row>
    <row r="10" spans="1:9" s="35" customFormat="1" x14ac:dyDescent="0.2">
      <c r="A10" s="175" t="str">
        <f>Položky!B27</f>
        <v>9</v>
      </c>
      <c r="B10" s="115" t="str">
        <f>Položky!C27</f>
        <v>Ostatní konstrukce, bourání</v>
      </c>
      <c r="C10" s="66"/>
      <c r="D10" s="116"/>
      <c r="E10" s="176">
        <f>Položky!BA29</f>
        <v>0</v>
      </c>
      <c r="F10" s="177">
        <f>Položky!BB29</f>
        <v>0</v>
      </c>
      <c r="G10" s="177">
        <f>Položky!BC29</f>
        <v>0</v>
      </c>
      <c r="H10" s="177">
        <f>Položky!BD29</f>
        <v>0</v>
      </c>
      <c r="I10" s="178">
        <f>Položky!BE29</f>
        <v>0</v>
      </c>
    </row>
    <row r="11" spans="1:9" s="35" customFormat="1" x14ac:dyDescent="0.2">
      <c r="A11" s="175" t="str">
        <f>Položky!B30</f>
        <v>97</v>
      </c>
      <c r="B11" s="115" t="str">
        <f>Položky!C30</f>
        <v>Prorážení otvorů</v>
      </c>
      <c r="C11" s="66"/>
      <c r="D11" s="116"/>
      <c r="E11" s="176">
        <f>Položky!BA32</f>
        <v>0</v>
      </c>
      <c r="F11" s="177">
        <f>Položky!BB32</f>
        <v>0</v>
      </c>
      <c r="G11" s="177">
        <f>Položky!BC32</f>
        <v>0</v>
      </c>
      <c r="H11" s="177">
        <f>Položky!BD32</f>
        <v>0</v>
      </c>
      <c r="I11" s="178">
        <f>Položky!BE32</f>
        <v>0</v>
      </c>
    </row>
    <row r="12" spans="1:9" s="35" customFormat="1" x14ac:dyDescent="0.2">
      <c r="A12" s="175" t="str">
        <f>Položky!B33</f>
        <v>99</v>
      </c>
      <c r="B12" s="115" t="str">
        <f>Položky!C33</f>
        <v>Staveništní přesun hmot</v>
      </c>
      <c r="C12" s="66"/>
      <c r="D12" s="116"/>
      <c r="E12" s="176">
        <f>Položky!BA35</f>
        <v>0</v>
      </c>
      <c r="F12" s="177">
        <f>Položky!BB35</f>
        <v>0</v>
      </c>
      <c r="G12" s="177">
        <f>Položky!BC35</f>
        <v>0</v>
      </c>
      <c r="H12" s="177">
        <f>Položky!BD35</f>
        <v>0</v>
      </c>
      <c r="I12" s="178">
        <f>Položky!BE35</f>
        <v>0</v>
      </c>
    </row>
    <row r="13" spans="1:9" s="35" customFormat="1" x14ac:dyDescent="0.2">
      <c r="A13" s="175" t="str">
        <f>Položky!B36</f>
        <v>723</v>
      </c>
      <c r="B13" s="115" t="str">
        <f>Položky!C36</f>
        <v>Vnitřní plynovod</v>
      </c>
      <c r="C13" s="66"/>
      <c r="D13" s="116"/>
      <c r="E13" s="176">
        <f>Položky!BA64</f>
        <v>0</v>
      </c>
      <c r="F13" s="177">
        <f>Položky!BB64</f>
        <v>0</v>
      </c>
      <c r="G13" s="177">
        <f>Položky!BC64</f>
        <v>0</v>
      </c>
      <c r="H13" s="177">
        <f>Položky!BD64</f>
        <v>0</v>
      </c>
      <c r="I13" s="178">
        <f>Položky!BE64</f>
        <v>0</v>
      </c>
    </row>
    <row r="14" spans="1:9" s="35" customFormat="1" x14ac:dyDescent="0.2">
      <c r="A14" s="175" t="str">
        <f>Položky!B65</f>
        <v>783</v>
      </c>
      <c r="B14" s="115" t="str">
        <f>Položky!C65</f>
        <v>Nátěry</v>
      </c>
      <c r="C14" s="66"/>
      <c r="D14" s="116"/>
      <c r="E14" s="176">
        <f>Položky!BA68</f>
        <v>0</v>
      </c>
      <c r="F14" s="177">
        <f>Položky!BB68</f>
        <v>0</v>
      </c>
      <c r="G14" s="177">
        <f>Položky!BC68</f>
        <v>0</v>
      </c>
      <c r="H14" s="177">
        <f>Položky!BD68</f>
        <v>0</v>
      </c>
      <c r="I14" s="178">
        <f>Položky!BE68</f>
        <v>0</v>
      </c>
    </row>
    <row r="15" spans="1:9" s="35" customFormat="1" ht="13.5" thickBot="1" x14ac:dyDescent="0.25">
      <c r="A15" s="175" t="str">
        <f>Položky!B69</f>
        <v>D96</v>
      </c>
      <c r="B15" s="115" t="str">
        <f>Položky!C69</f>
        <v>Přesuny suti a vybouraných hmot</v>
      </c>
      <c r="C15" s="66"/>
      <c r="D15" s="116"/>
      <c r="E15" s="176">
        <f>Položky!BA75</f>
        <v>0</v>
      </c>
      <c r="F15" s="177">
        <f>Položky!BB75</f>
        <v>0</v>
      </c>
      <c r="G15" s="177">
        <f>Položky!BC75</f>
        <v>0</v>
      </c>
      <c r="H15" s="177">
        <f>Položky!BD75</f>
        <v>0</v>
      </c>
      <c r="I15" s="178">
        <f>Položky!BE75</f>
        <v>0</v>
      </c>
    </row>
    <row r="16" spans="1:9" s="123" customFormat="1" ht="13.5" thickBot="1" x14ac:dyDescent="0.25">
      <c r="A16" s="117"/>
      <c r="B16" s="118" t="s">
        <v>54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9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9" spans="1:9" x14ac:dyDescent="0.2">
      <c r="B19" s="123"/>
      <c r="F19" s="124"/>
      <c r="G19" s="125"/>
      <c r="H19" s="125"/>
      <c r="I19" s="126"/>
    </row>
    <row r="20" spans="1:9" x14ac:dyDescent="0.2">
      <c r="F20" s="124"/>
      <c r="G20" s="125"/>
      <c r="H20" s="125"/>
      <c r="I20" s="126"/>
    </row>
    <row r="21" spans="1:9" x14ac:dyDescent="0.2">
      <c r="F21" s="124"/>
      <c r="G21" s="125"/>
      <c r="H21" s="125"/>
      <c r="I21" s="126"/>
    </row>
    <row r="22" spans="1:9" x14ac:dyDescent="0.2"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8"/>
  <sheetViews>
    <sheetView showGridLines="0" tabSelected="1" zoomScaleNormal="100" workbookViewId="0">
      <selection activeCell="L18" sqref="L18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3" t="s">
        <v>69</v>
      </c>
      <c r="B1" s="203"/>
      <c r="C1" s="203"/>
      <c r="D1" s="203"/>
      <c r="E1" s="203"/>
      <c r="F1" s="203"/>
      <c r="G1" s="203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6" t="s">
        <v>45</v>
      </c>
      <c r="B3" s="197"/>
      <c r="C3" s="97" t="str">
        <f>CONCATENATE(cislostavby," ",nazevstavby)</f>
        <v>20194011 REKONSTRUKCE OBJEKTU NA HRADĚ 5 - UPOL</v>
      </c>
      <c r="D3" s="132"/>
      <c r="E3" s="133" t="s">
        <v>56</v>
      </c>
      <c r="F3" s="134" t="str">
        <f>Rekapitulace!H1</f>
        <v>1</v>
      </c>
      <c r="G3" s="135"/>
    </row>
    <row r="4" spans="1:104" ht="13.5" thickBot="1" x14ac:dyDescent="0.25">
      <c r="A4" s="204" t="s">
        <v>47</v>
      </c>
      <c r="B4" s="199"/>
      <c r="C4" s="103" t="str">
        <f>CONCATENATE(cisloobjektu," ",nazevobjektu)</f>
        <v>D.1.4.2. ODBĚRNÁ PLYNOVÁ ZAŘÍZENÍ</v>
      </c>
      <c r="D4" s="136"/>
      <c r="E4" s="205" t="str">
        <f>Rekapitulace!G2</f>
        <v>OPZ-final</v>
      </c>
      <c r="F4" s="206"/>
      <c r="G4" s="207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57</v>
      </c>
      <c r="B6" s="141" t="s">
        <v>58</v>
      </c>
      <c r="C6" s="141" t="s">
        <v>59</v>
      </c>
      <c r="D6" s="141" t="s">
        <v>60</v>
      </c>
      <c r="E6" s="142" t="s">
        <v>61</v>
      </c>
      <c r="F6" s="141" t="s">
        <v>62</v>
      </c>
      <c r="G6" s="143" t="s">
        <v>63</v>
      </c>
    </row>
    <row r="7" spans="1:104" x14ac:dyDescent="0.2">
      <c r="A7" s="144" t="s">
        <v>64</v>
      </c>
      <c r="B7" s="145" t="s">
        <v>65</v>
      </c>
      <c r="C7" s="146" t="s">
        <v>66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75</v>
      </c>
      <c r="C8" s="154" t="s">
        <v>76</v>
      </c>
      <c r="D8" s="155" t="s">
        <v>77</v>
      </c>
      <c r="E8" s="156">
        <v>1</v>
      </c>
      <c r="F8" s="183">
        <v>0</v>
      </c>
      <c r="G8" s="157">
        <f t="shared" ref="G8:G16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6" si="1">IF(AZ8=1,G8,0)</f>
        <v>0</v>
      </c>
      <c r="BB8" s="127">
        <f t="shared" ref="BB8:BB16" si="2">IF(AZ8=2,G8,0)</f>
        <v>0</v>
      </c>
      <c r="BC8" s="127">
        <f t="shared" ref="BC8:BC16" si="3">IF(AZ8=3,G8,0)</f>
        <v>0</v>
      </c>
      <c r="BD8" s="127">
        <f t="shared" ref="BD8:BD16" si="4">IF(AZ8=4,G8,0)</f>
        <v>0</v>
      </c>
      <c r="BE8" s="127">
        <f t="shared" ref="BE8:BE16" si="5"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2">
        <v>2</v>
      </c>
      <c r="B9" s="153" t="s">
        <v>78</v>
      </c>
      <c r="C9" s="154" t="s">
        <v>79</v>
      </c>
      <c r="D9" s="155" t="s">
        <v>77</v>
      </c>
      <c r="E9" s="156">
        <v>1</v>
      </c>
      <c r="F9" s="183">
        <v>0</v>
      </c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0</v>
      </c>
    </row>
    <row r="10" spans="1:104" x14ac:dyDescent="0.2">
      <c r="A10" s="152">
        <v>3</v>
      </c>
      <c r="B10" s="153" t="s">
        <v>80</v>
      </c>
      <c r="C10" s="154" t="s">
        <v>81</v>
      </c>
      <c r="D10" s="155" t="s">
        <v>77</v>
      </c>
      <c r="E10" s="156">
        <v>1</v>
      </c>
      <c r="F10" s="183">
        <v>0</v>
      </c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2">
        <v>4</v>
      </c>
      <c r="B11" s="153" t="s">
        <v>82</v>
      </c>
      <c r="C11" s="154" t="s">
        <v>83</v>
      </c>
      <c r="D11" s="155" t="s">
        <v>84</v>
      </c>
      <c r="E11" s="156">
        <v>1</v>
      </c>
      <c r="F11" s="183">
        <v>0</v>
      </c>
      <c r="G11" s="157">
        <f t="shared" si="0"/>
        <v>0</v>
      </c>
      <c r="O11" s="151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1</v>
      </c>
      <c r="CZ11" s="127">
        <v>0</v>
      </c>
    </row>
    <row r="12" spans="1:104" x14ac:dyDescent="0.2">
      <c r="A12" s="152">
        <v>5</v>
      </c>
      <c r="B12" s="153" t="s">
        <v>85</v>
      </c>
      <c r="C12" s="154" t="s">
        <v>86</v>
      </c>
      <c r="D12" s="155" t="s">
        <v>84</v>
      </c>
      <c r="E12" s="156">
        <v>1.5</v>
      </c>
      <c r="F12" s="183">
        <v>0</v>
      </c>
      <c r="G12" s="157">
        <f t="shared" si="0"/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2">
        <v>6</v>
      </c>
      <c r="B13" s="153" t="s">
        <v>87</v>
      </c>
      <c r="C13" s="154" t="s">
        <v>88</v>
      </c>
      <c r="D13" s="155" t="s">
        <v>84</v>
      </c>
      <c r="E13" s="156">
        <v>1.5</v>
      </c>
      <c r="F13" s="183">
        <v>0</v>
      </c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0</v>
      </c>
    </row>
    <row r="14" spans="1:104" x14ac:dyDescent="0.2">
      <c r="A14" s="152">
        <v>7</v>
      </c>
      <c r="B14" s="153" t="s">
        <v>89</v>
      </c>
      <c r="C14" s="154" t="s">
        <v>90</v>
      </c>
      <c r="D14" s="155" t="s">
        <v>84</v>
      </c>
      <c r="E14" s="156">
        <v>1.5</v>
      </c>
      <c r="F14" s="183">
        <v>0</v>
      </c>
      <c r="G14" s="157">
        <f t="shared" si="0"/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 t="shared" si="1"/>
        <v>0</v>
      </c>
      <c r="BB14" s="127">
        <f t="shared" si="2"/>
        <v>0</v>
      </c>
      <c r="BC14" s="127">
        <f t="shared" si="3"/>
        <v>0</v>
      </c>
      <c r="BD14" s="127">
        <f t="shared" si="4"/>
        <v>0</v>
      </c>
      <c r="BE14" s="127">
        <f t="shared" si="5"/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52">
        <v>8</v>
      </c>
      <c r="B15" s="153" t="s">
        <v>91</v>
      </c>
      <c r="C15" s="154" t="s">
        <v>92</v>
      </c>
      <c r="D15" s="155" t="s">
        <v>84</v>
      </c>
      <c r="E15" s="156">
        <v>1.5</v>
      </c>
      <c r="F15" s="183">
        <v>0</v>
      </c>
      <c r="G15" s="157">
        <f t="shared" si="0"/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 t="shared" si="1"/>
        <v>0</v>
      </c>
      <c r="BB15" s="127">
        <f t="shared" si="2"/>
        <v>0</v>
      </c>
      <c r="BC15" s="127">
        <f t="shared" si="3"/>
        <v>0</v>
      </c>
      <c r="BD15" s="127">
        <f t="shared" si="4"/>
        <v>0</v>
      </c>
      <c r="BE15" s="127">
        <f t="shared" si="5"/>
        <v>0</v>
      </c>
      <c r="CA15" s="158">
        <v>1</v>
      </c>
      <c r="CB15" s="158">
        <v>1</v>
      </c>
      <c r="CZ15" s="127">
        <v>0</v>
      </c>
    </row>
    <row r="16" spans="1:104" x14ac:dyDescent="0.2">
      <c r="A16" s="152">
        <v>9</v>
      </c>
      <c r="B16" s="153" t="s">
        <v>93</v>
      </c>
      <c r="C16" s="154" t="s">
        <v>94</v>
      </c>
      <c r="D16" s="155" t="s">
        <v>84</v>
      </c>
      <c r="E16" s="156">
        <v>1.5</v>
      </c>
      <c r="F16" s="183">
        <v>0</v>
      </c>
      <c r="G16" s="157">
        <f t="shared" si="0"/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si="1"/>
        <v>0</v>
      </c>
      <c r="BB16" s="127">
        <f t="shared" si="2"/>
        <v>0</v>
      </c>
      <c r="BC16" s="127">
        <f t="shared" si="3"/>
        <v>0</v>
      </c>
      <c r="BD16" s="127">
        <f t="shared" si="4"/>
        <v>0</v>
      </c>
      <c r="BE16" s="127">
        <f t="shared" si="5"/>
        <v>0</v>
      </c>
      <c r="CA16" s="158">
        <v>1</v>
      </c>
      <c r="CB16" s="158">
        <v>1</v>
      </c>
      <c r="CZ16" s="127">
        <v>0</v>
      </c>
    </row>
    <row r="17" spans="1:104" x14ac:dyDescent="0.2">
      <c r="A17" s="159"/>
      <c r="B17" s="160" t="s">
        <v>67</v>
      </c>
      <c r="C17" s="161" t="str">
        <f>CONCATENATE(B7," ",C7)</f>
        <v>1 Zemní práce</v>
      </c>
      <c r="D17" s="162"/>
      <c r="E17" s="163"/>
      <c r="F17" s="164"/>
      <c r="G17" s="165">
        <f>SUM(G7:G16)</f>
        <v>0</v>
      </c>
      <c r="O17" s="151">
        <v>4</v>
      </c>
      <c r="BA17" s="166">
        <f>SUM(BA7:BA16)</f>
        <v>0</v>
      </c>
      <c r="BB17" s="166">
        <f>SUM(BB7:BB16)</f>
        <v>0</v>
      </c>
      <c r="BC17" s="166">
        <f>SUM(BC7:BC16)</f>
        <v>0</v>
      </c>
      <c r="BD17" s="166">
        <f>SUM(BD7:BD16)</f>
        <v>0</v>
      </c>
      <c r="BE17" s="166">
        <f>SUM(BE7:BE16)</f>
        <v>0</v>
      </c>
    </row>
    <row r="18" spans="1:104" x14ac:dyDescent="0.2">
      <c r="A18" s="144" t="s">
        <v>64</v>
      </c>
      <c r="B18" s="145" t="s">
        <v>95</v>
      </c>
      <c r="C18" s="146" t="s">
        <v>96</v>
      </c>
      <c r="D18" s="147"/>
      <c r="E18" s="148"/>
      <c r="F18" s="148"/>
      <c r="G18" s="149"/>
      <c r="H18" s="150"/>
      <c r="I18" s="150"/>
      <c r="O18" s="151">
        <v>1</v>
      </c>
    </row>
    <row r="19" spans="1:104" x14ac:dyDescent="0.2">
      <c r="A19" s="152">
        <v>10</v>
      </c>
      <c r="B19" s="153" t="s">
        <v>97</v>
      </c>
      <c r="C19" s="154" t="s">
        <v>98</v>
      </c>
      <c r="D19" s="155" t="s">
        <v>77</v>
      </c>
      <c r="E19" s="156">
        <v>1</v>
      </c>
      <c r="F19" s="183">
        <v>0</v>
      </c>
      <c r="G19" s="157">
        <f>E19*F19</f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58">
        <v>1</v>
      </c>
      <c r="CB19" s="158">
        <v>1</v>
      </c>
      <c r="CZ19" s="127">
        <v>0.30399999999999999</v>
      </c>
    </row>
    <row r="20" spans="1:104" x14ac:dyDescent="0.2">
      <c r="A20" s="152">
        <v>11</v>
      </c>
      <c r="B20" s="153" t="s">
        <v>99</v>
      </c>
      <c r="C20" s="154" t="s">
        <v>100</v>
      </c>
      <c r="D20" s="155" t="s">
        <v>77</v>
      </c>
      <c r="E20" s="156">
        <v>1</v>
      </c>
      <c r="F20" s="183">
        <v>0</v>
      </c>
      <c r="G20" s="157">
        <f>E20*F20</f>
        <v>0</v>
      </c>
      <c r="O20" s="151">
        <v>2</v>
      </c>
      <c r="AA20" s="127">
        <v>1</v>
      </c>
      <c r="AB20" s="127">
        <v>1</v>
      </c>
      <c r="AC20" s="127">
        <v>1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1</v>
      </c>
      <c r="CZ20" s="127">
        <v>0.51100000000000001</v>
      </c>
    </row>
    <row r="21" spans="1:104" x14ac:dyDescent="0.2">
      <c r="A21" s="152">
        <v>12</v>
      </c>
      <c r="B21" s="153" t="s">
        <v>101</v>
      </c>
      <c r="C21" s="154" t="s">
        <v>102</v>
      </c>
      <c r="D21" s="155" t="s">
        <v>77</v>
      </c>
      <c r="E21" s="156">
        <v>1</v>
      </c>
      <c r="F21" s="183">
        <v>0</v>
      </c>
      <c r="G21" s="157">
        <f>E21*F21</f>
        <v>0</v>
      </c>
      <c r="O21" s="151">
        <v>2</v>
      </c>
      <c r="AA21" s="127">
        <v>1</v>
      </c>
      <c r="AB21" s="127">
        <v>1</v>
      </c>
      <c r="AC21" s="127">
        <v>1</v>
      </c>
      <c r="AZ21" s="127">
        <v>1</v>
      </c>
      <c r="BA21" s="127">
        <f>IF(AZ21=1,G21,0)</f>
        <v>0</v>
      </c>
      <c r="BB21" s="127">
        <f>IF(AZ21=2,G21,0)</f>
        <v>0</v>
      </c>
      <c r="BC21" s="127">
        <f>IF(AZ21=3,G21,0)</f>
        <v>0</v>
      </c>
      <c r="BD21" s="127">
        <f>IF(AZ21=4,G21,0)</f>
        <v>0</v>
      </c>
      <c r="BE21" s="127">
        <f>IF(AZ21=5,G21,0)</f>
        <v>0</v>
      </c>
      <c r="CA21" s="158">
        <v>1</v>
      </c>
      <c r="CB21" s="158">
        <v>1</v>
      </c>
      <c r="CZ21" s="127">
        <v>7.1999999999999995E-2</v>
      </c>
    </row>
    <row r="22" spans="1:104" x14ac:dyDescent="0.2">
      <c r="A22" s="152">
        <v>13</v>
      </c>
      <c r="B22" s="153" t="s">
        <v>103</v>
      </c>
      <c r="C22" s="154" t="s">
        <v>104</v>
      </c>
      <c r="D22" s="155" t="s">
        <v>77</v>
      </c>
      <c r="E22" s="156">
        <v>1</v>
      </c>
      <c r="F22" s="183">
        <v>0</v>
      </c>
      <c r="G22" s="157">
        <f>E22*F22</f>
        <v>0</v>
      </c>
      <c r="O22" s="151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58">
        <v>1</v>
      </c>
      <c r="CB22" s="158">
        <v>1</v>
      </c>
      <c r="CZ22" s="127">
        <v>0</v>
      </c>
    </row>
    <row r="23" spans="1:104" x14ac:dyDescent="0.2">
      <c r="A23" s="159"/>
      <c r="B23" s="160" t="s">
        <v>67</v>
      </c>
      <c r="C23" s="161" t="str">
        <f>CONCATENATE(B18," ",C18)</f>
        <v>5 Komunikace</v>
      </c>
      <c r="D23" s="162"/>
      <c r="E23" s="163"/>
      <c r="F23" s="164"/>
      <c r="G23" s="165">
        <f>SUM(G18:G22)</f>
        <v>0</v>
      </c>
      <c r="O23" s="151">
        <v>4</v>
      </c>
      <c r="BA23" s="166">
        <f>SUM(BA18:BA22)</f>
        <v>0</v>
      </c>
      <c r="BB23" s="166">
        <f>SUM(BB18:BB22)</f>
        <v>0</v>
      </c>
      <c r="BC23" s="166">
        <f>SUM(BC18:BC22)</f>
        <v>0</v>
      </c>
      <c r="BD23" s="166">
        <f>SUM(BD18:BD22)</f>
        <v>0</v>
      </c>
      <c r="BE23" s="166">
        <f>SUM(BE18:BE22)</f>
        <v>0</v>
      </c>
    </row>
    <row r="24" spans="1:104" x14ac:dyDescent="0.2">
      <c r="A24" s="144" t="s">
        <v>64</v>
      </c>
      <c r="B24" s="145" t="s">
        <v>105</v>
      </c>
      <c r="C24" s="146" t="s">
        <v>106</v>
      </c>
      <c r="D24" s="147"/>
      <c r="E24" s="148"/>
      <c r="F24" s="148"/>
      <c r="G24" s="149"/>
      <c r="H24" s="150"/>
      <c r="I24" s="150"/>
      <c r="O24" s="151">
        <v>1</v>
      </c>
    </row>
    <row r="25" spans="1:104" x14ac:dyDescent="0.2">
      <c r="A25" s="152">
        <v>14</v>
      </c>
      <c r="B25" s="153" t="s">
        <v>107</v>
      </c>
      <c r="C25" s="154" t="s">
        <v>108</v>
      </c>
      <c r="D25" s="155" t="s">
        <v>109</v>
      </c>
      <c r="E25" s="156">
        <v>2</v>
      </c>
      <c r="F25" s="183">
        <v>0</v>
      </c>
      <c r="G25" s="157">
        <f>E25*F25</f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1</v>
      </c>
      <c r="CB25" s="158">
        <v>1</v>
      </c>
      <c r="CZ25" s="127">
        <v>8.4899999999999993E-3</v>
      </c>
    </row>
    <row r="26" spans="1:104" x14ac:dyDescent="0.2">
      <c r="A26" s="159"/>
      <c r="B26" s="160" t="s">
        <v>67</v>
      </c>
      <c r="C26" s="161" t="str">
        <f>CONCATENATE(B24," ",C24)</f>
        <v>61 Upravy povrchů vnitřní</v>
      </c>
      <c r="D26" s="162"/>
      <c r="E26" s="163"/>
      <c r="F26" s="164"/>
      <c r="G26" s="165">
        <f>SUM(G24:G25)</f>
        <v>0</v>
      </c>
      <c r="O26" s="151">
        <v>4</v>
      </c>
      <c r="BA26" s="166">
        <f>SUM(BA24:BA25)</f>
        <v>0</v>
      </c>
      <c r="BB26" s="166">
        <f>SUM(BB24:BB25)</f>
        <v>0</v>
      </c>
      <c r="BC26" s="166">
        <f>SUM(BC24:BC25)</f>
        <v>0</v>
      </c>
      <c r="BD26" s="166">
        <f>SUM(BD24:BD25)</f>
        <v>0</v>
      </c>
      <c r="BE26" s="166">
        <f>SUM(BE24:BE25)</f>
        <v>0</v>
      </c>
    </row>
    <row r="27" spans="1:104" x14ac:dyDescent="0.2">
      <c r="A27" s="144" t="s">
        <v>64</v>
      </c>
      <c r="B27" s="145" t="s">
        <v>110</v>
      </c>
      <c r="C27" s="146" t="s">
        <v>111</v>
      </c>
      <c r="D27" s="147"/>
      <c r="E27" s="148"/>
      <c r="F27" s="148"/>
      <c r="G27" s="149"/>
      <c r="H27" s="150"/>
      <c r="I27" s="150"/>
      <c r="O27" s="151">
        <v>1</v>
      </c>
    </row>
    <row r="28" spans="1:104" x14ac:dyDescent="0.2">
      <c r="A28" s="152">
        <v>15</v>
      </c>
      <c r="B28" s="153" t="s">
        <v>112</v>
      </c>
      <c r="C28" s="154" t="s">
        <v>113</v>
      </c>
      <c r="D28" s="155" t="s">
        <v>109</v>
      </c>
      <c r="E28" s="156">
        <v>2</v>
      </c>
      <c r="F28" s="183">
        <v>0</v>
      </c>
      <c r="G28" s="157">
        <f>E28*F28</f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1</v>
      </c>
      <c r="CZ28" s="127">
        <v>4.8999999999999998E-4</v>
      </c>
    </row>
    <row r="29" spans="1:104" x14ac:dyDescent="0.2">
      <c r="A29" s="159"/>
      <c r="B29" s="160" t="s">
        <v>67</v>
      </c>
      <c r="C29" s="161" t="str">
        <f>CONCATENATE(B27," ",C27)</f>
        <v>9 Ostatní konstrukce, bourání</v>
      </c>
      <c r="D29" s="162"/>
      <c r="E29" s="163"/>
      <c r="F29" s="164"/>
      <c r="G29" s="165">
        <f>SUM(G27:G28)</f>
        <v>0</v>
      </c>
      <c r="O29" s="151">
        <v>4</v>
      </c>
      <c r="BA29" s="166">
        <f>SUM(BA27:BA28)</f>
        <v>0</v>
      </c>
      <c r="BB29" s="166">
        <f>SUM(BB27:BB28)</f>
        <v>0</v>
      </c>
      <c r="BC29" s="166">
        <f>SUM(BC27:BC28)</f>
        <v>0</v>
      </c>
      <c r="BD29" s="166">
        <f>SUM(BD27:BD28)</f>
        <v>0</v>
      </c>
      <c r="BE29" s="166">
        <f>SUM(BE27:BE28)</f>
        <v>0</v>
      </c>
    </row>
    <row r="30" spans="1:104" x14ac:dyDescent="0.2">
      <c r="A30" s="144" t="s">
        <v>64</v>
      </c>
      <c r="B30" s="145" t="s">
        <v>114</v>
      </c>
      <c r="C30" s="146" t="s">
        <v>115</v>
      </c>
      <c r="D30" s="147"/>
      <c r="E30" s="148"/>
      <c r="F30" s="148"/>
      <c r="G30" s="149"/>
      <c r="H30" s="150"/>
      <c r="I30" s="150"/>
      <c r="O30" s="151">
        <v>1</v>
      </c>
    </row>
    <row r="31" spans="1:104" x14ac:dyDescent="0.2">
      <c r="A31" s="152">
        <v>16</v>
      </c>
      <c r="B31" s="153" t="s">
        <v>116</v>
      </c>
      <c r="C31" s="154" t="s">
        <v>117</v>
      </c>
      <c r="D31" s="155" t="s">
        <v>118</v>
      </c>
      <c r="E31" s="156">
        <v>3</v>
      </c>
      <c r="F31" s="183">
        <v>0</v>
      </c>
      <c r="G31" s="157">
        <f>E31*F31</f>
        <v>0</v>
      </c>
      <c r="O31" s="151">
        <v>2</v>
      </c>
      <c r="AA31" s="127">
        <v>1</v>
      </c>
      <c r="AB31" s="127">
        <v>1</v>
      </c>
      <c r="AC31" s="127">
        <v>1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8">
        <v>1</v>
      </c>
      <c r="CB31" s="158">
        <v>1</v>
      </c>
      <c r="CZ31" s="127">
        <v>6.7000000000000002E-4</v>
      </c>
    </row>
    <row r="32" spans="1:104" x14ac:dyDescent="0.2">
      <c r="A32" s="159"/>
      <c r="B32" s="160" t="s">
        <v>67</v>
      </c>
      <c r="C32" s="161" t="str">
        <f>CONCATENATE(B30," ",C30)</f>
        <v>97 Prorážení otvorů</v>
      </c>
      <c r="D32" s="162"/>
      <c r="E32" s="163"/>
      <c r="F32" s="164"/>
      <c r="G32" s="165">
        <f>SUM(G30:G31)</f>
        <v>0</v>
      </c>
      <c r="O32" s="151">
        <v>4</v>
      </c>
      <c r="BA32" s="166">
        <f>SUM(BA30:BA31)</f>
        <v>0</v>
      </c>
      <c r="BB32" s="166">
        <f>SUM(BB30:BB31)</f>
        <v>0</v>
      </c>
      <c r="BC32" s="166">
        <f>SUM(BC30:BC31)</f>
        <v>0</v>
      </c>
      <c r="BD32" s="166">
        <f>SUM(BD30:BD31)</f>
        <v>0</v>
      </c>
      <c r="BE32" s="166">
        <f>SUM(BE30:BE31)</f>
        <v>0</v>
      </c>
    </row>
    <row r="33" spans="1:104" x14ac:dyDescent="0.2">
      <c r="A33" s="144" t="s">
        <v>64</v>
      </c>
      <c r="B33" s="145" t="s">
        <v>119</v>
      </c>
      <c r="C33" s="146" t="s">
        <v>120</v>
      </c>
      <c r="D33" s="147"/>
      <c r="E33" s="148"/>
      <c r="F33" s="148"/>
      <c r="G33" s="149"/>
      <c r="H33" s="150"/>
      <c r="I33" s="150"/>
      <c r="O33" s="151">
        <v>1</v>
      </c>
    </row>
    <row r="34" spans="1:104" x14ac:dyDescent="0.2">
      <c r="A34" s="152">
        <v>17</v>
      </c>
      <c r="B34" s="153" t="s">
        <v>121</v>
      </c>
      <c r="C34" s="154" t="s">
        <v>122</v>
      </c>
      <c r="D34" s="155" t="s">
        <v>123</v>
      </c>
      <c r="E34" s="156">
        <v>0.90697000000000005</v>
      </c>
      <c r="F34" s="183">
        <v>0</v>
      </c>
      <c r="G34" s="157">
        <f>E34*F34</f>
        <v>0</v>
      </c>
      <c r="O34" s="151">
        <v>2</v>
      </c>
      <c r="AA34" s="127">
        <v>7</v>
      </c>
      <c r="AB34" s="127">
        <v>1</v>
      </c>
      <c r="AC34" s="127">
        <v>2</v>
      </c>
      <c r="AZ34" s="127">
        <v>1</v>
      </c>
      <c r="BA34" s="127">
        <f>IF(AZ34=1,G34,0)</f>
        <v>0</v>
      </c>
      <c r="BB34" s="127">
        <f>IF(AZ34=2,G34,0)</f>
        <v>0</v>
      </c>
      <c r="BC34" s="127">
        <f>IF(AZ34=3,G34,0)</f>
        <v>0</v>
      </c>
      <c r="BD34" s="127">
        <f>IF(AZ34=4,G34,0)</f>
        <v>0</v>
      </c>
      <c r="BE34" s="127">
        <f>IF(AZ34=5,G34,0)</f>
        <v>0</v>
      </c>
      <c r="CA34" s="158">
        <v>7</v>
      </c>
      <c r="CB34" s="158">
        <v>1</v>
      </c>
      <c r="CZ34" s="127">
        <v>0</v>
      </c>
    </row>
    <row r="35" spans="1:104" x14ac:dyDescent="0.2">
      <c r="A35" s="159"/>
      <c r="B35" s="160" t="s">
        <v>67</v>
      </c>
      <c r="C35" s="161" t="str">
        <f>CONCATENATE(B33," ",C33)</f>
        <v>99 Staveništní přesun hmot</v>
      </c>
      <c r="D35" s="162"/>
      <c r="E35" s="163"/>
      <c r="F35" s="164"/>
      <c r="G35" s="165">
        <f>SUM(G33:G34)</f>
        <v>0</v>
      </c>
      <c r="O35" s="151">
        <v>4</v>
      </c>
      <c r="BA35" s="166">
        <f>SUM(BA33:BA34)</f>
        <v>0</v>
      </c>
      <c r="BB35" s="166">
        <f>SUM(BB33:BB34)</f>
        <v>0</v>
      </c>
      <c r="BC35" s="166">
        <f>SUM(BC33:BC34)</f>
        <v>0</v>
      </c>
      <c r="BD35" s="166">
        <f>SUM(BD33:BD34)</f>
        <v>0</v>
      </c>
      <c r="BE35" s="166">
        <f>SUM(BE33:BE34)</f>
        <v>0</v>
      </c>
    </row>
    <row r="36" spans="1:104" x14ac:dyDescent="0.2">
      <c r="A36" s="144" t="s">
        <v>64</v>
      </c>
      <c r="B36" s="145" t="s">
        <v>124</v>
      </c>
      <c r="C36" s="146" t="s">
        <v>125</v>
      </c>
      <c r="D36" s="147"/>
      <c r="E36" s="148"/>
      <c r="F36" s="148"/>
      <c r="G36" s="149"/>
      <c r="H36" s="150"/>
      <c r="I36" s="150"/>
      <c r="O36" s="151">
        <v>1</v>
      </c>
    </row>
    <row r="37" spans="1:104" ht="22.5" x14ac:dyDescent="0.2">
      <c r="A37" s="152">
        <v>18</v>
      </c>
      <c r="B37" s="153" t="s">
        <v>126</v>
      </c>
      <c r="C37" s="154" t="s">
        <v>127</v>
      </c>
      <c r="D37" s="155" t="s">
        <v>109</v>
      </c>
      <c r="E37" s="156">
        <v>10</v>
      </c>
      <c r="F37" s="183">
        <v>0</v>
      </c>
      <c r="G37" s="157">
        <f t="shared" ref="G37:G63" si="6">E37*F37</f>
        <v>0</v>
      </c>
      <c r="O37" s="151">
        <v>2</v>
      </c>
      <c r="AA37" s="127">
        <v>1</v>
      </c>
      <c r="AB37" s="127">
        <v>7</v>
      </c>
      <c r="AC37" s="127">
        <v>7</v>
      </c>
      <c r="AZ37" s="127">
        <v>2</v>
      </c>
      <c r="BA37" s="127">
        <f t="shared" ref="BA37:BA63" si="7">IF(AZ37=1,G37,0)</f>
        <v>0</v>
      </c>
      <c r="BB37" s="127">
        <f t="shared" ref="BB37:BB63" si="8">IF(AZ37=2,G37,0)</f>
        <v>0</v>
      </c>
      <c r="BC37" s="127">
        <f t="shared" ref="BC37:BC63" si="9">IF(AZ37=3,G37,0)</f>
        <v>0</v>
      </c>
      <c r="BD37" s="127">
        <f t="shared" ref="BD37:BD63" si="10">IF(AZ37=4,G37,0)</f>
        <v>0</v>
      </c>
      <c r="BE37" s="127">
        <f t="shared" ref="BE37:BE63" si="11">IF(AZ37=5,G37,0)</f>
        <v>0</v>
      </c>
      <c r="CA37" s="158">
        <v>1</v>
      </c>
      <c r="CB37" s="158">
        <v>7</v>
      </c>
      <c r="CZ37" s="127">
        <v>7.1599999999999997E-3</v>
      </c>
    </row>
    <row r="38" spans="1:104" ht="22.5" x14ac:dyDescent="0.2">
      <c r="A38" s="152">
        <v>19</v>
      </c>
      <c r="B38" s="153" t="s">
        <v>128</v>
      </c>
      <c r="C38" s="154" t="s">
        <v>129</v>
      </c>
      <c r="D38" s="155" t="s">
        <v>109</v>
      </c>
      <c r="E38" s="156">
        <v>20</v>
      </c>
      <c r="F38" s="183">
        <v>0</v>
      </c>
      <c r="G38" s="157">
        <f t="shared" si="6"/>
        <v>0</v>
      </c>
      <c r="O38" s="151">
        <v>2</v>
      </c>
      <c r="AA38" s="127">
        <v>1</v>
      </c>
      <c r="AB38" s="127">
        <v>7</v>
      </c>
      <c r="AC38" s="127">
        <v>7</v>
      </c>
      <c r="AZ38" s="127">
        <v>2</v>
      </c>
      <c r="BA38" s="127">
        <f t="shared" si="7"/>
        <v>0</v>
      </c>
      <c r="BB38" s="127">
        <f t="shared" si="8"/>
        <v>0</v>
      </c>
      <c r="BC38" s="127">
        <f t="shared" si="9"/>
        <v>0</v>
      </c>
      <c r="BD38" s="127">
        <f t="shared" si="10"/>
        <v>0</v>
      </c>
      <c r="BE38" s="127">
        <f t="shared" si="11"/>
        <v>0</v>
      </c>
      <c r="CA38" s="158">
        <v>1</v>
      </c>
      <c r="CB38" s="158">
        <v>7</v>
      </c>
      <c r="CZ38" s="127">
        <v>8.0599999999999995E-3</v>
      </c>
    </row>
    <row r="39" spans="1:104" ht="22.5" x14ac:dyDescent="0.2">
      <c r="A39" s="152">
        <v>20</v>
      </c>
      <c r="B39" s="153" t="s">
        <v>130</v>
      </c>
      <c r="C39" s="154" t="s">
        <v>131</v>
      </c>
      <c r="D39" s="155" t="s">
        <v>109</v>
      </c>
      <c r="E39" s="156">
        <v>2</v>
      </c>
      <c r="F39" s="183">
        <v>0</v>
      </c>
      <c r="G39" s="157">
        <f t="shared" si="6"/>
        <v>0</v>
      </c>
      <c r="O39" s="151">
        <v>2</v>
      </c>
      <c r="AA39" s="127">
        <v>1</v>
      </c>
      <c r="AB39" s="127">
        <v>7</v>
      </c>
      <c r="AC39" s="127">
        <v>7</v>
      </c>
      <c r="AZ39" s="127">
        <v>2</v>
      </c>
      <c r="BA39" s="127">
        <f t="shared" si="7"/>
        <v>0</v>
      </c>
      <c r="BB39" s="127">
        <f t="shared" si="8"/>
        <v>0</v>
      </c>
      <c r="BC39" s="127">
        <f t="shared" si="9"/>
        <v>0</v>
      </c>
      <c r="BD39" s="127">
        <f t="shared" si="10"/>
        <v>0</v>
      </c>
      <c r="BE39" s="127">
        <f t="shared" si="11"/>
        <v>0</v>
      </c>
      <c r="CA39" s="158">
        <v>1</v>
      </c>
      <c r="CB39" s="158">
        <v>7</v>
      </c>
      <c r="CZ39" s="127">
        <v>2.4910000000000002E-2</v>
      </c>
    </row>
    <row r="40" spans="1:104" x14ac:dyDescent="0.2">
      <c r="A40" s="152">
        <v>21</v>
      </c>
      <c r="B40" s="153" t="s">
        <v>132</v>
      </c>
      <c r="C40" s="154" t="s">
        <v>133</v>
      </c>
      <c r="D40" s="155" t="s">
        <v>109</v>
      </c>
      <c r="E40" s="156">
        <v>3</v>
      </c>
      <c r="F40" s="183">
        <v>0</v>
      </c>
      <c r="G40" s="157">
        <f t="shared" si="6"/>
        <v>0</v>
      </c>
      <c r="O40" s="151">
        <v>2</v>
      </c>
      <c r="AA40" s="127">
        <v>1</v>
      </c>
      <c r="AB40" s="127">
        <v>7</v>
      </c>
      <c r="AC40" s="127">
        <v>7</v>
      </c>
      <c r="AZ40" s="127">
        <v>2</v>
      </c>
      <c r="BA40" s="127">
        <f t="shared" si="7"/>
        <v>0</v>
      </c>
      <c r="BB40" s="127">
        <f t="shared" si="8"/>
        <v>0</v>
      </c>
      <c r="BC40" s="127">
        <f t="shared" si="9"/>
        <v>0</v>
      </c>
      <c r="BD40" s="127">
        <f t="shared" si="10"/>
        <v>0</v>
      </c>
      <c r="BE40" s="127">
        <f t="shared" si="11"/>
        <v>0</v>
      </c>
      <c r="CA40" s="158">
        <v>1</v>
      </c>
      <c r="CB40" s="158">
        <v>7</v>
      </c>
      <c r="CZ40" s="127">
        <v>6.3299999999999997E-3</v>
      </c>
    </row>
    <row r="41" spans="1:104" x14ac:dyDescent="0.2">
      <c r="A41" s="152">
        <v>22</v>
      </c>
      <c r="B41" s="153" t="s">
        <v>134</v>
      </c>
      <c r="C41" s="154" t="s">
        <v>135</v>
      </c>
      <c r="D41" s="155" t="s">
        <v>109</v>
      </c>
      <c r="E41" s="156">
        <v>60</v>
      </c>
      <c r="F41" s="183">
        <v>0</v>
      </c>
      <c r="G41" s="157">
        <f t="shared" si="6"/>
        <v>0</v>
      </c>
      <c r="O41" s="151">
        <v>2</v>
      </c>
      <c r="AA41" s="127">
        <v>1</v>
      </c>
      <c r="AB41" s="127">
        <v>7</v>
      </c>
      <c r="AC41" s="127">
        <v>7</v>
      </c>
      <c r="AZ41" s="127">
        <v>2</v>
      </c>
      <c r="BA41" s="127">
        <f t="shared" si="7"/>
        <v>0</v>
      </c>
      <c r="BB41" s="127">
        <f t="shared" si="8"/>
        <v>0</v>
      </c>
      <c r="BC41" s="127">
        <f t="shared" si="9"/>
        <v>0</v>
      </c>
      <c r="BD41" s="127">
        <f t="shared" si="10"/>
        <v>0</v>
      </c>
      <c r="BE41" s="127">
        <f t="shared" si="11"/>
        <v>0</v>
      </c>
      <c r="CA41" s="158">
        <v>1</v>
      </c>
      <c r="CB41" s="158">
        <v>7</v>
      </c>
      <c r="CZ41" s="127">
        <v>2.4000000000000001E-4</v>
      </c>
    </row>
    <row r="42" spans="1:104" x14ac:dyDescent="0.2">
      <c r="A42" s="152">
        <v>23</v>
      </c>
      <c r="B42" s="153" t="s">
        <v>136</v>
      </c>
      <c r="C42" s="154" t="s">
        <v>137</v>
      </c>
      <c r="D42" s="155" t="s">
        <v>138</v>
      </c>
      <c r="E42" s="156">
        <v>1</v>
      </c>
      <c r="F42" s="183">
        <v>0</v>
      </c>
      <c r="G42" s="157">
        <f t="shared" si="6"/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 t="shared" si="7"/>
        <v>0</v>
      </c>
      <c r="BB42" s="127">
        <f t="shared" si="8"/>
        <v>0</v>
      </c>
      <c r="BC42" s="127">
        <f t="shared" si="9"/>
        <v>0</v>
      </c>
      <c r="BD42" s="127">
        <f t="shared" si="10"/>
        <v>0</v>
      </c>
      <c r="BE42" s="127">
        <f t="shared" si="11"/>
        <v>0</v>
      </c>
      <c r="CA42" s="158">
        <v>1</v>
      </c>
      <c r="CB42" s="158">
        <v>7</v>
      </c>
      <c r="CZ42" s="127">
        <v>8.6300000000000005E-3</v>
      </c>
    </row>
    <row r="43" spans="1:104" x14ac:dyDescent="0.2">
      <c r="A43" s="152">
        <v>24</v>
      </c>
      <c r="B43" s="153" t="s">
        <v>139</v>
      </c>
      <c r="C43" s="154" t="s">
        <v>140</v>
      </c>
      <c r="D43" s="155" t="s">
        <v>138</v>
      </c>
      <c r="E43" s="156">
        <v>1</v>
      </c>
      <c r="F43" s="183">
        <v>0</v>
      </c>
      <c r="G43" s="157">
        <f t="shared" si="6"/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 t="shared" si="7"/>
        <v>0</v>
      </c>
      <c r="BB43" s="127">
        <f t="shared" si="8"/>
        <v>0</v>
      </c>
      <c r="BC43" s="127">
        <f t="shared" si="9"/>
        <v>0</v>
      </c>
      <c r="BD43" s="127">
        <f t="shared" si="10"/>
        <v>0</v>
      </c>
      <c r="BE43" s="127">
        <f t="shared" si="11"/>
        <v>0</v>
      </c>
      <c r="CA43" s="158">
        <v>1</v>
      </c>
      <c r="CB43" s="158">
        <v>7</v>
      </c>
      <c r="CZ43" s="127">
        <v>2.2000000000000001E-4</v>
      </c>
    </row>
    <row r="44" spans="1:104" x14ac:dyDescent="0.2">
      <c r="A44" s="152">
        <v>25</v>
      </c>
      <c r="B44" s="153" t="s">
        <v>141</v>
      </c>
      <c r="C44" s="154" t="s">
        <v>142</v>
      </c>
      <c r="D44" s="155" t="s">
        <v>143</v>
      </c>
      <c r="E44" s="156">
        <v>1</v>
      </c>
      <c r="F44" s="183">
        <v>0</v>
      </c>
      <c r="G44" s="157">
        <f t="shared" si="6"/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 t="shared" si="7"/>
        <v>0</v>
      </c>
      <c r="BB44" s="127">
        <f t="shared" si="8"/>
        <v>0</v>
      </c>
      <c r="BC44" s="127">
        <f t="shared" si="9"/>
        <v>0</v>
      </c>
      <c r="BD44" s="127">
        <f t="shared" si="10"/>
        <v>0</v>
      </c>
      <c r="BE44" s="127">
        <f t="shared" si="11"/>
        <v>0</v>
      </c>
      <c r="CA44" s="158">
        <v>1</v>
      </c>
      <c r="CB44" s="158">
        <v>7</v>
      </c>
      <c r="CZ44" s="127">
        <v>0</v>
      </c>
    </row>
    <row r="45" spans="1:104" x14ac:dyDescent="0.2">
      <c r="A45" s="152">
        <v>26</v>
      </c>
      <c r="B45" s="153" t="s">
        <v>144</v>
      </c>
      <c r="C45" s="154" t="s">
        <v>145</v>
      </c>
      <c r="D45" s="155" t="s">
        <v>118</v>
      </c>
      <c r="E45" s="156">
        <v>1</v>
      </c>
      <c r="F45" s="183">
        <v>0</v>
      </c>
      <c r="G45" s="157">
        <f t="shared" si="6"/>
        <v>0</v>
      </c>
      <c r="O45" s="151">
        <v>2</v>
      </c>
      <c r="AA45" s="127">
        <v>1</v>
      </c>
      <c r="AB45" s="127">
        <v>7</v>
      </c>
      <c r="AC45" s="127">
        <v>7</v>
      </c>
      <c r="AZ45" s="127">
        <v>2</v>
      </c>
      <c r="BA45" s="127">
        <f t="shared" si="7"/>
        <v>0</v>
      </c>
      <c r="BB45" s="127">
        <f t="shared" si="8"/>
        <v>0</v>
      </c>
      <c r="BC45" s="127">
        <f t="shared" si="9"/>
        <v>0</v>
      </c>
      <c r="BD45" s="127">
        <f t="shared" si="10"/>
        <v>0</v>
      </c>
      <c r="BE45" s="127">
        <f t="shared" si="11"/>
        <v>0</v>
      </c>
      <c r="CA45" s="158">
        <v>1</v>
      </c>
      <c r="CB45" s="158">
        <v>7</v>
      </c>
      <c r="CZ45" s="127">
        <v>0</v>
      </c>
    </row>
    <row r="46" spans="1:104" x14ac:dyDescent="0.2">
      <c r="A46" s="152">
        <v>27</v>
      </c>
      <c r="B46" s="153" t="s">
        <v>146</v>
      </c>
      <c r="C46" s="154" t="s">
        <v>147</v>
      </c>
      <c r="D46" s="155" t="s">
        <v>109</v>
      </c>
      <c r="E46" s="156">
        <v>10</v>
      </c>
      <c r="F46" s="183">
        <v>0</v>
      </c>
      <c r="G46" s="157">
        <f t="shared" si="6"/>
        <v>0</v>
      </c>
      <c r="O46" s="151">
        <v>2</v>
      </c>
      <c r="AA46" s="127">
        <v>1</v>
      </c>
      <c r="AB46" s="127">
        <v>7</v>
      </c>
      <c r="AC46" s="127">
        <v>7</v>
      </c>
      <c r="AZ46" s="127">
        <v>2</v>
      </c>
      <c r="BA46" s="127">
        <f t="shared" si="7"/>
        <v>0</v>
      </c>
      <c r="BB46" s="127">
        <f t="shared" si="8"/>
        <v>0</v>
      </c>
      <c r="BC46" s="127">
        <f t="shared" si="9"/>
        <v>0</v>
      </c>
      <c r="BD46" s="127">
        <f t="shared" si="10"/>
        <v>0</v>
      </c>
      <c r="BE46" s="127">
        <f t="shared" si="11"/>
        <v>0</v>
      </c>
      <c r="CA46" s="158">
        <v>1</v>
      </c>
      <c r="CB46" s="158">
        <v>7</v>
      </c>
      <c r="CZ46" s="127">
        <v>9.1E-4</v>
      </c>
    </row>
    <row r="47" spans="1:104" x14ac:dyDescent="0.2">
      <c r="A47" s="152">
        <v>28</v>
      </c>
      <c r="B47" s="153" t="s">
        <v>148</v>
      </c>
      <c r="C47" s="154" t="s">
        <v>149</v>
      </c>
      <c r="D47" s="155" t="s">
        <v>138</v>
      </c>
      <c r="E47" s="156">
        <v>2</v>
      </c>
      <c r="F47" s="183">
        <v>0</v>
      </c>
      <c r="G47" s="157">
        <f t="shared" si="6"/>
        <v>0</v>
      </c>
      <c r="O47" s="151">
        <v>2</v>
      </c>
      <c r="AA47" s="127">
        <v>1</v>
      </c>
      <c r="AB47" s="127">
        <v>7</v>
      </c>
      <c r="AC47" s="127">
        <v>7</v>
      </c>
      <c r="AZ47" s="127">
        <v>2</v>
      </c>
      <c r="BA47" s="127">
        <f t="shared" si="7"/>
        <v>0</v>
      </c>
      <c r="BB47" s="127">
        <f t="shared" si="8"/>
        <v>0</v>
      </c>
      <c r="BC47" s="127">
        <f t="shared" si="9"/>
        <v>0</v>
      </c>
      <c r="BD47" s="127">
        <f t="shared" si="10"/>
        <v>0</v>
      </c>
      <c r="BE47" s="127">
        <f t="shared" si="11"/>
        <v>0</v>
      </c>
      <c r="CA47" s="158">
        <v>1</v>
      </c>
      <c r="CB47" s="158">
        <v>7</v>
      </c>
      <c r="CZ47" s="127">
        <v>6.3699999999999998E-3</v>
      </c>
    </row>
    <row r="48" spans="1:104" x14ac:dyDescent="0.2">
      <c r="A48" s="152">
        <v>29</v>
      </c>
      <c r="B48" s="153" t="s">
        <v>150</v>
      </c>
      <c r="C48" s="154" t="s">
        <v>151</v>
      </c>
      <c r="D48" s="155" t="s">
        <v>109</v>
      </c>
      <c r="E48" s="156">
        <v>32</v>
      </c>
      <c r="F48" s="183">
        <v>0</v>
      </c>
      <c r="G48" s="157">
        <f t="shared" si="6"/>
        <v>0</v>
      </c>
      <c r="O48" s="151">
        <v>2</v>
      </c>
      <c r="AA48" s="127">
        <v>1</v>
      </c>
      <c r="AB48" s="127">
        <v>7</v>
      </c>
      <c r="AC48" s="127">
        <v>7</v>
      </c>
      <c r="AZ48" s="127">
        <v>2</v>
      </c>
      <c r="BA48" s="127">
        <f t="shared" si="7"/>
        <v>0</v>
      </c>
      <c r="BB48" s="127">
        <f t="shared" si="8"/>
        <v>0</v>
      </c>
      <c r="BC48" s="127">
        <f t="shared" si="9"/>
        <v>0</v>
      </c>
      <c r="BD48" s="127">
        <f t="shared" si="10"/>
        <v>0</v>
      </c>
      <c r="BE48" s="127">
        <f t="shared" si="11"/>
        <v>0</v>
      </c>
      <c r="CA48" s="158">
        <v>1</v>
      </c>
      <c r="CB48" s="158">
        <v>7</v>
      </c>
      <c r="CZ48" s="127">
        <v>0</v>
      </c>
    </row>
    <row r="49" spans="1:104" x14ac:dyDescent="0.2">
      <c r="A49" s="152">
        <v>30</v>
      </c>
      <c r="B49" s="153" t="s">
        <v>152</v>
      </c>
      <c r="C49" s="154" t="s">
        <v>153</v>
      </c>
      <c r="D49" s="155" t="s">
        <v>118</v>
      </c>
      <c r="E49" s="156">
        <v>1</v>
      </c>
      <c r="F49" s="183">
        <v>0</v>
      </c>
      <c r="G49" s="157">
        <f t="shared" si="6"/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 t="shared" si="7"/>
        <v>0</v>
      </c>
      <c r="BB49" s="127">
        <f t="shared" si="8"/>
        <v>0</v>
      </c>
      <c r="BC49" s="127">
        <f t="shared" si="9"/>
        <v>0</v>
      </c>
      <c r="BD49" s="127">
        <f t="shared" si="10"/>
        <v>0</v>
      </c>
      <c r="BE49" s="127">
        <f t="shared" si="11"/>
        <v>0</v>
      </c>
      <c r="CA49" s="158">
        <v>1</v>
      </c>
      <c r="CB49" s="158">
        <v>7</v>
      </c>
      <c r="CZ49" s="127">
        <v>0</v>
      </c>
    </row>
    <row r="50" spans="1:104" x14ac:dyDescent="0.2">
      <c r="A50" s="152">
        <v>31</v>
      </c>
      <c r="B50" s="153" t="s">
        <v>154</v>
      </c>
      <c r="C50" s="154" t="s">
        <v>155</v>
      </c>
      <c r="D50" s="155" t="s">
        <v>118</v>
      </c>
      <c r="E50" s="156">
        <v>2</v>
      </c>
      <c r="F50" s="183">
        <v>0</v>
      </c>
      <c r="G50" s="157">
        <f t="shared" si="6"/>
        <v>0</v>
      </c>
      <c r="O50" s="151">
        <v>2</v>
      </c>
      <c r="AA50" s="127">
        <v>1</v>
      </c>
      <c r="AB50" s="127">
        <v>7</v>
      </c>
      <c r="AC50" s="127">
        <v>7</v>
      </c>
      <c r="AZ50" s="127">
        <v>2</v>
      </c>
      <c r="BA50" s="127">
        <f t="shared" si="7"/>
        <v>0</v>
      </c>
      <c r="BB50" s="127">
        <f t="shared" si="8"/>
        <v>0</v>
      </c>
      <c r="BC50" s="127">
        <f t="shared" si="9"/>
        <v>0</v>
      </c>
      <c r="BD50" s="127">
        <f t="shared" si="10"/>
        <v>0</v>
      </c>
      <c r="BE50" s="127">
        <f t="shared" si="11"/>
        <v>0</v>
      </c>
      <c r="CA50" s="158">
        <v>1</v>
      </c>
      <c r="CB50" s="158">
        <v>7</v>
      </c>
      <c r="CZ50" s="127">
        <v>3.0000000000000001E-5</v>
      </c>
    </row>
    <row r="51" spans="1:104" x14ac:dyDescent="0.2">
      <c r="A51" s="152">
        <v>32</v>
      </c>
      <c r="B51" s="153" t="s">
        <v>156</v>
      </c>
      <c r="C51" s="154" t="s">
        <v>157</v>
      </c>
      <c r="D51" s="155" t="s">
        <v>118</v>
      </c>
      <c r="E51" s="156">
        <v>5</v>
      </c>
      <c r="F51" s="183">
        <v>0</v>
      </c>
      <c r="G51" s="157">
        <f t="shared" si="6"/>
        <v>0</v>
      </c>
      <c r="O51" s="151">
        <v>2</v>
      </c>
      <c r="AA51" s="127">
        <v>1</v>
      </c>
      <c r="AB51" s="127">
        <v>7</v>
      </c>
      <c r="AC51" s="127">
        <v>7</v>
      </c>
      <c r="AZ51" s="127">
        <v>2</v>
      </c>
      <c r="BA51" s="127">
        <f t="shared" si="7"/>
        <v>0</v>
      </c>
      <c r="BB51" s="127">
        <f t="shared" si="8"/>
        <v>0</v>
      </c>
      <c r="BC51" s="127">
        <f t="shared" si="9"/>
        <v>0</v>
      </c>
      <c r="BD51" s="127">
        <f t="shared" si="10"/>
        <v>0</v>
      </c>
      <c r="BE51" s="127">
        <f t="shared" si="11"/>
        <v>0</v>
      </c>
      <c r="CA51" s="158">
        <v>1</v>
      </c>
      <c r="CB51" s="158">
        <v>7</v>
      </c>
      <c r="CZ51" s="127">
        <v>3.0000000000000001E-5</v>
      </c>
    </row>
    <row r="52" spans="1:104" x14ac:dyDescent="0.2">
      <c r="A52" s="152">
        <v>33</v>
      </c>
      <c r="B52" s="153" t="s">
        <v>158</v>
      </c>
      <c r="C52" s="154" t="s">
        <v>159</v>
      </c>
      <c r="D52" s="155" t="s">
        <v>118</v>
      </c>
      <c r="E52" s="156">
        <v>1</v>
      </c>
      <c r="F52" s="183">
        <v>0</v>
      </c>
      <c r="G52" s="157">
        <f t="shared" si="6"/>
        <v>0</v>
      </c>
      <c r="O52" s="151">
        <v>2</v>
      </c>
      <c r="AA52" s="127">
        <v>1</v>
      </c>
      <c r="AB52" s="127">
        <v>7</v>
      </c>
      <c r="AC52" s="127">
        <v>7</v>
      </c>
      <c r="AZ52" s="127">
        <v>2</v>
      </c>
      <c r="BA52" s="127">
        <f t="shared" si="7"/>
        <v>0</v>
      </c>
      <c r="BB52" s="127">
        <f t="shared" si="8"/>
        <v>0</v>
      </c>
      <c r="BC52" s="127">
        <f t="shared" si="9"/>
        <v>0</v>
      </c>
      <c r="BD52" s="127">
        <f t="shared" si="10"/>
        <v>0</v>
      </c>
      <c r="BE52" s="127">
        <f t="shared" si="11"/>
        <v>0</v>
      </c>
      <c r="CA52" s="158">
        <v>1</v>
      </c>
      <c r="CB52" s="158">
        <v>7</v>
      </c>
      <c r="CZ52" s="127">
        <v>1.7680000000000001E-2</v>
      </c>
    </row>
    <row r="53" spans="1:104" x14ac:dyDescent="0.2">
      <c r="A53" s="152">
        <v>34</v>
      </c>
      <c r="B53" s="153" t="s">
        <v>160</v>
      </c>
      <c r="C53" s="154" t="s">
        <v>161</v>
      </c>
      <c r="D53" s="155" t="s">
        <v>118</v>
      </c>
      <c r="E53" s="156">
        <v>1</v>
      </c>
      <c r="F53" s="183">
        <v>0</v>
      </c>
      <c r="G53" s="157">
        <f t="shared" si="6"/>
        <v>0</v>
      </c>
      <c r="O53" s="151">
        <v>2</v>
      </c>
      <c r="AA53" s="127">
        <v>1</v>
      </c>
      <c r="AB53" s="127">
        <v>7</v>
      </c>
      <c r="AC53" s="127">
        <v>7</v>
      </c>
      <c r="AZ53" s="127">
        <v>2</v>
      </c>
      <c r="BA53" s="127">
        <f t="shared" si="7"/>
        <v>0</v>
      </c>
      <c r="BB53" s="127">
        <f t="shared" si="8"/>
        <v>0</v>
      </c>
      <c r="BC53" s="127">
        <f t="shared" si="9"/>
        <v>0</v>
      </c>
      <c r="BD53" s="127">
        <f t="shared" si="10"/>
        <v>0</v>
      </c>
      <c r="BE53" s="127">
        <f t="shared" si="11"/>
        <v>0</v>
      </c>
      <c r="CA53" s="158">
        <v>1</v>
      </c>
      <c r="CB53" s="158">
        <v>7</v>
      </c>
      <c r="CZ53" s="127">
        <v>1.7000000000000001E-4</v>
      </c>
    </row>
    <row r="54" spans="1:104" x14ac:dyDescent="0.2">
      <c r="A54" s="152">
        <v>35</v>
      </c>
      <c r="B54" s="153" t="s">
        <v>162</v>
      </c>
      <c r="C54" s="154" t="s">
        <v>163</v>
      </c>
      <c r="D54" s="155" t="s">
        <v>118</v>
      </c>
      <c r="E54" s="156">
        <v>1</v>
      </c>
      <c r="F54" s="183">
        <v>0</v>
      </c>
      <c r="G54" s="157">
        <f t="shared" si="6"/>
        <v>0</v>
      </c>
      <c r="O54" s="151">
        <v>2</v>
      </c>
      <c r="AA54" s="127">
        <v>3</v>
      </c>
      <c r="AB54" s="127">
        <v>7</v>
      </c>
      <c r="AC54" s="127">
        <v>2104</v>
      </c>
      <c r="AZ54" s="127">
        <v>2</v>
      </c>
      <c r="BA54" s="127">
        <f t="shared" si="7"/>
        <v>0</v>
      </c>
      <c r="BB54" s="127">
        <f t="shared" si="8"/>
        <v>0</v>
      </c>
      <c r="BC54" s="127">
        <f t="shared" si="9"/>
        <v>0</v>
      </c>
      <c r="BD54" s="127">
        <f t="shared" si="10"/>
        <v>0</v>
      </c>
      <c r="BE54" s="127">
        <f t="shared" si="11"/>
        <v>0</v>
      </c>
      <c r="CA54" s="158">
        <v>3</v>
      </c>
      <c r="CB54" s="158">
        <v>7</v>
      </c>
      <c r="CZ54" s="127">
        <v>1E-3</v>
      </c>
    </row>
    <row r="55" spans="1:104" x14ac:dyDescent="0.2">
      <c r="A55" s="152">
        <v>36</v>
      </c>
      <c r="B55" s="153" t="s">
        <v>164</v>
      </c>
      <c r="C55" s="154" t="s">
        <v>165</v>
      </c>
      <c r="D55" s="155" t="s">
        <v>118</v>
      </c>
      <c r="E55" s="156">
        <v>1</v>
      </c>
      <c r="F55" s="183">
        <v>0</v>
      </c>
      <c r="G55" s="157">
        <f t="shared" si="6"/>
        <v>0</v>
      </c>
      <c r="O55" s="151">
        <v>2</v>
      </c>
      <c r="AA55" s="127">
        <v>3</v>
      </c>
      <c r="AB55" s="127">
        <v>7</v>
      </c>
      <c r="AC55" s="127">
        <v>21101</v>
      </c>
      <c r="AZ55" s="127">
        <v>2</v>
      </c>
      <c r="BA55" s="127">
        <f t="shared" si="7"/>
        <v>0</v>
      </c>
      <c r="BB55" s="127">
        <f t="shared" si="8"/>
        <v>0</v>
      </c>
      <c r="BC55" s="127">
        <f t="shared" si="9"/>
        <v>0</v>
      </c>
      <c r="BD55" s="127">
        <f t="shared" si="10"/>
        <v>0</v>
      </c>
      <c r="BE55" s="127">
        <f t="shared" si="11"/>
        <v>0</v>
      </c>
      <c r="CA55" s="158">
        <v>3</v>
      </c>
      <c r="CB55" s="158">
        <v>7</v>
      </c>
      <c r="CZ55" s="127">
        <v>1E-3</v>
      </c>
    </row>
    <row r="56" spans="1:104" x14ac:dyDescent="0.2">
      <c r="A56" s="152">
        <v>37</v>
      </c>
      <c r="B56" s="153" t="s">
        <v>166</v>
      </c>
      <c r="C56" s="154" t="s">
        <v>167</v>
      </c>
      <c r="D56" s="155" t="s">
        <v>118</v>
      </c>
      <c r="E56" s="156">
        <v>1</v>
      </c>
      <c r="F56" s="183">
        <v>0</v>
      </c>
      <c r="G56" s="157">
        <f t="shared" si="6"/>
        <v>0</v>
      </c>
      <c r="O56" s="151">
        <v>2</v>
      </c>
      <c r="AA56" s="127">
        <v>3</v>
      </c>
      <c r="AB56" s="127">
        <v>7</v>
      </c>
      <c r="AC56" s="127">
        <v>21104</v>
      </c>
      <c r="AZ56" s="127">
        <v>2</v>
      </c>
      <c r="BA56" s="127">
        <f t="shared" si="7"/>
        <v>0</v>
      </c>
      <c r="BB56" s="127">
        <f t="shared" si="8"/>
        <v>0</v>
      </c>
      <c r="BC56" s="127">
        <f t="shared" si="9"/>
        <v>0</v>
      </c>
      <c r="BD56" s="127">
        <f t="shared" si="10"/>
        <v>0</v>
      </c>
      <c r="BE56" s="127">
        <f t="shared" si="11"/>
        <v>0</v>
      </c>
      <c r="CA56" s="158">
        <v>3</v>
      </c>
      <c r="CB56" s="158">
        <v>7</v>
      </c>
      <c r="CZ56" s="127">
        <v>1E-3</v>
      </c>
    </row>
    <row r="57" spans="1:104" x14ac:dyDescent="0.2">
      <c r="A57" s="152">
        <v>38</v>
      </c>
      <c r="B57" s="153" t="s">
        <v>168</v>
      </c>
      <c r="C57" s="154" t="s">
        <v>169</v>
      </c>
      <c r="D57" s="155" t="s">
        <v>118</v>
      </c>
      <c r="E57" s="156">
        <v>1</v>
      </c>
      <c r="F57" s="183">
        <v>0</v>
      </c>
      <c r="G57" s="157">
        <f t="shared" si="6"/>
        <v>0</v>
      </c>
      <c r="O57" s="151">
        <v>2</v>
      </c>
      <c r="AA57" s="127">
        <v>3</v>
      </c>
      <c r="AB57" s="127">
        <v>7</v>
      </c>
      <c r="AC57" s="127">
        <v>21105</v>
      </c>
      <c r="AZ57" s="127">
        <v>2</v>
      </c>
      <c r="BA57" s="127">
        <f t="shared" si="7"/>
        <v>0</v>
      </c>
      <c r="BB57" s="127">
        <f t="shared" si="8"/>
        <v>0</v>
      </c>
      <c r="BC57" s="127">
        <f t="shared" si="9"/>
        <v>0</v>
      </c>
      <c r="BD57" s="127">
        <f t="shared" si="10"/>
        <v>0</v>
      </c>
      <c r="BE57" s="127">
        <f t="shared" si="11"/>
        <v>0</v>
      </c>
      <c r="CA57" s="158">
        <v>3</v>
      </c>
      <c r="CB57" s="158">
        <v>7</v>
      </c>
      <c r="CZ57" s="127">
        <v>5.0000000000000001E-4</v>
      </c>
    </row>
    <row r="58" spans="1:104" x14ac:dyDescent="0.2">
      <c r="A58" s="152">
        <v>39</v>
      </c>
      <c r="B58" s="153" t="s">
        <v>170</v>
      </c>
      <c r="C58" s="154" t="s">
        <v>171</v>
      </c>
      <c r="D58" s="155" t="s">
        <v>118</v>
      </c>
      <c r="E58" s="156">
        <v>1</v>
      </c>
      <c r="F58" s="183">
        <v>0</v>
      </c>
      <c r="G58" s="157">
        <f t="shared" si="6"/>
        <v>0</v>
      </c>
      <c r="O58" s="151">
        <v>2</v>
      </c>
      <c r="AA58" s="127">
        <v>3</v>
      </c>
      <c r="AB58" s="127">
        <v>7</v>
      </c>
      <c r="AC58" s="127" t="s">
        <v>170</v>
      </c>
      <c r="AZ58" s="127">
        <v>2</v>
      </c>
      <c r="BA58" s="127">
        <f t="shared" si="7"/>
        <v>0</v>
      </c>
      <c r="BB58" s="127">
        <f t="shared" si="8"/>
        <v>0</v>
      </c>
      <c r="BC58" s="127">
        <f t="shared" si="9"/>
        <v>0</v>
      </c>
      <c r="BD58" s="127">
        <f t="shared" si="10"/>
        <v>0</v>
      </c>
      <c r="BE58" s="127">
        <f t="shared" si="11"/>
        <v>0</v>
      </c>
      <c r="CA58" s="158">
        <v>3</v>
      </c>
      <c r="CB58" s="158">
        <v>7</v>
      </c>
      <c r="CZ58" s="127">
        <v>1.6000000000000001E-4</v>
      </c>
    </row>
    <row r="59" spans="1:104" x14ac:dyDescent="0.2">
      <c r="A59" s="152">
        <v>40</v>
      </c>
      <c r="B59" s="153" t="s">
        <v>172</v>
      </c>
      <c r="C59" s="154" t="s">
        <v>173</v>
      </c>
      <c r="D59" s="155" t="s">
        <v>118</v>
      </c>
      <c r="E59" s="156">
        <v>2</v>
      </c>
      <c r="F59" s="183">
        <v>0</v>
      </c>
      <c r="G59" s="157">
        <f t="shared" si="6"/>
        <v>0</v>
      </c>
      <c r="O59" s="151">
        <v>2</v>
      </c>
      <c r="AA59" s="127">
        <v>3</v>
      </c>
      <c r="AB59" s="127">
        <v>7</v>
      </c>
      <c r="AC59" s="127" t="s">
        <v>172</v>
      </c>
      <c r="AZ59" s="127">
        <v>2</v>
      </c>
      <c r="BA59" s="127">
        <f t="shared" si="7"/>
        <v>0</v>
      </c>
      <c r="BB59" s="127">
        <f t="shared" si="8"/>
        <v>0</v>
      </c>
      <c r="BC59" s="127">
        <f t="shared" si="9"/>
        <v>0</v>
      </c>
      <c r="BD59" s="127">
        <f t="shared" si="10"/>
        <v>0</v>
      </c>
      <c r="BE59" s="127">
        <f t="shared" si="11"/>
        <v>0</v>
      </c>
      <c r="CA59" s="158">
        <v>3</v>
      </c>
      <c r="CB59" s="158">
        <v>7</v>
      </c>
      <c r="CZ59" s="127">
        <v>3.6000000000000002E-4</v>
      </c>
    </row>
    <row r="60" spans="1:104" x14ac:dyDescent="0.2">
      <c r="A60" s="152">
        <v>41</v>
      </c>
      <c r="B60" s="153" t="s">
        <v>174</v>
      </c>
      <c r="C60" s="154" t="s">
        <v>175</v>
      </c>
      <c r="D60" s="155" t="s">
        <v>118</v>
      </c>
      <c r="E60" s="156">
        <v>3</v>
      </c>
      <c r="F60" s="183">
        <v>0</v>
      </c>
      <c r="G60" s="157">
        <f t="shared" si="6"/>
        <v>0</v>
      </c>
      <c r="O60" s="151">
        <v>2</v>
      </c>
      <c r="AA60" s="127">
        <v>3</v>
      </c>
      <c r="AB60" s="127">
        <v>7</v>
      </c>
      <c r="AC60" s="127" t="s">
        <v>174</v>
      </c>
      <c r="AZ60" s="127">
        <v>2</v>
      </c>
      <c r="BA60" s="127">
        <f t="shared" si="7"/>
        <v>0</v>
      </c>
      <c r="BB60" s="127">
        <f t="shared" si="8"/>
        <v>0</v>
      </c>
      <c r="BC60" s="127">
        <f t="shared" si="9"/>
        <v>0</v>
      </c>
      <c r="BD60" s="127">
        <f t="shared" si="10"/>
        <v>0</v>
      </c>
      <c r="BE60" s="127">
        <f t="shared" si="11"/>
        <v>0</v>
      </c>
      <c r="CA60" s="158">
        <v>3</v>
      </c>
      <c r="CB60" s="158">
        <v>7</v>
      </c>
      <c r="CZ60" s="127">
        <v>1.6999999999999999E-3</v>
      </c>
    </row>
    <row r="61" spans="1:104" x14ac:dyDescent="0.2">
      <c r="A61" s="152">
        <v>42</v>
      </c>
      <c r="B61" s="153" t="s">
        <v>176</v>
      </c>
      <c r="C61" s="154" t="s">
        <v>177</v>
      </c>
      <c r="D61" s="155" t="s">
        <v>118</v>
      </c>
      <c r="E61" s="156">
        <v>1</v>
      </c>
      <c r="F61" s="183">
        <v>0</v>
      </c>
      <c r="G61" s="157">
        <f t="shared" si="6"/>
        <v>0</v>
      </c>
      <c r="O61" s="151">
        <v>2</v>
      </c>
      <c r="AA61" s="127">
        <v>12</v>
      </c>
      <c r="AB61" s="127">
        <v>1</v>
      </c>
      <c r="AC61" s="127">
        <v>2</v>
      </c>
      <c r="AZ61" s="127">
        <v>2</v>
      </c>
      <c r="BA61" s="127">
        <f t="shared" si="7"/>
        <v>0</v>
      </c>
      <c r="BB61" s="127">
        <f t="shared" si="8"/>
        <v>0</v>
      </c>
      <c r="BC61" s="127">
        <f t="shared" si="9"/>
        <v>0</v>
      </c>
      <c r="BD61" s="127">
        <f t="shared" si="10"/>
        <v>0</v>
      </c>
      <c r="BE61" s="127">
        <f t="shared" si="11"/>
        <v>0</v>
      </c>
      <c r="CA61" s="158">
        <v>12</v>
      </c>
      <c r="CB61" s="158">
        <v>1</v>
      </c>
      <c r="CZ61" s="127">
        <v>0</v>
      </c>
    </row>
    <row r="62" spans="1:104" x14ac:dyDescent="0.2">
      <c r="A62" s="152">
        <v>43</v>
      </c>
      <c r="B62" s="153" t="s">
        <v>178</v>
      </c>
      <c r="C62" s="154" t="s">
        <v>179</v>
      </c>
      <c r="D62" s="155" t="s">
        <v>180</v>
      </c>
      <c r="E62" s="156">
        <v>1</v>
      </c>
      <c r="F62" s="183">
        <v>0</v>
      </c>
      <c r="G62" s="157">
        <f t="shared" si="6"/>
        <v>0</v>
      </c>
      <c r="O62" s="151">
        <v>2</v>
      </c>
      <c r="AA62" s="127">
        <v>12</v>
      </c>
      <c r="AB62" s="127">
        <v>1</v>
      </c>
      <c r="AC62" s="127">
        <v>46</v>
      </c>
      <c r="AZ62" s="127">
        <v>2</v>
      </c>
      <c r="BA62" s="127">
        <f t="shared" si="7"/>
        <v>0</v>
      </c>
      <c r="BB62" s="127">
        <f t="shared" si="8"/>
        <v>0</v>
      </c>
      <c r="BC62" s="127">
        <f t="shared" si="9"/>
        <v>0</v>
      </c>
      <c r="BD62" s="127">
        <f t="shared" si="10"/>
        <v>0</v>
      </c>
      <c r="BE62" s="127">
        <f t="shared" si="11"/>
        <v>0</v>
      </c>
      <c r="CA62" s="158">
        <v>12</v>
      </c>
      <c r="CB62" s="158">
        <v>1</v>
      </c>
      <c r="CZ62" s="127">
        <v>0</v>
      </c>
    </row>
    <row r="63" spans="1:104" x14ac:dyDescent="0.2">
      <c r="A63" s="152">
        <v>44</v>
      </c>
      <c r="B63" s="153" t="s">
        <v>181</v>
      </c>
      <c r="C63" s="154" t="s">
        <v>182</v>
      </c>
      <c r="D63" s="155" t="s">
        <v>55</v>
      </c>
      <c r="E63" s="156">
        <v>1.1499999999999999</v>
      </c>
      <c r="F63" s="156">
        <f>SUM(G37:G62)*0.01</f>
        <v>0</v>
      </c>
      <c r="G63" s="157">
        <f t="shared" si="6"/>
        <v>0</v>
      </c>
      <c r="O63" s="151">
        <v>2</v>
      </c>
      <c r="AA63" s="127">
        <v>7</v>
      </c>
      <c r="AB63" s="127">
        <v>1002</v>
      </c>
      <c r="AC63" s="127">
        <v>5</v>
      </c>
      <c r="AZ63" s="127">
        <v>2</v>
      </c>
      <c r="BA63" s="127">
        <f t="shared" si="7"/>
        <v>0</v>
      </c>
      <c r="BB63" s="127">
        <f t="shared" si="8"/>
        <v>0</v>
      </c>
      <c r="BC63" s="127">
        <f t="shared" si="9"/>
        <v>0</v>
      </c>
      <c r="BD63" s="127">
        <f t="shared" si="10"/>
        <v>0</v>
      </c>
      <c r="BE63" s="127">
        <f t="shared" si="11"/>
        <v>0</v>
      </c>
      <c r="CA63" s="158">
        <v>7</v>
      </c>
      <c r="CB63" s="158">
        <v>1002</v>
      </c>
      <c r="CZ63" s="127">
        <v>0</v>
      </c>
    </row>
    <row r="64" spans="1:104" x14ac:dyDescent="0.2">
      <c r="A64" s="159"/>
      <c r="B64" s="160" t="s">
        <v>67</v>
      </c>
      <c r="C64" s="161" t="str">
        <f>CONCATENATE(B36," ",C36)</f>
        <v>723 Vnitřní plynovod</v>
      </c>
      <c r="D64" s="162"/>
      <c r="E64" s="163"/>
      <c r="F64" s="164"/>
      <c r="G64" s="165">
        <f>SUM(G36:G63)</f>
        <v>0</v>
      </c>
      <c r="O64" s="151">
        <v>4</v>
      </c>
      <c r="BA64" s="166">
        <f>SUM(BA36:BA63)</f>
        <v>0</v>
      </c>
      <c r="BB64" s="166">
        <f>SUM(BB36:BB63)</f>
        <v>0</v>
      </c>
      <c r="BC64" s="166">
        <f>SUM(BC36:BC63)</f>
        <v>0</v>
      </c>
      <c r="BD64" s="166">
        <f>SUM(BD36:BD63)</f>
        <v>0</v>
      </c>
      <c r="BE64" s="166">
        <f>SUM(BE36:BE63)</f>
        <v>0</v>
      </c>
    </row>
    <row r="65" spans="1:104" x14ac:dyDescent="0.2">
      <c r="A65" s="144" t="s">
        <v>64</v>
      </c>
      <c r="B65" s="145" t="s">
        <v>183</v>
      </c>
      <c r="C65" s="146" t="s">
        <v>184</v>
      </c>
      <c r="D65" s="147"/>
      <c r="E65" s="148"/>
      <c r="F65" s="148"/>
      <c r="G65" s="149"/>
      <c r="H65" s="150"/>
      <c r="I65" s="150"/>
      <c r="O65" s="151">
        <v>1</v>
      </c>
    </row>
    <row r="66" spans="1:104" x14ac:dyDescent="0.2">
      <c r="A66" s="152">
        <v>45</v>
      </c>
      <c r="B66" s="153" t="s">
        <v>185</v>
      </c>
      <c r="C66" s="154" t="s">
        <v>186</v>
      </c>
      <c r="D66" s="155" t="s">
        <v>109</v>
      </c>
      <c r="E66" s="156">
        <v>30</v>
      </c>
      <c r="F66" s="183">
        <v>0</v>
      </c>
      <c r="G66" s="157">
        <f>E66*F66</f>
        <v>0</v>
      </c>
      <c r="O66" s="151">
        <v>2</v>
      </c>
      <c r="AA66" s="127">
        <v>1</v>
      </c>
      <c r="AB66" s="127">
        <v>7</v>
      </c>
      <c r="AC66" s="127">
        <v>7</v>
      </c>
      <c r="AZ66" s="127">
        <v>2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58">
        <v>1</v>
      </c>
      <c r="CB66" s="158">
        <v>7</v>
      </c>
      <c r="CZ66" s="127">
        <v>1.2E-4</v>
      </c>
    </row>
    <row r="67" spans="1:104" x14ac:dyDescent="0.2">
      <c r="A67" s="152">
        <v>46</v>
      </c>
      <c r="B67" s="153" t="s">
        <v>187</v>
      </c>
      <c r="C67" s="154" t="s">
        <v>188</v>
      </c>
      <c r="D67" s="155" t="s">
        <v>109</v>
      </c>
      <c r="E67" s="156">
        <v>2</v>
      </c>
      <c r="F67" s="183">
        <v>0</v>
      </c>
      <c r="G67" s="157">
        <f>E67*F67</f>
        <v>0</v>
      </c>
      <c r="O67" s="151">
        <v>2</v>
      </c>
      <c r="AA67" s="127">
        <v>1</v>
      </c>
      <c r="AB67" s="127">
        <v>7</v>
      </c>
      <c r="AC67" s="127">
        <v>7</v>
      </c>
      <c r="AZ67" s="127">
        <v>2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7</v>
      </c>
      <c r="CZ67" s="127">
        <v>1.8000000000000001E-4</v>
      </c>
    </row>
    <row r="68" spans="1:104" x14ac:dyDescent="0.2">
      <c r="A68" s="159"/>
      <c r="B68" s="160" t="s">
        <v>67</v>
      </c>
      <c r="C68" s="161" t="str">
        <f>CONCATENATE(B65," ",C65)</f>
        <v>783 Nátěry</v>
      </c>
      <c r="D68" s="162"/>
      <c r="E68" s="163"/>
      <c r="F68" s="164"/>
      <c r="G68" s="165">
        <f>SUM(G65:G67)</f>
        <v>0</v>
      </c>
      <c r="O68" s="151">
        <v>4</v>
      </c>
      <c r="BA68" s="166">
        <f>SUM(BA65:BA67)</f>
        <v>0</v>
      </c>
      <c r="BB68" s="166">
        <f>SUM(BB65:BB67)</f>
        <v>0</v>
      </c>
      <c r="BC68" s="166">
        <f>SUM(BC65:BC67)</f>
        <v>0</v>
      </c>
      <c r="BD68" s="166">
        <f>SUM(BD65:BD67)</f>
        <v>0</v>
      </c>
      <c r="BE68" s="166">
        <f>SUM(BE65:BE67)</f>
        <v>0</v>
      </c>
    </row>
    <row r="69" spans="1:104" x14ac:dyDescent="0.2">
      <c r="A69" s="144" t="s">
        <v>64</v>
      </c>
      <c r="B69" s="145" t="s">
        <v>189</v>
      </c>
      <c r="C69" s="146" t="s">
        <v>190</v>
      </c>
      <c r="D69" s="147"/>
      <c r="E69" s="148"/>
      <c r="F69" s="148"/>
      <c r="G69" s="149"/>
      <c r="H69" s="150"/>
      <c r="I69" s="150"/>
      <c r="O69" s="151">
        <v>1</v>
      </c>
    </row>
    <row r="70" spans="1:104" x14ac:dyDescent="0.2">
      <c r="A70" s="152">
        <v>47</v>
      </c>
      <c r="B70" s="153" t="s">
        <v>191</v>
      </c>
      <c r="C70" s="154" t="s">
        <v>192</v>
      </c>
      <c r="D70" s="155" t="s">
        <v>123</v>
      </c>
      <c r="E70" s="156">
        <v>0.88841000000000003</v>
      </c>
      <c r="F70" s="183">
        <v>0</v>
      </c>
      <c r="G70" s="157">
        <f>E70*F70</f>
        <v>0</v>
      </c>
      <c r="O70" s="151">
        <v>2</v>
      </c>
      <c r="AA70" s="127">
        <v>8</v>
      </c>
      <c r="AB70" s="127">
        <v>1</v>
      </c>
      <c r="AC70" s="127">
        <v>3</v>
      </c>
      <c r="AZ70" s="127">
        <v>1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58">
        <v>8</v>
      </c>
      <c r="CB70" s="158">
        <v>1</v>
      </c>
      <c r="CZ70" s="127">
        <v>0</v>
      </c>
    </row>
    <row r="71" spans="1:104" x14ac:dyDescent="0.2">
      <c r="A71" s="152">
        <v>48</v>
      </c>
      <c r="B71" s="153" t="s">
        <v>193</v>
      </c>
      <c r="C71" s="154" t="s">
        <v>194</v>
      </c>
      <c r="D71" s="155" t="s">
        <v>123</v>
      </c>
      <c r="E71" s="156">
        <v>0.88841000000000003</v>
      </c>
      <c r="F71" s="183">
        <v>0</v>
      </c>
      <c r="G71" s="157">
        <f>E71*F71</f>
        <v>0</v>
      </c>
      <c r="O71" s="151">
        <v>2</v>
      </c>
      <c r="AA71" s="127">
        <v>8</v>
      </c>
      <c r="AB71" s="127">
        <v>1</v>
      </c>
      <c r="AC71" s="127">
        <v>3</v>
      </c>
      <c r="AZ71" s="127">
        <v>1</v>
      </c>
      <c r="BA71" s="127">
        <f>IF(AZ71=1,G71,0)</f>
        <v>0</v>
      </c>
      <c r="BB71" s="127">
        <f>IF(AZ71=2,G71,0)</f>
        <v>0</v>
      </c>
      <c r="BC71" s="127">
        <f>IF(AZ71=3,G71,0)</f>
        <v>0</v>
      </c>
      <c r="BD71" s="127">
        <f>IF(AZ71=4,G71,0)</f>
        <v>0</v>
      </c>
      <c r="BE71" s="127">
        <f>IF(AZ71=5,G71,0)</f>
        <v>0</v>
      </c>
      <c r="CA71" s="158">
        <v>8</v>
      </c>
      <c r="CB71" s="158">
        <v>1</v>
      </c>
      <c r="CZ71" s="127">
        <v>0</v>
      </c>
    </row>
    <row r="72" spans="1:104" x14ac:dyDescent="0.2">
      <c r="A72" s="152">
        <v>49</v>
      </c>
      <c r="B72" s="153" t="s">
        <v>195</v>
      </c>
      <c r="C72" s="154" t="s">
        <v>196</v>
      </c>
      <c r="D72" s="155" t="s">
        <v>123</v>
      </c>
      <c r="E72" s="156">
        <v>16.87979</v>
      </c>
      <c r="F72" s="183">
        <v>0</v>
      </c>
      <c r="G72" s="157">
        <f>E72*F72</f>
        <v>0</v>
      </c>
      <c r="O72" s="151">
        <v>2</v>
      </c>
      <c r="AA72" s="127">
        <v>8</v>
      </c>
      <c r="AB72" s="127">
        <v>1</v>
      </c>
      <c r="AC72" s="127">
        <v>3</v>
      </c>
      <c r="AZ72" s="127">
        <v>1</v>
      </c>
      <c r="BA72" s="127">
        <f>IF(AZ72=1,G72,0)</f>
        <v>0</v>
      </c>
      <c r="BB72" s="127">
        <f>IF(AZ72=2,G72,0)</f>
        <v>0</v>
      </c>
      <c r="BC72" s="127">
        <f>IF(AZ72=3,G72,0)</f>
        <v>0</v>
      </c>
      <c r="BD72" s="127">
        <f>IF(AZ72=4,G72,0)</f>
        <v>0</v>
      </c>
      <c r="BE72" s="127">
        <f>IF(AZ72=5,G72,0)</f>
        <v>0</v>
      </c>
      <c r="CA72" s="158">
        <v>8</v>
      </c>
      <c r="CB72" s="158">
        <v>1</v>
      </c>
      <c r="CZ72" s="127">
        <v>0</v>
      </c>
    </row>
    <row r="73" spans="1:104" x14ac:dyDescent="0.2">
      <c r="A73" s="152">
        <v>50</v>
      </c>
      <c r="B73" s="153" t="s">
        <v>197</v>
      </c>
      <c r="C73" s="154" t="s">
        <v>198</v>
      </c>
      <c r="D73" s="155" t="s">
        <v>123</v>
      </c>
      <c r="E73" s="156">
        <v>0.88841000000000003</v>
      </c>
      <c r="F73" s="183">
        <v>0</v>
      </c>
      <c r="G73" s="157">
        <f>E73*F73</f>
        <v>0</v>
      </c>
      <c r="O73" s="151">
        <v>2</v>
      </c>
      <c r="AA73" s="127">
        <v>8</v>
      </c>
      <c r="AB73" s="127">
        <v>1</v>
      </c>
      <c r="AC73" s="127">
        <v>3</v>
      </c>
      <c r="AZ73" s="127">
        <v>1</v>
      </c>
      <c r="BA73" s="127">
        <f>IF(AZ73=1,G73,0)</f>
        <v>0</v>
      </c>
      <c r="BB73" s="127">
        <f>IF(AZ73=2,G73,0)</f>
        <v>0</v>
      </c>
      <c r="BC73" s="127">
        <f>IF(AZ73=3,G73,0)</f>
        <v>0</v>
      </c>
      <c r="BD73" s="127">
        <f>IF(AZ73=4,G73,0)</f>
        <v>0</v>
      </c>
      <c r="BE73" s="127">
        <f>IF(AZ73=5,G73,0)</f>
        <v>0</v>
      </c>
      <c r="CA73" s="158">
        <v>8</v>
      </c>
      <c r="CB73" s="158">
        <v>1</v>
      </c>
      <c r="CZ73" s="127">
        <v>0</v>
      </c>
    </row>
    <row r="74" spans="1:104" x14ac:dyDescent="0.2">
      <c r="A74" s="152">
        <v>51</v>
      </c>
      <c r="B74" s="153" t="s">
        <v>199</v>
      </c>
      <c r="C74" s="154" t="s">
        <v>200</v>
      </c>
      <c r="D74" s="155" t="s">
        <v>123</v>
      </c>
      <c r="E74" s="156">
        <v>0.88841000000000003</v>
      </c>
      <c r="F74" s="183">
        <v>0</v>
      </c>
      <c r="G74" s="157">
        <f>E74*F74</f>
        <v>0</v>
      </c>
      <c r="O74" s="151">
        <v>2</v>
      </c>
      <c r="AA74" s="127">
        <v>8</v>
      </c>
      <c r="AB74" s="127">
        <v>1</v>
      </c>
      <c r="AC74" s="127">
        <v>3</v>
      </c>
      <c r="AZ74" s="127">
        <v>1</v>
      </c>
      <c r="BA74" s="127">
        <f>IF(AZ74=1,G74,0)</f>
        <v>0</v>
      </c>
      <c r="BB74" s="127">
        <f>IF(AZ74=2,G74,0)</f>
        <v>0</v>
      </c>
      <c r="BC74" s="127">
        <f>IF(AZ74=3,G74,0)</f>
        <v>0</v>
      </c>
      <c r="BD74" s="127">
        <f>IF(AZ74=4,G74,0)</f>
        <v>0</v>
      </c>
      <c r="BE74" s="127">
        <f>IF(AZ74=5,G74,0)</f>
        <v>0</v>
      </c>
      <c r="CA74" s="158">
        <v>8</v>
      </c>
      <c r="CB74" s="158">
        <v>1</v>
      </c>
      <c r="CZ74" s="127">
        <v>0</v>
      </c>
    </row>
    <row r="75" spans="1:104" x14ac:dyDescent="0.2">
      <c r="A75" s="159"/>
      <c r="B75" s="160" t="s">
        <v>67</v>
      </c>
      <c r="C75" s="161" t="str">
        <f>CONCATENATE(B69," ",C69)</f>
        <v>D96 Přesuny suti a vybouraných hmot</v>
      </c>
      <c r="D75" s="162"/>
      <c r="E75" s="163"/>
      <c r="F75" s="164"/>
      <c r="G75" s="165">
        <f>SUM(G69:G74)</f>
        <v>0</v>
      </c>
      <c r="O75" s="151">
        <v>4</v>
      </c>
      <c r="BA75" s="166">
        <f>SUM(BA69:BA74)</f>
        <v>0</v>
      </c>
      <c r="BB75" s="166">
        <f>SUM(BB69:BB74)</f>
        <v>0</v>
      </c>
      <c r="BC75" s="166">
        <f>SUM(BC69:BC74)</f>
        <v>0</v>
      </c>
      <c r="BD75" s="166">
        <f>SUM(BD69:BD74)</f>
        <v>0</v>
      </c>
      <c r="BE75" s="166">
        <f>SUM(BE69:BE74)</f>
        <v>0</v>
      </c>
    </row>
    <row r="76" spans="1:104" x14ac:dyDescent="0.2">
      <c r="E76" s="127"/>
    </row>
    <row r="77" spans="1:104" x14ac:dyDescent="0.2">
      <c r="E77" s="127"/>
    </row>
    <row r="78" spans="1:104" x14ac:dyDescent="0.2">
      <c r="E78" s="127"/>
    </row>
    <row r="79" spans="1:104" x14ac:dyDescent="0.2">
      <c r="E79" s="127"/>
    </row>
    <row r="80" spans="1:104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A99" s="167"/>
      <c r="B99" s="167"/>
      <c r="C99" s="167"/>
      <c r="D99" s="167"/>
      <c r="E99" s="167"/>
      <c r="F99" s="167"/>
      <c r="G99" s="167"/>
    </row>
    <row r="100" spans="1:7" x14ac:dyDescent="0.2">
      <c r="A100" s="167"/>
      <c r="B100" s="167"/>
      <c r="C100" s="167"/>
      <c r="D100" s="167"/>
      <c r="E100" s="167"/>
      <c r="F100" s="167"/>
      <c r="G100" s="167"/>
    </row>
    <row r="101" spans="1:7" x14ac:dyDescent="0.2">
      <c r="A101" s="167"/>
      <c r="B101" s="167"/>
      <c r="C101" s="167"/>
      <c r="D101" s="167"/>
      <c r="E101" s="167"/>
      <c r="F101" s="167"/>
      <c r="G101" s="167"/>
    </row>
    <row r="102" spans="1:7" x14ac:dyDescent="0.2">
      <c r="A102" s="167"/>
      <c r="B102" s="167"/>
      <c r="C102" s="167"/>
      <c r="D102" s="167"/>
      <c r="E102" s="167"/>
      <c r="F102" s="167"/>
      <c r="G102" s="167"/>
    </row>
    <row r="103" spans="1:7" x14ac:dyDescent="0.2">
      <c r="E103" s="127"/>
    </row>
    <row r="104" spans="1:7" x14ac:dyDescent="0.2">
      <c r="E104" s="127"/>
    </row>
    <row r="105" spans="1:7" x14ac:dyDescent="0.2">
      <c r="E105" s="127"/>
    </row>
    <row r="106" spans="1:7" x14ac:dyDescent="0.2">
      <c r="E106" s="127"/>
    </row>
    <row r="107" spans="1:7" x14ac:dyDescent="0.2">
      <c r="E107" s="127"/>
    </row>
    <row r="108" spans="1:7" x14ac:dyDescent="0.2">
      <c r="E108" s="127"/>
    </row>
    <row r="109" spans="1:7" x14ac:dyDescent="0.2">
      <c r="E109" s="127"/>
    </row>
    <row r="110" spans="1:7" x14ac:dyDescent="0.2">
      <c r="E110" s="127"/>
    </row>
    <row r="111" spans="1:7" x14ac:dyDescent="0.2">
      <c r="E111" s="127"/>
    </row>
    <row r="112" spans="1:7" x14ac:dyDescent="0.2">
      <c r="E112" s="127"/>
    </row>
    <row r="113" spans="5:5" x14ac:dyDescent="0.2">
      <c r="E113" s="127"/>
    </row>
    <row r="114" spans="5:5" x14ac:dyDescent="0.2">
      <c r="E114" s="127"/>
    </row>
    <row r="115" spans="5:5" x14ac:dyDescent="0.2">
      <c r="E115" s="127"/>
    </row>
    <row r="116" spans="5:5" x14ac:dyDescent="0.2">
      <c r="E116" s="127"/>
    </row>
    <row r="117" spans="5:5" x14ac:dyDescent="0.2">
      <c r="E117" s="127"/>
    </row>
    <row r="118" spans="5:5" x14ac:dyDescent="0.2">
      <c r="E118" s="127"/>
    </row>
    <row r="119" spans="5:5" x14ac:dyDescent="0.2">
      <c r="E119" s="127"/>
    </row>
    <row r="120" spans="5:5" x14ac:dyDescent="0.2">
      <c r="E120" s="127"/>
    </row>
    <row r="121" spans="5:5" x14ac:dyDescent="0.2">
      <c r="E121" s="127"/>
    </row>
    <row r="122" spans="5:5" x14ac:dyDescent="0.2">
      <c r="E122" s="127"/>
    </row>
    <row r="123" spans="5:5" x14ac:dyDescent="0.2">
      <c r="E123" s="127"/>
    </row>
    <row r="124" spans="5:5" x14ac:dyDescent="0.2">
      <c r="E124" s="127"/>
    </row>
    <row r="125" spans="5:5" x14ac:dyDescent="0.2">
      <c r="E125" s="127"/>
    </row>
    <row r="126" spans="5:5" x14ac:dyDescent="0.2">
      <c r="E126" s="127"/>
    </row>
    <row r="127" spans="5:5" x14ac:dyDescent="0.2">
      <c r="E127" s="127"/>
    </row>
    <row r="128" spans="5:5" x14ac:dyDescent="0.2">
      <c r="E128" s="127"/>
    </row>
    <row r="129" spans="1:7" x14ac:dyDescent="0.2">
      <c r="E129" s="127"/>
    </row>
    <row r="130" spans="1:7" x14ac:dyDescent="0.2">
      <c r="E130" s="127"/>
    </row>
    <row r="131" spans="1:7" x14ac:dyDescent="0.2">
      <c r="E131" s="127"/>
    </row>
    <row r="132" spans="1:7" x14ac:dyDescent="0.2">
      <c r="E132" s="127"/>
    </row>
    <row r="133" spans="1:7" x14ac:dyDescent="0.2">
      <c r="E133" s="127"/>
    </row>
    <row r="134" spans="1:7" x14ac:dyDescent="0.2">
      <c r="A134" s="168"/>
      <c r="B134" s="168"/>
    </row>
    <row r="135" spans="1:7" x14ac:dyDescent="0.2">
      <c r="A135" s="167"/>
      <c r="B135" s="167"/>
      <c r="C135" s="170"/>
      <c r="D135" s="170"/>
      <c r="E135" s="171"/>
      <c r="F135" s="170"/>
      <c r="G135" s="172"/>
    </row>
    <row r="136" spans="1:7" x14ac:dyDescent="0.2">
      <c r="A136" s="173"/>
      <c r="B136" s="173"/>
      <c r="C136" s="167"/>
      <c r="D136" s="167"/>
      <c r="E136" s="174"/>
      <c r="F136" s="167"/>
      <c r="G136" s="167"/>
    </row>
    <row r="137" spans="1:7" x14ac:dyDescent="0.2">
      <c r="A137" s="167"/>
      <c r="B137" s="167"/>
      <c r="C137" s="167"/>
      <c r="D137" s="167"/>
      <c r="E137" s="174"/>
      <c r="F137" s="167"/>
      <c r="G137" s="167"/>
    </row>
    <row r="138" spans="1:7" x14ac:dyDescent="0.2">
      <c r="A138" s="167"/>
      <c r="B138" s="167"/>
      <c r="C138" s="167"/>
      <c r="D138" s="167"/>
      <c r="E138" s="174"/>
      <c r="F138" s="167"/>
      <c r="G138" s="167"/>
    </row>
    <row r="139" spans="1:7" x14ac:dyDescent="0.2">
      <c r="A139" s="167"/>
      <c r="B139" s="167"/>
      <c r="C139" s="167"/>
      <c r="D139" s="167"/>
      <c r="E139" s="174"/>
      <c r="F139" s="167"/>
      <c r="G139" s="167"/>
    </row>
    <row r="140" spans="1:7" x14ac:dyDescent="0.2">
      <c r="A140" s="167"/>
      <c r="B140" s="167"/>
      <c r="C140" s="167"/>
      <c r="D140" s="167"/>
      <c r="E140" s="174"/>
      <c r="F140" s="167"/>
      <c r="G140" s="167"/>
    </row>
    <row r="141" spans="1:7" x14ac:dyDescent="0.2">
      <c r="A141" s="167"/>
      <c r="B141" s="167"/>
      <c r="C141" s="167"/>
      <c r="D141" s="167"/>
      <c r="E141" s="174"/>
      <c r="F141" s="167"/>
      <c r="G141" s="167"/>
    </row>
    <row r="142" spans="1:7" x14ac:dyDescent="0.2">
      <c r="A142" s="167"/>
      <c r="B142" s="167"/>
      <c r="C142" s="167"/>
      <c r="D142" s="167"/>
      <c r="E142" s="174"/>
      <c r="F142" s="167"/>
      <c r="G142" s="167"/>
    </row>
    <row r="143" spans="1:7" x14ac:dyDescent="0.2">
      <c r="A143" s="167"/>
      <c r="B143" s="167"/>
      <c r="C143" s="167"/>
      <c r="D143" s="167"/>
      <c r="E143" s="174"/>
      <c r="F143" s="167"/>
      <c r="G143" s="167"/>
    </row>
    <row r="144" spans="1:7" x14ac:dyDescent="0.2">
      <c r="A144" s="167"/>
      <c r="B144" s="167"/>
      <c r="C144" s="167"/>
      <c r="D144" s="167"/>
      <c r="E144" s="174"/>
      <c r="F144" s="167"/>
      <c r="G144" s="167"/>
    </row>
    <row r="145" spans="1:7" x14ac:dyDescent="0.2">
      <c r="A145" s="167"/>
      <c r="B145" s="167"/>
      <c r="C145" s="167"/>
      <c r="D145" s="167"/>
      <c r="E145" s="174"/>
      <c r="F145" s="167"/>
      <c r="G145" s="167"/>
    </row>
    <row r="146" spans="1:7" x14ac:dyDescent="0.2">
      <c r="A146" s="167"/>
      <c r="B146" s="167"/>
      <c r="C146" s="167"/>
      <c r="D146" s="167"/>
      <c r="E146" s="174"/>
      <c r="F146" s="167"/>
      <c r="G146" s="167"/>
    </row>
    <row r="147" spans="1:7" x14ac:dyDescent="0.2">
      <c r="A147" s="167"/>
      <c r="B147" s="167"/>
      <c r="C147" s="167"/>
      <c r="D147" s="167"/>
      <c r="E147" s="174"/>
      <c r="F147" s="167"/>
      <c r="G147" s="167"/>
    </row>
    <row r="148" spans="1:7" x14ac:dyDescent="0.2">
      <c r="A148" s="167"/>
      <c r="B148" s="167"/>
      <c r="C148" s="167"/>
      <c r="D148" s="167"/>
      <c r="E148" s="174"/>
      <c r="F148" s="167"/>
      <c r="G148" s="167"/>
    </row>
  </sheetData>
  <sheetProtection sheet="1" objects="1" scenarios="1"/>
  <protectedRanges>
    <protectedRange sqref="F8:F16 F19:F22 F25 F28 F31 F34 F37:F62 F66:F67 F70:F74" name="Oblast1"/>
  </protectedRanges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26" sqref="B26"/>
    </sheetView>
  </sheetViews>
  <sheetFormatPr defaultRowHeight="15" x14ac:dyDescent="0.2"/>
  <cols>
    <col min="1" max="1" width="3.140625" style="179" bestFit="1" customWidth="1"/>
    <col min="2" max="2" width="108.5703125" style="179" customWidth="1"/>
    <col min="3" max="7" width="9.140625" style="179"/>
    <col min="8" max="8" width="50" style="179" customWidth="1"/>
    <col min="9" max="16384" width="9.140625" style="179"/>
  </cols>
  <sheetData>
    <row r="3" spans="1:2" ht="15.75" x14ac:dyDescent="0.25">
      <c r="B3" s="181" t="s">
        <v>214</v>
      </c>
    </row>
    <row r="4" spans="1:2" ht="15.75" x14ac:dyDescent="0.25">
      <c r="B4" s="181"/>
    </row>
    <row r="5" spans="1:2" s="180" customFormat="1" ht="30" x14ac:dyDescent="0.2">
      <c r="A5" s="180" t="s">
        <v>213</v>
      </c>
      <c r="B5" s="180" t="s">
        <v>212</v>
      </c>
    </row>
    <row r="6" spans="1:2" s="180" customFormat="1" x14ac:dyDescent="0.2">
      <c r="A6" s="180" t="s">
        <v>211</v>
      </c>
      <c r="B6" s="180" t="s">
        <v>210</v>
      </c>
    </row>
    <row r="7" spans="1:2" s="180" customFormat="1" x14ac:dyDescent="0.2">
      <c r="A7" s="180" t="s">
        <v>209</v>
      </c>
      <c r="B7" s="180" t="s">
        <v>208</v>
      </c>
    </row>
    <row r="8" spans="1:2" s="180" customFormat="1" x14ac:dyDescent="0.2">
      <c r="A8" s="180" t="s">
        <v>207</v>
      </c>
      <c r="B8" s="180" t="s">
        <v>206</v>
      </c>
    </row>
    <row r="9" spans="1:2" s="180" customFormat="1" x14ac:dyDescent="0.2">
      <c r="A9" s="180" t="s">
        <v>205</v>
      </c>
      <c r="B9" s="180" t="s">
        <v>204</v>
      </c>
    </row>
    <row r="10" spans="1:2" s="180" customFormat="1" x14ac:dyDescent="0.2">
      <c r="A10" s="180" t="s">
        <v>203</v>
      </c>
      <c r="B10" s="180" t="s">
        <v>202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 </cp:lastModifiedBy>
  <dcterms:created xsi:type="dcterms:W3CDTF">2016-06-08T13:11:50Z</dcterms:created>
  <dcterms:modified xsi:type="dcterms:W3CDTF">2016-08-20T15:03:29Z</dcterms:modified>
</cp:coreProperties>
</file>