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heckCompatibility="1"/>
  <bookViews>
    <workbookView xWindow="270" yWindow="570" windowWidth="24615" windowHeight="12720"/>
  </bookViews>
  <sheets>
    <sheet name="Rekapitulace stavby" sheetId="1" r:id="rId1"/>
    <sheet name="D - Dodávka výtahu vč. př..." sheetId="2" r:id="rId2"/>
    <sheet name="OST - Ostatní a vedlejší ..." sheetId="3" r:id="rId3"/>
    <sheet name="Pokyny pro vyplnění" sheetId="4" r:id="rId4"/>
  </sheets>
  <definedNames>
    <definedName name="_xlnm._FilterDatabase" localSheetId="1" hidden="1">'D - Dodávka výtahu vč. př...'!$C$86:$K$161</definedName>
    <definedName name="_xlnm._FilterDatabase" localSheetId="2" hidden="1">'OST - Ostatní a vedlejší ...'!$C$77:$K$94</definedName>
    <definedName name="_xlnm.Print_Titles" localSheetId="1">'D - Dodávka výtahu vč. př...'!$86:$86</definedName>
    <definedName name="_xlnm.Print_Titles" localSheetId="2">'OST - Ostatní a vedlejší ...'!$77:$77</definedName>
    <definedName name="_xlnm.Print_Titles" localSheetId="0">'Rekapitulace stavby'!$49:$49</definedName>
    <definedName name="_xlnm.Print_Area" localSheetId="1">'D - Dodávka výtahu vč. př...'!$C$4:$J$36,'D - Dodávka výtahu vč. př...'!$C$42:$J$68,'D - Dodávka výtahu vč. př...'!$C$74:$K$161</definedName>
    <definedName name="_xlnm.Print_Area" localSheetId="2">'OST - Ostatní a vedlejší ...'!$C$4:$J$36,'OST - Ostatní a vedlejší ...'!$C$42:$J$59,'OST - Ostatní a vedlejší ...'!$C$65:$K$94</definedName>
    <definedName name="_xlnm.Print_Area" localSheetId="3">'Pokyny pro vyplnění'!$B$2:$K$69,'Pokyny pro vyplnění'!$B$72:$K$116,'Pokyny pro vyplnění'!$B$119:$K$188,'Pokyny pro vyplnění'!$B$196:$K$216</definedName>
    <definedName name="_xlnm.Print_Area" localSheetId="0">'Rekapitulace stavby'!$D$4:$AO$33,'Rekapitulace stavby'!$C$39:$AQ$54</definedName>
  </definedNames>
  <calcPr calcId="144525"/>
</workbook>
</file>

<file path=xl/calcChain.xml><?xml version="1.0" encoding="utf-8"?>
<calcChain xmlns="http://schemas.openxmlformats.org/spreadsheetml/2006/main">
  <c r="AY53" i="1" l="1"/>
  <c r="AX53" i="1"/>
  <c r="J31" i="3"/>
  <c r="AW53" i="1" s="1"/>
  <c r="BI94" i="3"/>
  <c r="BH94" i="3"/>
  <c r="BG94" i="3"/>
  <c r="BF94" i="3"/>
  <c r="BE94" i="3"/>
  <c r="T94" i="3"/>
  <c r="R94" i="3"/>
  <c r="P94" i="3"/>
  <c r="BK94" i="3"/>
  <c r="J94" i="3"/>
  <c r="BI92" i="3"/>
  <c r="BH92" i="3"/>
  <c r="BG92" i="3"/>
  <c r="BF92" i="3"/>
  <c r="T92" i="3"/>
  <c r="R92" i="3"/>
  <c r="P92" i="3"/>
  <c r="BK92" i="3"/>
  <c r="J92" i="3"/>
  <c r="BE92" i="3" s="1"/>
  <c r="BI90" i="3"/>
  <c r="BH90" i="3"/>
  <c r="BG90" i="3"/>
  <c r="BF90" i="3"/>
  <c r="BE90" i="3"/>
  <c r="T90" i="3"/>
  <c r="R90" i="3"/>
  <c r="P90" i="3"/>
  <c r="BK90" i="3"/>
  <c r="J90" i="3"/>
  <c r="BI88" i="3"/>
  <c r="BH88" i="3"/>
  <c r="BG88" i="3"/>
  <c r="BF88" i="3"/>
  <c r="BE88" i="3"/>
  <c r="T88" i="3"/>
  <c r="R88" i="3"/>
  <c r="P88" i="3"/>
  <c r="BK88" i="3"/>
  <c r="J88" i="3"/>
  <c r="BI86" i="3"/>
  <c r="BH86" i="3"/>
  <c r="BG86" i="3"/>
  <c r="BF86" i="3"/>
  <c r="BE86" i="3"/>
  <c r="T86" i="3"/>
  <c r="R86" i="3"/>
  <c r="P86" i="3"/>
  <c r="BK86" i="3"/>
  <c r="J86" i="3"/>
  <c r="BI84" i="3"/>
  <c r="BH84" i="3"/>
  <c r="BG84" i="3"/>
  <c r="BF84" i="3"/>
  <c r="BE84" i="3"/>
  <c r="T84" i="3"/>
  <c r="R84" i="3"/>
  <c r="P84" i="3"/>
  <c r="BK84" i="3"/>
  <c r="J84" i="3"/>
  <c r="BI82" i="3"/>
  <c r="BH82" i="3"/>
  <c r="BG82" i="3"/>
  <c r="BF82" i="3"/>
  <c r="BE82" i="3"/>
  <c r="T82" i="3"/>
  <c r="R82" i="3"/>
  <c r="P82" i="3"/>
  <c r="BK82" i="3"/>
  <c r="J82" i="3"/>
  <c r="BI81" i="3"/>
  <c r="F34" i="3" s="1"/>
  <c r="BD53" i="1" s="1"/>
  <c r="BH81" i="3"/>
  <c r="F33" i="3" s="1"/>
  <c r="BC53" i="1" s="1"/>
  <c r="BG81" i="3"/>
  <c r="F32" i="3" s="1"/>
  <c r="BB53" i="1" s="1"/>
  <c r="BF81" i="3"/>
  <c r="F31" i="3" s="1"/>
  <c r="BA53" i="1" s="1"/>
  <c r="BE81" i="3"/>
  <c r="T81" i="3"/>
  <c r="T80" i="3" s="1"/>
  <c r="T79" i="3" s="1"/>
  <c r="T78" i="3" s="1"/>
  <c r="R81" i="3"/>
  <c r="R80" i="3" s="1"/>
  <c r="R79" i="3" s="1"/>
  <c r="R78" i="3" s="1"/>
  <c r="P81" i="3"/>
  <c r="P80" i="3" s="1"/>
  <c r="P79" i="3" s="1"/>
  <c r="P78" i="3" s="1"/>
  <c r="AU53" i="1" s="1"/>
  <c r="BK81" i="3"/>
  <c r="BK80" i="3" s="1"/>
  <c r="J81" i="3"/>
  <c r="F72" i="3"/>
  <c r="E70" i="3"/>
  <c r="E68" i="3"/>
  <c r="J49" i="3"/>
  <c r="F49" i="3"/>
  <c r="E47" i="3"/>
  <c r="J21" i="3"/>
  <c r="E21" i="3"/>
  <c r="J51" i="3" s="1"/>
  <c r="J20" i="3"/>
  <c r="J18" i="3"/>
  <c r="E18" i="3"/>
  <c r="F52" i="3" s="1"/>
  <c r="J17" i="3"/>
  <c r="J15" i="3"/>
  <c r="E15" i="3"/>
  <c r="F74" i="3" s="1"/>
  <c r="J14" i="3"/>
  <c r="J12" i="3"/>
  <c r="J72" i="3" s="1"/>
  <c r="E7" i="3"/>
  <c r="E45" i="3" s="1"/>
  <c r="T160" i="2"/>
  <c r="T159" i="2" s="1"/>
  <c r="P160" i="2"/>
  <c r="P159" i="2" s="1"/>
  <c r="P155" i="2"/>
  <c r="R140" i="2"/>
  <c r="R139" i="2" s="1"/>
  <c r="R122" i="2"/>
  <c r="T105" i="2"/>
  <c r="AY52" i="1"/>
  <c r="AX52" i="1"/>
  <c r="BI161" i="2"/>
  <c r="BH161" i="2"/>
  <c r="BG161" i="2"/>
  <c r="BF161" i="2"/>
  <c r="BE161" i="2"/>
  <c r="T161" i="2"/>
  <c r="R161" i="2"/>
  <c r="R160" i="2" s="1"/>
  <c r="R159" i="2" s="1"/>
  <c r="P161" i="2"/>
  <c r="BK161" i="2"/>
  <c r="BK160" i="2" s="1"/>
  <c r="J161" i="2"/>
  <c r="BI157" i="2"/>
  <c r="BH157" i="2"/>
  <c r="BG157" i="2"/>
  <c r="BF157" i="2"/>
  <c r="BE157" i="2"/>
  <c r="T157" i="2"/>
  <c r="R157" i="2"/>
  <c r="P157" i="2"/>
  <c r="BK157" i="2"/>
  <c r="J157" i="2"/>
  <c r="BI156" i="2"/>
  <c r="BH156" i="2"/>
  <c r="BG156" i="2"/>
  <c r="BF156" i="2"/>
  <c r="BE156" i="2"/>
  <c r="T156" i="2"/>
  <c r="T155" i="2" s="1"/>
  <c r="R156" i="2"/>
  <c r="R155" i="2" s="1"/>
  <c r="P156" i="2"/>
  <c r="BK156" i="2"/>
  <c r="BK155" i="2" s="1"/>
  <c r="J155" i="2" s="1"/>
  <c r="J65" i="2" s="1"/>
  <c r="J156" i="2"/>
  <c r="BI154" i="2"/>
  <c r="BH154" i="2"/>
  <c r="BG154" i="2"/>
  <c r="BF154" i="2"/>
  <c r="T154" i="2"/>
  <c r="R154" i="2"/>
  <c r="P154" i="2"/>
  <c r="BK154" i="2"/>
  <c r="J154" i="2"/>
  <c r="BE154" i="2" s="1"/>
  <c r="BI153" i="2"/>
  <c r="BH153" i="2"/>
  <c r="BG153" i="2"/>
  <c r="BF153" i="2"/>
  <c r="T153" i="2"/>
  <c r="R153" i="2"/>
  <c r="P153" i="2"/>
  <c r="BK153" i="2"/>
  <c r="J153" i="2"/>
  <c r="BE153" i="2" s="1"/>
  <c r="BI152" i="2"/>
  <c r="BH152" i="2"/>
  <c r="BG152" i="2"/>
  <c r="BF152" i="2"/>
  <c r="T152" i="2"/>
  <c r="R152" i="2"/>
  <c r="P152" i="2"/>
  <c r="BK152" i="2"/>
  <c r="J152" i="2"/>
  <c r="BE152" i="2" s="1"/>
  <c r="BI151" i="2"/>
  <c r="BH151" i="2"/>
  <c r="BG151" i="2"/>
  <c r="BF151" i="2"/>
  <c r="T151" i="2"/>
  <c r="R151" i="2"/>
  <c r="P151" i="2"/>
  <c r="BK151" i="2"/>
  <c r="J151" i="2"/>
  <c r="BE151" i="2" s="1"/>
  <c r="BI150" i="2"/>
  <c r="BH150" i="2"/>
  <c r="BG150" i="2"/>
  <c r="BF150" i="2"/>
  <c r="T150" i="2"/>
  <c r="R150" i="2"/>
  <c r="P150" i="2"/>
  <c r="BK150" i="2"/>
  <c r="J150" i="2"/>
  <c r="BE150" i="2" s="1"/>
  <c r="BI149" i="2"/>
  <c r="BH149" i="2"/>
  <c r="BG149" i="2"/>
  <c r="BF149" i="2"/>
  <c r="T149" i="2"/>
  <c r="R149" i="2"/>
  <c r="P149" i="2"/>
  <c r="BK149" i="2"/>
  <c r="J149" i="2"/>
  <c r="BE149" i="2" s="1"/>
  <c r="BI148" i="2"/>
  <c r="BH148" i="2"/>
  <c r="BG148" i="2"/>
  <c r="BF148" i="2"/>
  <c r="T148" i="2"/>
  <c r="R148" i="2"/>
  <c r="P148" i="2"/>
  <c r="BK148" i="2"/>
  <c r="J148" i="2"/>
  <c r="BE148" i="2" s="1"/>
  <c r="BI147" i="2"/>
  <c r="BH147" i="2"/>
  <c r="BG147" i="2"/>
  <c r="BF147" i="2"/>
  <c r="T147" i="2"/>
  <c r="R147" i="2"/>
  <c r="P147" i="2"/>
  <c r="BK147" i="2"/>
  <c r="J147" i="2"/>
  <c r="BE147" i="2" s="1"/>
  <c r="BI146" i="2"/>
  <c r="BH146" i="2"/>
  <c r="BG146" i="2"/>
  <c r="BF146" i="2"/>
  <c r="T146" i="2"/>
  <c r="R146" i="2"/>
  <c r="P146" i="2"/>
  <c r="BK146" i="2"/>
  <c r="J146" i="2"/>
  <c r="BE146" i="2" s="1"/>
  <c r="BI144" i="2"/>
  <c r="BH144" i="2"/>
  <c r="BG144" i="2"/>
  <c r="BF144" i="2"/>
  <c r="T144" i="2"/>
  <c r="R144" i="2"/>
  <c r="P144" i="2"/>
  <c r="BK144" i="2"/>
  <c r="J144" i="2"/>
  <c r="BE144" i="2" s="1"/>
  <c r="BI142" i="2"/>
  <c r="BH142" i="2"/>
  <c r="BG142" i="2"/>
  <c r="BF142" i="2"/>
  <c r="T142" i="2"/>
  <c r="R142" i="2"/>
  <c r="P142" i="2"/>
  <c r="BK142" i="2"/>
  <c r="J142" i="2"/>
  <c r="BE142" i="2" s="1"/>
  <c r="BI141" i="2"/>
  <c r="BH141" i="2"/>
  <c r="BG141" i="2"/>
  <c r="BF141" i="2"/>
  <c r="T141" i="2"/>
  <c r="T140" i="2" s="1"/>
  <c r="T139" i="2" s="1"/>
  <c r="R141" i="2"/>
  <c r="P141" i="2"/>
  <c r="P140" i="2" s="1"/>
  <c r="P139" i="2" s="1"/>
  <c r="BK141" i="2"/>
  <c r="BK140" i="2" s="1"/>
  <c r="J141" i="2"/>
  <c r="BE141" i="2" s="1"/>
  <c r="BI133" i="2"/>
  <c r="BH133" i="2"/>
  <c r="BG133" i="2"/>
  <c r="BF133" i="2"/>
  <c r="T133" i="2"/>
  <c r="R133" i="2"/>
  <c r="P133" i="2"/>
  <c r="BK133" i="2"/>
  <c r="J133" i="2"/>
  <c r="BE133" i="2" s="1"/>
  <c r="BI127" i="2"/>
  <c r="BH127" i="2"/>
  <c r="BG127" i="2"/>
  <c r="BF127" i="2"/>
  <c r="BE127" i="2"/>
  <c r="T127" i="2"/>
  <c r="T126" i="2" s="1"/>
  <c r="T125" i="2" s="1"/>
  <c r="R127" i="2"/>
  <c r="R126" i="2" s="1"/>
  <c r="R125" i="2" s="1"/>
  <c r="P127" i="2"/>
  <c r="P126" i="2" s="1"/>
  <c r="P125" i="2" s="1"/>
  <c r="BK127" i="2"/>
  <c r="BK126" i="2" s="1"/>
  <c r="J127" i="2"/>
  <c r="BI123" i="2"/>
  <c r="BH123" i="2"/>
  <c r="BG123" i="2"/>
  <c r="BF123" i="2"/>
  <c r="BE123" i="2"/>
  <c r="T123" i="2"/>
  <c r="T122" i="2" s="1"/>
  <c r="R123" i="2"/>
  <c r="P123" i="2"/>
  <c r="P122" i="2" s="1"/>
  <c r="BK123" i="2"/>
  <c r="BK122" i="2" s="1"/>
  <c r="J122" i="2" s="1"/>
  <c r="J60" i="2" s="1"/>
  <c r="J123" i="2"/>
  <c r="BI121" i="2"/>
  <c r="BH121" i="2"/>
  <c r="BG121" i="2"/>
  <c r="BF121" i="2"/>
  <c r="BE121" i="2"/>
  <c r="T121" i="2"/>
  <c r="R121" i="2"/>
  <c r="P121" i="2"/>
  <c r="BK121" i="2"/>
  <c r="J121" i="2"/>
  <c r="BI120" i="2"/>
  <c r="BH120" i="2"/>
  <c r="BG120" i="2"/>
  <c r="BF120" i="2"/>
  <c r="T120" i="2"/>
  <c r="R120" i="2"/>
  <c r="P120" i="2"/>
  <c r="BK120" i="2"/>
  <c r="J120" i="2"/>
  <c r="BE120" i="2" s="1"/>
  <c r="BI119" i="2"/>
  <c r="BH119" i="2"/>
  <c r="BG119" i="2"/>
  <c r="BF119" i="2"/>
  <c r="BE119" i="2"/>
  <c r="T119" i="2"/>
  <c r="R119" i="2"/>
  <c r="P119" i="2"/>
  <c r="BK119" i="2"/>
  <c r="J119" i="2"/>
  <c r="BI116" i="2"/>
  <c r="BH116" i="2"/>
  <c r="BG116" i="2"/>
  <c r="BF116" i="2"/>
  <c r="T116" i="2"/>
  <c r="R116" i="2"/>
  <c r="P116" i="2"/>
  <c r="BK116" i="2"/>
  <c r="J116" i="2"/>
  <c r="BE116" i="2" s="1"/>
  <c r="BI114" i="2"/>
  <c r="BH114" i="2"/>
  <c r="BG114" i="2"/>
  <c r="BF114" i="2"/>
  <c r="BE114" i="2"/>
  <c r="T114" i="2"/>
  <c r="R114" i="2"/>
  <c r="P114" i="2"/>
  <c r="BK114" i="2"/>
  <c r="J114" i="2"/>
  <c r="BI111" i="2"/>
  <c r="BH111" i="2"/>
  <c r="BG111" i="2"/>
  <c r="BF111" i="2"/>
  <c r="BE111" i="2"/>
  <c r="T111" i="2"/>
  <c r="R111" i="2"/>
  <c r="P111" i="2"/>
  <c r="BK111" i="2"/>
  <c r="J111" i="2"/>
  <c r="BI108" i="2"/>
  <c r="BH108" i="2"/>
  <c r="BG108" i="2"/>
  <c r="BF108" i="2"/>
  <c r="BE108" i="2"/>
  <c r="T108" i="2"/>
  <c r="R108" i="2"/>
  <c r="P108" i="2"/>
  <c r="BK108" i="2"/>
  <c r="J108" i="2"/>
  <c r="BI107" i="2"/>
  <c r="BH107" i="2"/>
  <c r="BG107" i="2"/>
  <c r="BF107" i="2"/>
  <c r="BE107" i="2"/>
  <c r="T107" i="2"/>
  <c r="R107" i="2"/>
  <c r="P107" i="2"/>
  <c r="BK107" i="2"/>
  <c r="J107" i="2"/>
  <c r="BI106" i="2"/>
  <c r="BH106" i="2"/>
  <c r="BG106" i="2"/>
  <c r="BF106" i="2"/>
  <c r="BE106" i="2"/>
  <c r="T106" i="2"/>
  <c r="R106" i="2"/>
  <c r="R105" i="2" s="1"/>
  <c r="P106" i="2"/>
  <c r="P105" i="2" s="1"/>
  <c r="BK106" i="2"/>
  <c r="BK105" i="2" s="1"/>
  <c r="J105" i="2" s="1"/>
  <c r="J59" i="2" s="1"/>
  <c r="J106" i="2"/>
  <c r="BI98" i="2"/>
  <c r="BH98" i="2"/>
  <c r="BG98" i="2"/>
  <c r="BF98" i="2"/>
  <c r="T98" i="2"/>
  <c r="R98" i="2"/>
  <c r="P98" i="2"/>
  <c r="BK98" i="2"/>
  <c r="J98" i="2"/>
  <c r="BE98" i="2" s="1"/>
  <c r="BI91" i="2"/>
  <c r="BH91" i="2"/>
  <c r="BG91" i="2"/>
  <c r="BF91" i="2"/>
  <c r="J31" i="2" s="1"/>
  <c r="AW52" i="1" s="1"/>
  <c r="T91" i="2"/>
  <c r="R91" i="2"/>
  <c r="P91" i="2"/>
  <c r="BK91" i="2"/>
  <c r="J91" i="2"/>
  <c r="BE91" i="2" s="1"/>
  <c r="BI90" i="2"/>
  <c r="F34" i="2" s="1"/>
  <c r="BD52" i="1" s="1"/>
  <c r="BD51" i="1" s="1"/>
  <c r="W30" i="1" s="1"/>
  <c r="BH90" i="2"/>
  <c r="F33" i="2" s="1"/>
  <c r="BC52" i="1" s="1"/>
  <c r="BC51" i="1" s="1"/>
  <c r="BG90" i="2"/>
  <c r="F32" i="2" s="1"/>
  <c r="BB52" i="1" s="1"/>
  <c r="BB51" i="1" s="1"/>
  <c r="BF90" i="2"/>
  <c r="F31" i="2" s="1"/>
  <c r="BA52" i="1" s="1"/>
  <c r="BA51" i="1" s="1"/>
  <c r="T90" i="2"/>
  <c r="T89" i="2" s="1"/>
  <c r="T88" i="2" s="1"/>
  <c r="R90" i="2"/>
  <c r="R89" i="2" s="1"/>
  <c r="P90" i="2"/>
  <c r="P89" i="2" s="1"/>
  <c r="BK90" i="2"/>
  <c r="BK89" i="2" s="1"/>
  <c r="J90" i="2"/>
  <c r="BE90" i="2" s="1"/>
  <c r="J83" i="2"/>
  <c r="F81" i="2"/>
  <c r="E79" i="2"/>
  <c r="F51" i="2"/>
  <c r="F49" i="2"/>
  <c r="E47" i="2"/>
  <c r="J21" i="2"/>
  <c r="E21" i="2"/>
  <c r="J51" i="2" s="1"/>
  <c r="J20" i="2"/>
  <c r="J18" i="2"/>
  <c r="E18" i="2"/>
  <c r="F52" i="2" s="1"/>
  <c r="J17" i="2"/>
  <c r="J15" i="2"/>
  <c r="E15" i="2"/>
  <c r="F83" i="2" s="1"/>
  <c r="J14" i="2"/>
  <c r="J12" i="2"/>
  <c r="J49" i="2" s="1"/>
  <c r="E7" i="2"/>
  <c r="E77" i="2" s="1"/>
  <c r="AS51" i="1"/>
  <c r="L47" i="1"/>
  <c r="AM46" i="1"/>
  <c r="L46" i="1"/>
  <c r="AM44" i="1"/>
  <c r="L44" i="1"/>
  <c r="L42" i="1"/>
  <c r="L41" i="1"/>
  <c r="W27" i="1" l="1"/>
  <c r="AW51" i="1"/>
  <c r="AK27" i="1" s="1"/>
  <c r="R88" i="2"/>
  <c r="R87" i="2" s="1"/>
  <c r="W29" i="1"/>
  <c r="AY51" i="1"/>
  <c r="BK88" i="2"/>
  <c r="J89" i="2"/>
  <c r="J58" i="2" s="1"/>
  <c r="J140" i="2"/>
  <c r="J64" i="2" s="1"/>
  <c r="BK139" i="2"/>
  <c r="J139" i="2" s="1"/>
  <c r="J63" i="2" s="1"/>
  <c r="BK159" i="2"/>
  <c r="J159" i="2" s="1"/>
  <c r="J66" i="2" s="1"/>
  <c r="J160" i="2"/>
  <c r="J67" i="2" s="1"/>
  <c r="P88" i="2"/>
  <c r="P87" i="2" s="1"/>
  <c r="AU52" i="1" s="1"/>
  <c r="AU51" i="1" s="1"/>
  <c r="W28" i="1"/>
  <c r="AX51" i="1"/>
  <c r="BK125" i="2"/>
  <c r="J125" i="2" s="1"/>
  <c r="J61" i="2" s="1"/>
  <c r="J126" i="2"/>
  <c r="J62" i="2" s="1"/>
  <c r="J30" i="2"/>
  <c r="AV52" i="1" s="1"/>
  <c r="AT52" i="1" s="1"/>
  <c r="F30" i="2"/>
  <c r="AZ52" i="1" s="1"/>
  <c r="T87" i="2"/>
  <c r="J80" i="3"/>
  <c r="J58" i="3" s="1"/>
  <c r="BK79" i="3"/>
  <c r="J30" i="3"/>
  <c r="AV53" i="1" s="1"/>
  <c r="AT53" i="1" s="1"/>
  <c r="F84" i="2"/>
  <c r="F51" i="3"/>
  <c r="J74" i="3"/>
  <c r="F30" i="3"/>
  <c r="AZ53" i="1" s="1"/>
  <c r="E45" i="2"/>
  <c r="J81" i="2"/>
  <c r="F75" i="3"/>
  <c r="J79" i="3" l="1"/>
  <c r="J57" i="3" s="1"/>
  <c r="BK78" i="3"/>
  <c r="J78" i="3" s="1"/>
  <c r="AZ51" i="1"/>
  <c r="J88" i="2"/>
  <c r="J57" i="2" s="1"/>
  <c r="BK87" i="2"/>
  <c r="J87" i="2" s="1"/>
  <c r="J27" i="2" l="1"/>
  <c r="J56" i="2"/>
  <c r="AV51" i="1"/>
  <c r="W26" i="1"/>
  <c r="J27" i="3"/>
  <c r="J56" i="3"/>
  <c r="J36" i="2" l="1"/>
  <c r="AG52" i="1"/>
  <c r="AG53" i="1"/>
  <c r="AN53" i="1" s="1"/>
  <c r="J36" i="3"/>
  <c r="AK26" i="1"/>
  <c r="AT51" i="1"/>
  <c r="AG51" i="1" l="1"/>
  <c r="AN52" i="1"/>
  <c r="AK23" i="1" l="1"/>
  <c r="AK32" i="1" s="1"/>
  <c r="AN51" i="1"/>
</calcChain>
</file>

<file path=xl/sharedStrings.xml><?xml version="1.0" encoding="utf-8"?>
<sst xmlns="http://schemas.openxmlformats.org/spreadsheetml/2006/main" count="1740" uniqueCount="513">
  <si>
    <t>Export VZ</t>
  </si>
  <si>
    <t>List obsahuje:</t>
  </si>
  <si>
    <t>1) Rekapitulace stavby</t>
  </si>
  <si>
    <t>2) Rekapitulace objektů stavby a soupisů prací</t>
  </si>
  <si>
    <t>3.0</t>
  </si>
  <si>
    <t>ZAMOK</t>
  </si>
  <si>
    <t>False</t>
  </si>
  <si>
    <t>{f316d8fa-630c-4607-8214-7f029178cdc2}</t>
  </si>
  <si>
    <t>0,01</t>
  </si>
  <si>
    <t>21</t>
  </si>
  <si>
    <t>15</t>
  </si>
  <si>
    <t>REKAPITULACE STAVBY</t>
  </si>
  <si>
    <t>v ---  níže se nacházejí doplnkové a pomocné údaje k sestavám  --- v</t>
  </si>
  <si>
    <t>Návod na vyplnění</t>
  </si>
  <si>
    <t>0,001</t>
  </si>
  <si>
    <t>Kód:</t>
  </si>
  <si>
    <t>31-159/350</t>
  </si>
  <si>
    <t>Měnit lze pouze buňky se žlutým podbarvením!_x000D_
_x000D_
1) v Rekapitulaci stavby vyplňte údaje o Uchazeči (přenesou se do ostatních sestav i v jiných listech)_x000D_
_x000D_
2) na vybraných listech vyplňte v sestavě Soupis prací ceny u položek_x000D_
_x000D_
Podrobnosti k vyplnění naleznete na poslední záložce s Pokyny pro vyplnění</t>
  </si>
  <si>
    <t>Stavba:</t>
  </si>
  <si>
    <t>FTK UP Olomouc - Neředín výměna výtahu</t>
  </si>
  <si>
    <t>KSO:</t>
  </si>
  <si>
    <t/>
  </si>
  <si>
    <t>CC-CZ:</t>
  </si>
  <si>
    <t>Místo:</t>
  </si>
  <si>
    <t>Olomouc</t>
  </si>
  <si>
    <t>Datum:</t>
  </si>
  <si>
    <t>27.4.2017</t>
  </si>
  <si>
    <t>Zadavatel:</t>
  </si>
  <si>
    <t>IČ:</t>
  </si>
  <si>
    <t xml:space="preserve"> </t>
  </si>
  <si>
    <t>DIČ:</t>
  </si>
  <si>
    <t>Uchazeč:</t>
  </si>
  <si>
    <t>Vyplň údaj</t>
  </si>
  <si>
    <t>Projektant:</t>
  </si>
  <si>
    <t>True</t>
  </si>
  <si>
    <t>Poznámka:</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</si>
  <si>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</si>
  <si>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</si>
  <si>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</si>
  <si>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</si>
  <si>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</si>
  <si>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</si>
  <si>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</si>
  <si>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</si>
  <si>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</si>
  <si>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</si>
  <si>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</si>
  <si>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</si>
  <si>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</si>
  <si>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</si>
  <si>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</si>
  <si>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</si>
  <si>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Objekt, Soupis prací</t>
  </si>
  <si>
    <t>Cena bez DPH [CZK]</t>
  </si>
  <si>
    <t>Cena s DPH [CZK]</t>
  </si>
  <si>
    <t>Typ</t>
  </si>
  <si>
    <t>z toho Ostat._x000D_
náklady [CZK]</t>
  </si>
  <si>
    <t>DPH [CZK]</t>
  </si>
  <si>
    <t>Normohodiny [h]</t>
  </si>
  <si>
    <t>DPH základní [CZK]</t>
  </si>
  <si>
    <t>DPH snížená [CZK]</t>
  </si>
  <si>
    <t>DPH základní přenesená_x000D_
[CZK]</t>
  </si>
  <si>
    <t>DPH snížená přenesená_x000D_
[CZK]</t>
  </si>
  <si>
    <t>Základna_x000D_
DPH základní</t>
  </si>
  <si>
    <t>Základna_x000D_
DPH snížená</t>
  </si>
  <si>
    <t>Základna_x000D_
DPH zákl. přenesená</t>
  </si>
  <si>
    <t>Základna_x000D_
DPH sníž. přenesená</t>
  </si>
  <si>
    <t>Základna_x000D_
DPH nulová</t>
  </si>
  <si>
    <t>Náklady stavby celkem</t>
  </si>
  <si>
    <t>D</t>
  </si>
  <si>
    <t>0</t>
  </si>
  <si>
    <t>###NOIMPORT###</t>
  </si>
  <si>
    <t>IMPORT</t>
  </si>
  <si>
    <t>{00000000-0000-0000-0000-000000000000}</t>
  </si>
  <si>
    <t>/</t>
  </si>
  <si>
    <t>Dodávka výtahu vč. přidružených prací</t>
  </si>
  <si>
    <t>STA</t>
  </si>
  <si>
    <t>1</t>
  </si>
  <si>
    <t>{2cebd316-9413-419f-a3b5-91a817bbfa9e}</t>
  </si>
  <si>
    <t>2</t>
  </si>
  <si>
    <t>OST</t>
  </si>
  <si>
    <t>Ostatní a vedlejší náklady</t>
  </si>
  <si>
    <t>{f38ea8a9-3dcc-4f1f-b5c8-6c8442bbf0c0}</t>
  </si>
  <si>
    <t>1) Krycí list soupisu</t>
  </si>
  <si>
    <t>2) Rekapitulace</t>
  </si>
  <si>
    <t>3) Soupis prací</t>
  </si>
  <si>
    <t>Zpět na list:</t>
  </si>
  <si>
    <t>Rekapitulace stavby</t>
  </si>
  <si>
    <t>KRYCÍ LIST SOUPISU</t>
  </si>
  <si>
    <t>Objekt:</t>
  </si>
  <si>
    <t>D - Dodávka výtahu vč. přidružených prací</t>
  </si>
  <si>
    <t>REKAPITULACE ČLENĚNÍ SOUPISU PRACÍ</t>
  </si>
  <si>
    <t>Kód dílu - Popis</t>
  </si>
  <si>
    <t>Cena celkem [CZK]</t>
  </si>
  <si>
    <t>Náklady soupisu celkem</t>
  </si>
  <si>
    <t>-1</t>
  </si>
  <si>
    <t>HSV - Práce a dodávky HSV</t>
  </si>
  <si>
    <t xml:space="preserve">    6 - Úpravy povrchů, podlahy a osazování výplní</t>
  </si>
  <si>
    <t xml:space="preserve">    9 - Ostatní konstrukce a práce-bourání</t>
  </si>
  <si>
    <t xml:space="preserve">    998 - Přesun hmot</t>
  </si>
  <si>
    <t>PSV - Práce a dodávky PSV</t>
  </si>
  <si>
    <t xml:space="preserve">    784 - Dokončovací práce - malby a tapety</t>
  </si>
  <si>
    <t>M - Práce a dodávky M</t>
  </si>
  <si>
    <t xml:space="preserve">    21-M - Elektromontáže</t>
  </si>
  <si>
    <t xml:space="preserve">    33-M - Montáže dopr.zaříz.,sklad. zař. a váh</t>
  </si>
  <si>
    <t>OST - Ostatní</t>
  </si>
  <si>
    <t xml:space="preserve">    HZS - Hodinové zúčtovací sazby</t>
  </si>
  <si>
    <t>SOUPIS PRACÍ</t>
  </si>
  <si>
    <t>PČ</t>
  </si>
  <si>
    <t>Popis</t>
  </si>
  <si>
    <t>MJ</t>
  </si>
  <si>
    <t>Množství</t>
  </si>
  <si>
    <t>J.cena [CZK]</t>
  </si>
  <si>
    <t>Cenová soustava</t>
  </si>
  <si>
    <t>Poznámka</t>
  </si>
  <si>
    <t>J. Nh [h]</t>
  </si>
  <si>
    <t>Nh celkem [h]</t>
  </si>
  <si>
    <t>J. hmotnost_x000D_
[t]</t>
  </si>
  <si>
    <t>Hmotnost_x000D_
celkem [t]</t>
  </si>
  <si>
    <t>J. suť [t]</t>
  </si>
  <si>
    <t>Suť Celkem [t]</t>
  </si>
  <si>
    <t>HSV</t>
  </si>
  <si>
    <t>Práce a dodávky HSV</t>
  </si>
  <si>
    <t>ROZPOCET</t>
  </si>
  <si>
    <t>6</t>
  </si>
  <si>
    <t>Úpravy povrchů, podlahy a osazování výplní</t>
  </si>
  <si>
    <t>K</t>
  </si>
  <si>
    <t>612325225</t>
  </si>
  <si>
    <t>Vápenocementová štuková omítka malých ploch do 4,0 m2 na stěnách</t>
  </si>
  <si>
    <t>kus</t>
  </si>
  <si>
    <t>CS ÚRS 2017 01</t>
  </si>
  <si>
    <t>4</t>
  </si>
  <si>
    <t>948039735</t>
  </si>
  <si>
    <t>612325302</t>
  </si>
  <si>
    <t>Vápenocementová štuková omítka ostění nebo nadpraží</t>
  </si>
  <si>
    <t>m2</t>
  </si>
  <si>
    <t>2147067856</t>
  </si>
  <si>
    <t>PSC</t>
  </si>
  <si>
    <t xml:space="preserve">Poznámka k souboru cen:_x000D_
1. Ceny lze použít jen pro ocenění samostatně upravovaného ostění a nadpraží ( např. při dodatečné výměně oken nebo zárubní ) v šířce do 300 mm okolo upravovaného otvoru. </t>
  </si>
  <si>
    <t>VV</t>
  </si>
  <si>
    <t>oprava omítky ostění po demonáži dveří</t>
  </si>
  <si>
    <t>7*(1,19+2*2,25)*0,3</t>
  </si>
  <si>
    <t>zbylý rozsah stěny tl. 450 mm rozsah opravy cca 30%</t>
  </si>
  <si>
    <t>7*(1,19+2*2,25)*0,45*0,3</t>
  </si>
  <si>
    <t>Součet</t>
  </si>
  <si>
    <t>3</t>
  </si>
  <si>
    <t>612325412</t>
  </si>
  <si>
    <t>Oprava vnitřní vápenocementové hladké omítky stěn v rozsahu plochy do 30%</t>
  </si>
  <si>
    <t>-1387847340</t>
  </si>
  <si>
    <t xml:space="preserve">Poznámka k souboru cen:_x000D_
1. Pro ocenění opravy omítek plochy do 1 m2 se použijí ceny souboru cen 61. 32-52.. Vápenocementová nebo vápenná omítka jednotlivých malých ploch. </t>
  </si>
  <si>
    <t>oprava omítky ve výtahové šachtě rozsah 30%</t>
  </si>
  <si>
    <t>(2*2,1+2*1,9)*19,95</t>
  </si>
  <si>
    <t>2,1*1,9</t>
  </si>
  <si>
    <t>-7*1,19*2,25</t>
  </si>
  <si>
    <t>9</t>
  </si>
  <si>
    <t>Ostatní konstrukce a práce-bourání</t>
  </si>
  <si>
    <t>93-01</t>
  </si>
  <si>
    <t>Zapravení podlah po demontáži výtahových dveří a napojení na nové dveře</t>
  </si>
  <si>
    <t>soubor</t>
  </si>
  <si>
    <t>1190142415</t>
  </si>
  <si>
    <t>5</t>
  </si>
  <si>
    <t>93-02</t>
  </si>
  <si>
    <t>Úprava ostění pro nové výtahové dveře</t>
  </si>
  <si>
    <t>762246213</t>
  </si>
  <si>
    <t>949321112</t>
  </si>
  <si>
    <t>Montáž lešení dílcového do šachet o půdorysné ploše do 6 m2 v do 20 m</t>
  </si>
  <si>
    <t>m</t>
  </si>
  <si>
    <t>1040969764</t>
  </si>
  <si>
    <t xml:space="preserve">Poznámka k souboru cen:_x000D_
1. V cenách nejsou započteny náklady na vysekání otvorů ve zdivu, světlíku nebo šachtě; tyto stavební práce se oceňují příslušnými cenami katalogu 801-3 Budovy a haly - bourání konstrukcí. 2. Množství měrných jednotek se určuje v běžných metrech výšky šachty nebo světlíku. 3. Montáž lešení dílcového do šachet výšky přes 50 m se oceňuje individuálně. </t>
  </si>
  <si>
    <t>19,95</t>
  </si>
  <si>
    <t>7</t>
  </si>
  <si>
    <t>949321211</t>
  </si>
  <si>
    <t>Příplatek k lešení dílcovému do šachet do 6 m2 v do 30 m za první a ZKD den použití</t>
  </si>
  <si>
    <t>-513483925</t>
  </si>
  <si>
    <t>19,95*40 'Přepočtené koeficientem množství</t>
  </si>
  <si>
    <t>8</t>
  </si>
  <si>
    <t>949321812</t>
  </si>
  <si>
    <t>Demontáž lešení dílcového do šachet o půdorysné ploše do 6 m2 v do 20 m</t>
  </si>
  <si>
    <t>-1739223175</t>
  </si>
  <si>
    <t xml:space="preserve">Poznámka k souboru cen:_x000D_
1. Demontáž lešení dílcového do šachet výšky přes 50 m se oceňuje individuálně. </t>
  </si>
  <si>
    <t>952901114</t>
  </si>
  <si>
    <t>Vyčištění budov bytové a občanské výstavby při výšce podlaží přes 4 m</t>
  </si>
  <si>
    <t>-2083568255</t>
  </si>
  <si>
    <t xml:space="preserve">Poznámka k souboru cen:_x000D_
1. Cena -1111 lze použít i pro vyčištění půdy a rovné střechy budov, pokud definitivní úprava umožňuje, aby se ploché střechy používalo jako terasy, nebo tehdy, když je nutno čistit konstrukce na těchto střechách (světlíky, dveře apod.). Do výměry se započítávají jednou třetinou plochy. 2. Střešní plochy hal se světlíky nebo okny se oceňují jako podlaží cenou -1221. 3. Množství měrných jednotek se určuje v m2 půdorysné plochy každého podlaží, dané vnějším obrysem podlaží budovy. Plochy balkonů se přičítají. </t>
  </si>
  <si>
    <t>7*10</t>
  </si>
  <si>
    <t>10</t>
  </si>
  <si>
    <t>971042131</t>
  </si>
  <si>
    <t>Vybourání otvorů v betonových příčkách a zdech D do 60 mm tl do 150 mm</t>
  </si>
  <si>
    <t>-1651107565</t>
  </si>
  <si>
    <t>11</t>
  </si>
  <si>
    <t>98-01</t>
  </si>
  <si>
    <t>Demontáž stávajícího výtahu včetně odzbrojení strojovny výtahu a výtahové šachty a demontáže výtahových dveří apod.</t>
  </si>
  <si>
    <t>-714029864</t>
  </si>
  <si>
    <t>12</t>
  </si>
  <si>
    <t>99-01</t>
  </si>
  <si>
    <t>Odvoz a likvidace demontovaných konstrukcí</t>
  </si>
  <si>
    <t>1834623028</t>
  </si>
  <si>
    <t>998</t>
  </si>
  <si>
    <t>Přesun hmot</t>
  </si>
  <si>
    <t>13</t>
  </si>
  <si>
    <t>998018003</t>
  </si>
  <si>
    <t>Přesun hmot ruční pro budovy v do 24 m</t>
  </si>
  <si>
    <t>t</t>
  </si>
  <si>
    <t>690944183</t>
  </si>
  <si>
    <t xml:space="preserve">Poznámka k souboru cen:_x000D_
1. Ceny -7001 až -7006 lze použít v případě, kdy dochází ke ztížení přesunu např. tím, že není možné instalovat jeřáb. 2. K cenám -7001 až -7006 lze použít příplatky za zvětšený přesun -1014 až -1019, -2034 až -2039 nebo -2114 až 2119. 3. Jestliže pro svislý přesun používá zařízení investora (např. výtah v budově), užijí se pro ocenění přesunu hmot ceny stanovené pro nejmenší výšku, tj. 6 m. </t>
  </si>
  <si>
    <t>PSV</t>
  </si>
  <si>
    <t>Práce a dodávky PSV</t>
  </si>
  <si>
    <t>784</t>
  </si>
  <si>
    <t>Dokončovací práce - malby a tapety</t>
  </si>
  <si>
    <t>14</t>
  </si>
  <si>
    <t>784181105</t>
  </si>
  <si>
    <t>Základní akrylátová jednonásobná penetrace podkladu v místnostech výšky přes 5,00 m</t>
  </si>
  <si>
    <t>16</t>
  </si>
  <si>
    <t>1319929569</t>
  </si>
  <si>
    <t>784221105</t>
  </si>
  <si>
    <t>Dvojnásobné bílé malby  ze směsí za sucha dobře otěruvzdorných v místnostech přes 5,00 m</t>
  </si>
  <si>
    <t>-1960014763</t>
  </si>
  <si>
    <t>M</t>
  </si>
  <si>
    <t>Práce a dodávky M</t>
  </si>
  <si>
    <t>21-M</t>
  </si>
  <si>
    <t>Elektromontáže</t>
  </si>
  <si>
    <t>210020251</t>
  </si>
  <si>
    <t>Montáž roštů a lávek atypických ostatních šířky do 200 mm se zhotovením</t>
  </si>
  <si>
    <t>CS ÚRS 2013 01</t>
  </si>
  <si>
    <t>64</t>
  </si>
  <si>
    <t>194967727</t>
  </si>
  <si>
    <t>17</t>
  </si>
  <si>
    <t>154111000</t>
  </si>
  <si>
    <t>profil ocel L rovnoramenný 11343.0 4900920 25x25x2 mm</t>
  </si>
  <si>
    <t>128</t>
  </si>
  <si>
    <t>1208641063</t>
  </si>
  <si>
    <t>P</t>
  </si>
  <si>
    <t>Poznámka k položce:
Hmotnost: 0,738 kg/m</t>
  </si>
  <si>
    <t>18</t>
  </si>
  <si>
    <t>132226980</t>
  </si>
  <si>
    <t>tyč ocelová plochá, zn.oceli S235JR (11 375) 20x4 mm</t>
  </si>
  <si>
    <t>-1635157344</t>
  </si>
  <si>
    <t>Poznámka k položce:
Hmotnost: 0,63 kg/m</t>
  </si>
  <si>
    <t>19</t>
  </si>
  <si>
    <t>210100004</t>
  </si>
  <si>
    <t>Ukončení vodičů v rozváděči nebo na přístroji včetně zapojení průřezu žíly do 25 mm2</t>
  </si>
  <si>
    <t>1031218562</t>
  </si>
  <si>
    <t>20</t>
  </si>
  <si>
    <t>210101155</t>
  </si>
  <si>
    <t>Ukončení kabelů celoplastových koncovkou do 1 kV staniční KSPe epoxidovou žíly do 3x50 a 4x35 mm2</t>
  </si>
  <si>
    <t>1560329378</t>
  </si>
  <si>
    <t>354360240</t>
  </si>
  <si>
    <t>spojka kabelová smršťovaná přímé do 1kV 91ah-23s 4 x 25 - 95mm</t>
  </si>
  <si>
    <t>-556939680</t>
  </si>
  <si>
    <t>22</t>
  </si>
  <si>
    <t>210280001</t>
  </si>
  <si>
    <t>Zkoušky a prohlídky el rozvodů a zařízení celková prohlídka pro objem mtž prací do 100 000 Kč</t>
  </si>
  <si>
    <t>-455095992</t>
  </si>
  <si>
    <t>23</t>
  </si>
  <si>
    <t>210280102</t>
  </si>
  <si>
    <t>Kontrola rozváděčů nn silových hmotnosti do 300 kg</t>
  </si>
  <si>
    <t>1272700950</t>
  </si>
  <si>
    <t>24</t>
  </si>
  <si>
    <t>210280351</t>
  </si>
  <si>
    <t>Zkoušky kabelů silových do 1 kV, počtu a průřezu žil do 4x25 mm2</t>
  </si>
  <si>
    <t>1803048478</t>
  </si>
  <si>
    <t>25</t>
  </si>
  <si>
    <t>210280542</t>
  </si>
  <si>
    <t>Měření impedance nulové smyčky okruhu vedení třífázového</t>
  </si>
  <si>
    <t>1333395138</t>
  </si>
  <si>
    <t>26</t>
  </si>
  <si>
    <t>210901093P</t>
  </si>
  <si>
    <t>Montáž hliníkových kabelů AYKY 1kV 5x25 mm2 pevně uložených</t>
  </si>
  <si>
    <t>-716068487</t>
  </si>
  <si>
    <t>27</t>
  </si>
  <si>
    <t>341DOD-001</t>
  </si>
  <si>
    <t>kabel silový s Al jádrem 1-AYKY 5x25 mm2</t>
  </si>
  <si>
    <t>68872695</t>
  </si>
  <si>
    <t>33-M</t>
  </si>
  <si>
    <t>Montáže dopr.zaříz.,sklad. zař. a váh</t>
  </si>
  <si>
    <t>28</t>
  </si>
  <si>
    <t>3300-01</t>
  </si>
  <si>
    <t>Montáž výtahu a příslušenství viz specifikace</t>
  </si>
  <si>
    <t>-611908320</t>
  </si>
  <si>
    <t>29</t>
  </si>
  <si>
    <t>33-M01</t>
  </si>
  <si>
    <t>Výtah s příslušenstvím viz technická specifikace PD</t>
  </si>
  <si>
    <t>256</t>
  </si>
  <si>
    <t>-1193891703</t>
  </si>
  <si>
    <t>Poznámka k položce:
minimální nosnost 850 kg
počet stanic 7
zdvih 14 050 mm
minimální dopravní rychlost 1m/s
rozměry výtahové šachty 1900 x 2100 mm
rozměry kabiny 1400 x 1400 mm
šachetní dveře se zárubní 900 x 2000 mm
kabinové dveře 900 x 2000 mm
další specicfikace viz PD</t>
  </si>
  <si>
    <t>Ostatní</t>
  </si>
  <si>
    <t>HZS</t>
  </si>
  <si>
    <t>Hodinové zúčtovací sazby</t>
  </si>
  <si>
    <t>30</t>
  </si>
  <si>
    <t>HZS 030</t>
  </si>
  <si>
    <t>Úprava zapojení v rozvaděči v 1.PP</t>
  </si>
  <si>
    <t>hodin</t>
  </si>
  <si>
    <t>512</t>
  </si>
  <si>
    <t>2006612487</t>
  </si>
  <si>
    <t>OST - Ostatní a vedlejší náklady</t>
  </si>
  <si>
    <t>VRN - Vedlejší rozpočtové náklady</t>
  </si>
  <si>
    <t xml:space="preserve">    0 - Vedlejší rozpočtové náklady</t>
  </si>
  <si>
    <t>VRN</t>
  </si>
  <si>
    <t>Vedlejší rozpočtové náklady</t>
  </si>
  <si>
    <t>013254000</t>
  </si>
  <si>
    <t>Dokumentace skutečného provedení stavby</t>
  </si>
  <si>
    <t>Kč</t>
  </si>
  <si>
    <t>CS ÚRS 2014 02</t>
  </si>
  <si>
    <t>1024</t>
  </si>
  <si>
    <t>432802580</t>
  </si>
  <si>
    <t>013254050</t>
  </si>
  <si>
    <t>Výrobní dokumentace (realizační)</t>
  </si>
  <si>
    <t>-1519387913</t>
  </si>
  <si>
    <t>Poznámka k položce:
výrobní dokumentace jednotlivých celků bude předložena projektantovi</t>
  </si>
  <si>
    <t>013254100</t>
  </si>
  <si>
    <t>Monitoring průběhu výstavby</t>
  </si>
  <si>
    <t>1303276206</t>
  </si>
  <si>
    <t>Poznámka k položce:
fotografie nebo videozáznamy zakrývaných konstrukcí a jiných skutečností rozhodných např. pro vícepráce a méněpráce</t>
  </si>
  <si>
    <t>031002000</t>
  </si>
  <si>
    <t>Související práce pro zařízení staveniště</t>
  </si>
  <si>
    <t>1656390309</t>
  </si>
  <si>
    <t>Poznámka k položce:
dokumentace zařízení staveniště, příprava území pro ZS včetně odstranění materiálu a konstrukcí, vybudování odběrný míst, zřízení přípojek energií, vlastní vybudování objektů ZS a provizornich komunikací</t>
  </si>
  <si>
    <t>032903000</t>
  </si>
  <si>
    <t>Náklady na provoz a údržbu vybavení staveniště</t>
  </si>
  <si>
    <t>66246707</t>
  </si>
  <si>
    <t xml:space="preserve">Poznámka k položce:
náklady na vybavení objektů, náklady na energie, úklid, údržba, osvětlení, oplocení, opravy na objektech ZS, zimní údržba, čištění ploch, zabezpečení staveniště </t>
  </si>
  <si>
    <t>039002000</t>
  </si>
  <si>
    <t>Zrušení zařízení staveniště</t>
  </si>
  <si>
    <t>-136948960</t>
  </si>
  <si>
    <t>Poznámka k položce:
odstranění objektu ZS včetně přípojek a jejich odvozu, uvedení pozemku do původního stavu včetně nákladů s tím spojených</t>
  </si>
  <si>
    <t>044002000</t>
  </si>
  <si>
    <t>Revize</t>
  </si>
  <si>
    <t>-359396021</t>
  </si>
  <si>
    <t>Poznámka k položce:
dle norem a předpisů např. elektroinstalace</t>
  </si>
  <si>
    <t>045002000</t>
  </si>
  <si>
    <t>Kompletační a koordinační činnost</t>
  </si>
  <si>
    <t>1723737020</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</si>
  <si>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</si>
  <si>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</si>
  <si>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</si>
  <si>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</si>
  <si>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charset val="238"/>
      </rPr>
      <t xml:space="preserve">Rekapitulace stavby </t>
    </r>
    <r>
      <rPr>
        <sz val="9"/>
        <rFont val="Trebuchet MS"/>
        <charset val="238"/>
      </rPr>
      <t>obsahuje sestavu Rekapitulace stavby a Rekapitulace objektů stavby a soupisů prací.</t>
    </r>
  </si>
  <si>
    <r>
      <rPr>
        <sz val="8"/>
        <rFont val="Trebuchet MS"/>
        <charset val="238"/>
      </rPr>
      <t xml:space="preserve">V sestavě </t>
    </r>
    <r>
      <rPr>
        <b/>
        <sz val="9"/>
        <rFont val="Trebuchet MS"/>
        <charset val="238"/>
      </rPr>
      <t>Rekapitulace stavby</t>
    </r>
    <r>
      <rPr>
        <sz val="9"/>
        <rFont val="Trebuchet MS"/>
        <charset val="238"/>
      </rPr>
      <t xml:space="preserve"> jsou uvedeny informace identifikující předmět veřejné zakázky na stavební práce, KSO, CC-CZ, CZ-CPV, CZ-CPA a rekapitulaci </t>
    </r>
  </si>
  <si>
    <t>celkové nabídkové ceny uchazeče.</t>
  </si>
  <si>
    <r>
      <rPr>
        <sz val="8"/>
        <rFont val="Trebuchet MS"/>
        <charset val="238"/>
      </rPr>
      <t xml:space="preserve">V sestavě </t>
    </r>
    <r>
      <rPr>
        <b/>
        <sz val="9"/>
        <rFont val="Trebuchet MS"/>
        <charset val="238"/>
      </rPr>
      <t>Rekapitulace objektů stavby a soupisů prací</t>
    </r>
    <r>
      <rPr>
        <sz val="9"/>
        <rFont val="Trebuchet MS"/>
        <charset val="238"/>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</si>
  <si>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</si>
  <si>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</si>
  <si>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</si>
  <si>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</si>
  <si>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</si>
  <si>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</si>
  <si>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</si>
  <si>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</si>
  <si>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</si>
  <si>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Soupis</t>
  </si>
  <si>
    <t>Soupis prací pro daný typ objektu</t>
  </si>
  <si>
    <r>
      <rPr>
        <i/>
        <sz val="9"/>
        <rFont val="Trebuchet MS"/>
        <charset val="238"/>
      </rPr>
      <t xml:space="preserve">Soupis prací </t>
    </r>
    <r>
      <rPr>
        <sz val="9"/>
        <rFont val="Trebuchet MS"/>
        <charset val="238"/>
      </rPr>
      <t>pro jednotlivé objekty obsahuje sestavy Krycí list soupisu, Rekapitulace členění soupisu prací, Soupis prací. Za soupis prací může být považován</t>
    </r>
  </si>
  <si>
    <t>i objekt stavby v případě, že neobsahuje podřízenou zakázku.</t>
  </si>
  <si>
    <r>
      <rPr>
        <b/>
        <sz val="9"/>
        <rFont val="Trebuchet MS"/>
        <charset val="238"/>
      </rPr>
      <t>Krycí list soupisu</t>
    </r>
    <r>
      <rPr>
        <sz val="9"/>
        <rFont val="Trebuchet MS"/>
        <charset val="238"/>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</si>
  <si>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</si>
  <si>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charset val="238"/>
      </rPr>
      <t>Rekapitulace členění soupisu prací</t>
    </r>
    <r>
      <rPr>
        <sz val="9"/>
        <rFont val="Trebuchet MS"/>
        <charset val="238"/>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</si>
  <si>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</si>
  <si>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charset val="238"/>
      </rPr>
      <t xml:space="preserve">Soupis prací </t>
    </r>
    <r>
      <rPr>
        <sz val="9"/>
        <rFont val="Trebuchet MS"/>
        <charset val="238"/>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</si>
  <si>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</si>
  <si>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</si>
  <si>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</si>
  <si>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</si>
  <si>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</si>
  <si>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</si>
  <si>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</si>
  <si>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</si>
  <si>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</si>
  <si>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</si>
  <si>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</si>
  <si>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</si>
  <si>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</si>
  <si>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</si>
  <si>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</si>
  <si>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</si>
  <si>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</si>
  <si>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</si>
  <si>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</si>
  <si>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</si>
  <si>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</si>
  <si>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</si>
  <si>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</si>
  <si>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</si>
  <si>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</si>
  <si>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</si>
  <si>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</si>
  <si>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</si>
  <si>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musí být všechna tato pole vyplněna nenulovými kladnými číslicemi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</si>
  <si>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</si>
  <si>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</si>
  <si>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</si>
  <si>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</si>
  <si>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je v tomto případě povinen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</si>
  <si>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</si>
  <si>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Není však přípustné, aby obě pole - J.materiál, J.Montáž byly u jedné položky vyplněny nulou.</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</si>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</sst>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
    <numFmt numFmtId="165" formatCode="dd\.mm\.yyyy"/>
    <numFmt numFmtId="166" formatCode="#,##0.00000"/>
    <numFmt numFmtId="167" formatCode="#,##0.000"/>
  </numFmts>
  <fonts count="50">
    <font>
      <sz val="8"/>
      <name val="Trebuchet MS"/>
      <family val="2"/>
    </font>
    <font>
      <sz val="8"/>
      <color rgb="FF969696"/>
      <name val="Trebuchet MS"/>
    </font>
    <font>
      <sz val="9"/>
      <name val="Trebuchet MS"/>
    </font>
    <font>
      <b/>
      <sz val="12"/>
      <name val="Trebuchet MS"/>
    </font>
    <font>
      <sz val="11"/>
      <name val="Trebuchet MS"/>
    </font>
    <font>
      <sz val="12"/>
      <color rgb="FF003366"/>
      <name val="Trebuchet MS"/>
    </font>
    <font>
      <sz val="10"/>
      <color rgb="FF003366"/>
      <name val="Trebuchet MS"/>
    </font>
    <font>
      <sz val="8"/>
      <color rgb="FF003366"/>
      <name val="Trebuchet MS"/>
    </font>
    <font>
      <sz val="8"/>
      <color rgb="FF800080"/>
      <name val="Trebuchet MS"/>
    </font>
    <font>
      <sz val="8"/>
      <color rgb="FF505050"/>
      <name val="Trebuchet MS"/>
    </font>
    <font>
      <sz val="8"/>
      <color rgb="FFFF0000"/>
      <name val="Trebuchet MS"/>
    </font>
    <font>
      <sz val="8"/>
      <name val="Trebuchet MS"/>
      <charset val="238"/>
    </font>
    <font>
      <sz val="8"/>
      <color rgb="FFFAE682"/>
      <name val="Trebuchet MS"/>
    </font>
    <font>
      <sz val="10"/>
      <name val="Trebuchet MS"/>
    </font>
    <font>
      <sz val="10"/>
      <color rgb="FF960000"/>
      <name val="Trebuchet MS"/>
    </font>
    <font>
      <u/>
      <sz val="10"/>
      <color theme="10"/>
      <name val="Trebuchet MS"/>
    </font>
    <font>
      <b/>
      <sz val="16"/>
      <name val="Trebuchet MS"/>
    </font>
    <font>
      <sz val="8"/>
      <color rgb="FF3366FF"/>
      <name val="Trebuchet MS"/>
    </font>
    <font>
      <b/>
      <sz val="12"/>
      <color rgb="FF969696"/>
      <name val="Trebuchet MS"/>
    </font>
    <font>
      <sz val="9"/>
      <color rgb="FF969696"/>
      <name val="Trebuchet MS"/>
    </font>
    <font>
      <b/>
      <sz val="8"/>
      <color rgb="FF969696"/>
      <name val="Trebuchet MS"/>
    </font>
    <font>
      <b/>
      <sz val="10"/>
      <name val="Trebuchet MS"/>
    </font>
    <font>
      <b/>
      <sz val="9"/>
      <name val="Trebuchet MS"/>
    </font>
    <font>
      <sz val="12"/>
      <color rgb="FF969696"/>
      <name val="Trebuchet MS"/>
    </font>
    <font>
      <b/>
      <sz val="12"/>
      <color rgb="FF960000"/>
      <name val="Trebuchet MS"/>
    </font>
    <font>
      <sz val="12"/>
      <name val="Trebuchet MS"/>
    </font>
    <font>
      <sz val="18"/>
      <color theme="10"/>
      <name val="Wingdings 2"/>
    </font>
    <font>
      <b/>
      <sz val="11"/>
      <color rgb="FF003366"/>
      <name val="Trebuchet MS"/>
    </font>
    <font>
      <sz val="11"/>
      <color rgb="FF003366"/>
      <name val="Trebuchet MS"/>
    </font>
    <font>
      <b/>
      <sz val="11"/>
      <name val="Trebuchet MS"/>
    </font>
    <font>
      <sz val="11"/>
      <color rgb="FF969696"/>
      <name val="Trebuchet MS"/>
    </font>
    <font>
      <sz val="10"/>
      <color theme="10"/>
      <name val="Trebuchet MS"/>
    </font>
    <font>
      <b/>
      <sz val="12"/>
      <color rgb="FF800000"/>
      <name val="Trebuchet MS"/>
    </font>
    <font>
      <sz val="9"/>
      <color rgb="FF000000"/>
      <name val="Trebuchet MS"/>
    </font>
    <font>
      <sz val="8"/>
      <color rgb="FF960000"/>
      <name val="Trebuchet MS"/>
    </font>
    <font>
      <b/>
      <sz val="8"/>
      <name val="Trebuchet MS"/>
    </font>
    <font>
      <sz val="7"/>
      <color rgb="FF969696"/>
      <name val="Trebuchet MS"/>
    </font>
    <font>
      <i/>
      <sz val="7"/>
      <color rgb="FF969696"/>
      <name val="Trebuchet MS"/>
    </font>
    <font>
      <sz val="8"/>
      <color rgb="FF800080"/>
      <name val="Trebuchet MS"/>
    </font>
    <font>
      <sz val="8"/>
      <color rgb="FFFF0000"/>
      <name val="Trebuchet MS"/>
    </font>
    <font>
      <i/>
      <sz val="8"/>
      <color rgb="FF0000FF"/>
      <name val="Trebuchet MS"/>
    </font>
    <font>
      <sz val="8"/>
      <name val="Trebuchet MS"/>
      <charset val="238"/>
    </font>
    <font>
      <b/>
      <sz val="16"/>
      <name val="Trebuchet MS"/>
      <charset val="238"/>
    </font>
    <font>
      <b/>
      <sz val="11"/>
      <name val="Trebuchet MS"/>
      <charset val="238"/>
    </font>
    <font>
      <sz val="9"/>
      <name val="Trebuchet MS"/>
      <charset val="238"/>
    </font>
    <font>
      <sz val="10"/>
      <name val="Trebuchet MS"/>
      <charset val="238"/>
    </font>
    <font>
      <sz val="11"/>
      <name val="Trebuchet MS"/>
      <charset val="238"/>
    </font>
    <font>
      <b/>
      <sz val="9"/>
      <name val="Trebuchet MS"/>
      <charset val="238"/>
    </font>
    <font>
      <u/>
      <sz val="11"/>
      <color theme="10"/>
      <name val="Calibri"/>
      <scheme val="minor"/>
    </font>
    <font>
      <i/>
      <sz val="9"/>
      <name val="Trebuchet MS"/>
      <charset val="238"/>
    </font>
  </fonts>
  <fills count="7">
    <fill>
      <patternFill patternType="none"/>
    </fill>
    <fill>
      <patternFill patternType="gray125"/>
    </fill>
    <fill>
      <patternFill patternType="none"/>
    </fill>
    <fill>
      <patternFill patternType="solid">
        <fgColor rgb="FFFAE682"/>
      </patternFill>
    </fill>
    <fill>
      <patternFill patternType="solid">
        <fgColor rgb="FFFFFFCC"/>
      </patternFill>
    </fill>
    <fill>
      <patternFill patternType="solid">
        <fgColor rgb="FFBEBEBE"/>
      </patternFill>
    </fill>
    <fill>
      <patternFill patternType="solid">
        <fgColor rgb="FFD2D2D2"/>
      </patternFill>
    </fill>
  </fills>
  <borders count="37">
    <border>
      <left/>
      <right/>
      <top/>
      <bottom/>
      <diagonal/>
    </border>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right/>
      <top style="hair">
        <color rgb="FF000000"/>
      </top>
      <bottom/>
      <diagonal/>
    </border>
    <border>
      <left/>
      <right/>
      <top/>
      <bottom style="hair">
        <color rgb="FF000000"/>
      </bottom>
      <diagonal/>
    </border>
    <border>
      <left style="hair">
        <color rgb="FF000000"/>
      </left>
      <right/>
      <top style="hair">
        <color rgb="FF000000"/>
      </top>
      <bottom style="hair">
        <color rgb="FF000000"/>
      </bottom>
      <diagonal/>
    </border>
    <border>
      <left/>
      <right/>
      <top style="hair">
        <color rgb="FF000000"/>
      </top>
      <bottom style="hair">
        <color rgb="FF000000"/>
      </bottom>
      <diagonal/>
    </border>
    <border>
      <left/>
      <right style="hair">
        <color rgb="FF000000"/>
      </right>
      <top style="hair">
        <color rgb="FF000000"/>
      </top>
      <bottom style="hair">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hair">
        <color rgb="FF969696"/>
      </left>
      <right/>
      <top style="hair">
        <color rgb="FF969696"/>
      </top>
      <bottom/>
      <diagonal/>
    </border>
    <border>
      <left/>
      <right/>
      <top style="hair">
        <color rgb="FF969696"/>
      </top>
      <bottom/>
      <diagonal/>
    </border>
    <border>
      <left/>
      <right style="hair">
        <color rgb="FF969696"/>
      </right>
      <top style="hair">
        <color rgb="FF969696"/>
      </top>
      <bottom/>
      <diagonal/>
    </border>
    <border>
      <left style="hair">
        <color rgb="FF969696"/>
      </left>
      <right/>
      <top/>
      <bottom/>
      <diagonal/>
    </border>
    <border>
      <left/>
      <right style="hair">
        <color rgb="FF969696"/>
      </right>
      <top/>
      <bottom/>
      <diagonal/>
    </border>
    <border>
      <left style="hair">
        <color rgb="FF969696"/>
      </left>
      <right/>
      <top style="hair">
        <color rgb="FF969696"/>
      </top>
      <bottom style="hair">
        <color rgb="FF969696"/>
      </bottom>
      <diagonal/>
    </border>
    <border>
      <left/>
      <right/>
      <top style="hair">
        <color rgb="FF969696"/>
      </top>
      <bottom style="hair">
        <color rgb="FF969696"/>
      </bottom>
      <diagonal/>
    </border>
    <border>
      <left/>
      <right style="hair">
        <color rgb="FF969696"/>
      </right>
      <top style="hair">
        <color rgb="FF969696"/>
      </top>
      <bottom style="hair">
        <color rgb="FF969696"/>
      </bottom>
      <diagonal/>
    </border>
    <border>
      <left style="hair">
        <color rgb="FF969696"/>
      </left>
      <right/>
      <top/>
      <bottom style="hair">
        <color rgb="FF969696"/>
      </bottom>
      <diagonal/>
    </border>
    <border>
      <left/>
      <right/>
      <top/>
      <bottom style="hair">
        <color rgb="FF969696"/>
      </bottom>
      <diagonal/>
    </border>
    <border>
      <left/>
      <right style="hair">
        <color rgb="FF969696"/>
      </right>
      <top/>
      <bottom style="hair">
        <color rgb="FF969696"/>
      </bottom>
      <diagonal/>
    </border>
    <border>
      <left/>
      <right style="thin">
        <color rgb="FF000000"/>
      </right>
      <top style="hair">
        <color rgb="FF969696"/>
      </top>
      <bottom/>
      <diagonal/>
    </border>
    <border>
      <left/>
      <right style="thin">
        <color rgb="FF000000"/>
      </right>
      <top style="hair">
        <color rgb="FF000000"/>
      </top>
      <bottom style="hair">
        <color rgb="FF000000"/>
      </bottom>
      <diagonal/>
    </border>
    <border>
      <left style="hair">
        <color rgb="FF969696"/>
      </left>
      <right style="hair">
        <color rgb="FF969696"/>
      </right>
      <top style="hair">
        <color rgb="FF969696"/>
      </top>
      <bottom style="hair">
        <color rgb="FF969696"/>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0" fontId="48" fillId="0" borderId="0" applyNumberFormat="0" applyFill="0" applyBorder="0" applyAlignment="0" applyProtection="0"/>
  </cellStyleXfs>
  <cellXfs count="394">
    <xf numFmtId="0" fontId="0" fillId="0" borderId="0" xfId="0"/>
    <xf numFmtId="0" fontId="0" fillId="0" borderId="0" xfId="0" applyFont="1" applyAlignment="1">
      <alignment vertical="center"/>
    </xf>
    <xf numFmtId="0" fontId="1"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0" fillId="0" borderId="0" xfId="0" applyFont="1" applyAlignment="1">
      <alignment vertical="center" wrapText="1"/>
    </xf>
    <xf numFmtId="0" fontId="5" fillId="0" borderId="0" xfId="0" applyFont="1" applyAlignment="1">
      <alignment vertical="center"/>
    </xf>
    <xf numFmtId="0" fontId="6" fillId="0" borderId="0" xfId="0" applyFont="1" applyAlignment="1">
      <alignment vertical="center"/>
    </xf>
    <xf numFmtId="0" fontId="0" fillId="0" borderId="0" xfId="0" applyFont="1" applyAlignment="1">
      <alignment horizontal="center" vertical="center" wrapText="1"/>
    </xf>
    <xf numFmtId="0" fontId="7" fillId="0" borderId="0" xfId="0" applyFont="1" applyAlignment="1"/>
    <xf numFmtId="0" fontId="8" fillId="0" borderId="0" xfId="0" applyFont="1" applyAlignment="1">
      <alignment vertical="center"/>
    </xf>
    <xf numFmtId="0" fontId="9" fillId="0" borderId="0" xfId="0" applyFont="1" applyAlignment="1">
      <alignment vertical="center"/>
    </xf>
    <xf numFmtId="0" fontId="10" fillId="0" borderId="0" xfId="0" applyFont="1" applyAlignment="1">
      <alignment vertical="center"/>
    </xf>
    <xf numFmtId="0" fontId="0" fillId="0" borderId="0" xfId="0" applyAlignment="1" applyProtection="1">
      <alignment horizontal="center" vertical="center"/>
      <protection locked="0"/>
    </xf>
    <xf numFmtId="0" fontId="12" fillId="3" borderId="0" xfId="0" applyFont="1" applyFill="1" applyAlignment="1" applyProtection="1">
      <alignment horizontal="left" vertical="center"/>
    </xf>
    <xf numFmtId="0" fontId="13" fillId="3" borderId="0" xfId="0" applyFont="1" applyFill="1" applyAlignment="1" applyProtection="1">
      <alignment vertical="center"/>
    </xf>
    <xf numFmtId="0" fontId="14" fillId="3" borderId="0" xfId="0" applyFont="1" applyFill="1" applyAlignment="1" applyProtection="1">
      <alignment horizontal="left" vertical="center"/>
    </xf>
    <xf numFmtId="0" fontId="15" fillId="3" borderId="0" xfId="1" applyFont="1" applyFill="1" applyAlignment="1" applyProtection="1">
      <alignment vertical="center"/>
    </xf>
    <xf numFmtId="0" fontId="48" fillId="3" borderId="0" xfId="1" applyFill="1"/>
    <xf numFmtId="0" fontId="0" fillId="3" borderId="0" xfId="0" applyFill="1"/>
    <xf numFmtId="0" fontId="12" fillId="3" borderId="0" xfId="0" applyFont="1" applyFill="1" applyAlignment="1">
      <alignment horizontal="left" vertical="center"/>
    </xf>
    <xf numFmtId="0" fontId="12" fillId="0" borderId="0" xfId="0" applyFont="1" applyAlignment="1">
      <alignment horizontal="left" vertical="center"/>
    </xf>
    <xf numFmtId="0" fontId="0" fillId="0" borderId="0" xfId="0" applyFont="1" applyAlignment="1">
      <alignment horizontal="left" vertical="center"/>
    </xf>
    <xf numFmtId="0" fontId="0" fillId="0" borderId="2" xfId="0" applyBorder="1" applyProtection="1"/>
    <xf numFmtId="0" fontId="0" fillId="0" borderId="3" xfId="0" applyBorder="1" applyProtection="1"/>
    <xf numFmtId="0" fontId="0" fillId="0" borderId="4" xfId="0" applyBorder="1" applyProtection="1"/>
    <xf numFmtId="0" fontId="0" fillId="0" borderId="5" xfId="0" applyBorder="1" applyProtection="1"/>
    <xf numFmtId="0" fontId="0" fillId="0" borderId="0" xfId="0" applyBorder="1" applyProtection="1"/>
    <xf numFmtId="0" fontId="16" fillId="0" borderId="0" xfId="0" applyFont="1" applyBorder="1" applyAlignment="1" applyProtection="1">
      <alignment horizontal="left" vertical="center"/>
    </xf>
    <xf numFmtId="0" fontId="0" fillId="0" borderId="6" xfId="0" applyBorder="1" applyProtection="1"/>
    <xf numFmtId="0" fontId="17" fillId="0" borderId="0" xfId="0" applyFont="1" applyAlignment="1">
      <alignment horizontal="left" vertical="center"/>
    </xf>
    <xf numFmtId="0" fontId="18" fillId="0" borderId="0" xfId="0" applyFont="1" applyAlignment="1">
      <alignment horizontal="left" vertical="center"/>
    </xf>
    <xf numFmtId="0" fontId="19" fillId="0" borderId="0" xfId="0" applyFont="1" applyBorder="1" applyAlignment="1" applyProtection="1">
      <alignment horizontal="left" vertical="top"/>
    </xf>
    <xf numFmtId="0" fontId="2" fillId="0" borderId="0" xfId="0" applyFont="1" applyBorder="1" applyAlignment="1" applyProtection="1">
      <alignment horizontal="left" vertical="center"/>
    </xf>
    <xf numFmtId="0" fontId="3" fillId="0" borderId="0" xfId="0" applyFont="1" applyBorder="1" applyAlignment="1" applyProtection="1">
      <alignment horizontal="left" vertical="top"/>
    </xf>
    <xf numFmtId="0" fontId="19" fillId="0" borderId="0" xfId="0" applyFont="1" applyBorder="1" applyAlignment="1" applyProtection="1">
      <alignment horizontal="left" vertical="center"/>
    </xf>
    <xf numFmtId="0" fontId="2" fillId="4" borderId="0" xfId="0" applyFont="1" applyFill="1" applyBorder="1" applyAlignment="1" applyProtection="1">
      <alignment horizontal="left" vertical="center"/>
      <protection locked="0"/>
    </xf>
    <xf numFmtId="49" fontId="2" fillId="4" borderId="0" xfId="0" applyNumberFormat="1" applyFont="1" applyFill="1" applyBorder="1" applyAlignment="1" applyProtection="1">
      <alignment horizontal="left" vertical="center"/>
      <protection locked="0"/>
    </xf>
    <xf numFmtId="0" fontId="0" fillId="0" borderId="7" xfId="0" applyBorder="1" applyProtection="1"/>
    <xf numFmtId="0" fontId="0" fillId="0" borderId="5" xfId="0" applyFont="1" applyBorder="1" applyAlignment="1" applyProtection="1">
      <alignment vertical="center"/>
    </xf>
    <xf numFmtId="0" fontId="0" fillId="0" borderId="0" xfId="0" applyFont="1" applyBorder="1" applyAlignment="1" applyProtection="1">
      <alignment vertical="center"/>
    </xf>
    <xf numFmtId="0" fontId="21" fillId="0" borderId="8" xfId="0" applyFont="1" applyBorder="1" applyAlignment="1" applyProtection="1">
      <alignment horizontal="left" vertical="center"/>
    </xf>
    <xf numFmtId="0" fontId="0" fillId="0" borderId="8" xfId="0" applyFont="1" applyBorder="1" applyAlignment="1" applyProtection="1">
      <alignment vertical="center"/>
    </xf>
    <xf numFmtId="0" fontId="0" fillId="0" borderId="6" xfId="0" applyFont="1" applyBorder="1" applyAlignment="1" applyProtection="1">
      <alignment vertical="center"/>
    </xf>
    <xf numFmtId="0" fontId="1" fillId="0" borderId="0" xfId="0" applyFont="1" applyBorder="1" applyAlignment="1" applyProtection="1">
      <alignment horizontal="right" vertical="center"/>
    </xf>
    <xf numFmtId="0" fontId="1" fillId="0" borderId="5" xfId="0" applyFont="1" applyBorder="1" applyAlignment="1" applyProtection="1">
      <alignment vertical="center"/>
    </xf>
    <xf numFmtId="0" fontId="1" fillId="0" borderId="0" xfId="0" applyFont="1" applyBorder="1" applyAlignment="1" applyProtection="1">
      <alignment vertical="center"/>
    </xf>
    <xf numFmtId="0" fontId="1" fillId="0" borderId="0" xfId="0" applyFont="1" applyBorder="1" applyAlignment="1" applyProtection="1">
      <alignment horizontal="left" vertical="center"/>
    </xf>
    <xf numFmtId="0" fontId="1" fillId="0" borderId="6" xfId="0" applyFont="1" applyBorder="1" applyAlignment="1" applyProtection="1">
      <alignment vertical="center"/>
    </xf>
    <xf numFmtId="0" fontId="0" fillId="5" borderId="0" xfId="0" applyFont="1" applyFill="1" applyBorder="1" applyAlignment="1" applyProtection="1">
      <alignment vertical="center"/>
    </xf>
    <xf numFmtId="0" fontId="3" fillId="5" borderId="9" xfId="0" applyFont="1" applyFill="1" applyBorder="1" applyAlignment="1" applyProtection="1">
      <alignment horizontal="left" vertical="center"/>
    </xf>
    <xf numFmtId="0" fontId="0" fillId="5" borderId="10" xfId="0" applyFont="1" applyFill="1" applyBorder="1" applyAlignment="1" applyProtection="1">
      <alignment vertical="center"/>
    </xf>
    <xf numFmtId="0" fontId="3" fillId="5" borderId="10" xfId="0" applyFont="1" applyFill="1" applyBorder="1" applyAlignment="1" applyProtection="1">
      <alignment horizontal="center" vertical="center"/>
    </xf>
    <xf numFmtId="0" fontId="0" fillId="5" borderId="6" xfId="0" applyFont="1" applyFill="1" applyBorder="1" applyAlignment="1" applyProtection="1">
      <alignment vertical="center"/>
    </xf>
    <xf numFmtId="0" fontId="0" fillId="0" borderId="12" xfId="0" applyFont="1" applyBorder="1" applyAlignment="1" applyProtection="1">
      <alignment vertical="center"/>
    </xf>
    <xf numFmtId="0" fontId="0" fillId="0" borderId="13" xfId="0" applyFont="1" applyBorder="1" applyAlignment="1" applyProtection="1">
      <alignment vertical="center"/>
    </xf>
    <xf numFmtId="0" fontId="0" fillId="0" borderId="14" xfId="0" applyFont="1" applyBorder="1" applyAlignment="1" applyProtection="1">
      <alignment vertical="center"/>
    </xf>
    <xf numFmtId="0" fontId="0" fillId="0" borderId="2" xfId="0" applyFont="1" applyBorder="1" applyAlignment="1" applyProtection="1">
      <alignment vertical="center"/>
    </xf>
    <xf numFmtId="0" fontId="0" fillId="0" borderId="3" xfId="0" applyFont="1" applyBorder="1" applyAlignment="1" applyProtection="1">
      <alignment vertical="center"/>
    </xf>
    <xf numFmtId="0" fontId="0" fillId="0" borderId="5" xfId="0" applyFont="1" applyBorder="1" applyAlignment="1">
      <alignment vertical="center"/>
    </xf>
    <xf numFmtId="0" fontId="16" fillId="0" borderId="0" xfId="0" applyFont="1" applyAlignment="1" applyProtection="1">
      <alignment horizontal="left" vertical="center"/>
    </xf>
    <xf numFmtId="0" fontId="0" fillId="0" borderId="0" xfId="0" applyFont="1" applyAlignment="1" applyProtection="1">
      <alignment vertical="center"/>
    </xf>
    <xf numFmtId="0" fontId="2" fillId="0" borderId="5" xfId="0" applyFont="1" applyBorder="1" applyAlignment="1" applyProtection="1">
      <alignment vertical="center"/>
    </xf>
    <xf numFmtId="0" fontId="19" fillId="0" borderId="0" xfId="0" applyFont="1" applyAlignment="1" applyProtection="1">
      <alignment horizontal="left" vertical="center"/>
    </xf>
    <xf numFmtId="0" fontId="2" fillId="0" borderId="0" xfId="0" applyFont="1" applyAlignment="1" applyProtection="1">
      <alignment vertical="center"/>
    </xf>
    <xf numFmtId="0" fontId="2" fillId="0" borderId="5" xfId="0" applyFont="1" applyBorder="1" applyAlignment="1">
      <alignment vertical="center"/>
    </xf>
    <xf numFmtId="0" fontId="3" fillId="0" borderId="5" xfId="0" applyFont="1" applyBorder="1" applyAlignment="1" applyProtection="1">
      <alignment vertical="center"/>
    </xf>
    <xf numFmtId="0" fontId="3" fillId="0" borderId="0" xfId="0" applyFont="1" applyAlignment="1" applyProtection="1">
      <alignment horizontal="left" vertical="center"/>
    </xf>
    <xf numFmtId="0" fontId="3" fillId="0" borderId="0" xfId="0" applyFont="1" applyAlignment="1" applyProtection="1">
      <alignment vertical="center"/>
    </xf>
    <xf numFmtId="0" fontId="3" fillId="0" borderId="5" xfId="0" applyFont="1" applyBorder="1" applyAlignment="1">
      <alignment vertical="center"/>
    </xf>
    <xf numFmtId="0" fontId="22" fillId="0" borderId="0" xfId="0" applyFont="1" applyAlignment="1" applyProtection="1">
      <alignment vertical="center"/>
    </xf>
    <xf numFmtId="165" fontId="2" fillId="0" borderId="0" xfId="0" applyNumberFormat="1" applyFont="1" applyAlignment="1" applyProtection="1">
      <alignment horizontal="left" vertical="center"/>
    </xf>
    <xf numFmtId="0" fontId="0" fillId="0" borderId="16" xfId="0" applyFont="1" applyBorder="1" applyAlignment="1">
      <alignment vertical="center"/>
    </xf>
    <xf numFmtId="0" fontId="0" fillId="0" borderId="17" xfId="0" applyFont="1" applyBorder="1" applyAlignment="1">
      <alignment vertical="center"/>
    </xf>
    <xf numFmtId="0" fontId="0" fillId="0" borderId="0" xfId="0" applyFont="1" applyBorder="1" applyAlignment="1">
      <alignment vertical="center"/>
    </xf>
    <xf numFmtId="0" fontId="0" fillId="0" borderId="19" xfId="0" applyFont="1" applyBorder="1" applyAlignment="1">
      <alignment vertical="center"/>
    </xf>
    <xf numFmtId="0" fontId="0" fillId="0" borderId="19" xfId="0" applyFont="1" applyBorder="1" applyAlignment="1" applyProtection="1">
      <alignment vertical="center"/>
    </xf>
    <xf numFmtId="0" fontId="0" fillId="6" borderId="10" xfId="0" applyFont="1" applyFill="1" applyBorder="1" applyAlignment="1" applyProtection="1">
      <alignment vertical="center"/>
    </xf>
    <xf numFmtId="0" fontId="2" fillId="6" borderId="11" xfId="0" applyFont="1" applyFill="1" applyBorder="1" applyAlignment="1" applyProtection="1">
      <alignment horizontal="center" vertical="center"/>
    </xf>
    <xf numFmtId="0" fontId="19" fillId="0" borderId="20" xfId="0" applyFont="1" applyBorder="1" applyAlignment="1" applyProtection="1">
      <alignment horizontal="center" vertical="center" wrapText="1"/>
    </xf>
    <xf numFmtId="0" fontId="19" fillId="0" borderId="21" xfId="0" applyFont="1" applyBorder="1" applyAlignment="1" applyProtection="1">
      <alignment horizontal="center" vertical="center" wrapText="1"/>
    </xf>
    <xf numFmtId="0" fontId="19" fillId="0" borderId="22" xfId="0" applyFont="1" applyBorder="1" applyAlignment="1" applyProtection="1">
      <alignment horizontal="center" vertical="center" wrapText="1"/>
    </xf>
    <xf numFmtId="0" fontId="0" fillId="0" borderId="15" xfId="0" applyFont="1" applyBorder="1" applyAlignment="1" applyProtection="1">
      <alignment vertical="center"/>
    </xf>
    <xf numFmtId="0" fontId="0" fillId="0" borderId="16" xfId="0" applyFont="1" applyBorder="1" applyAlignment="1" applyProtection="1">
      <alignment vertical="center"/>
    </xf>
    <xf numFmtId="0" fontId="0" fillId="0" borderId="17" xfId="0" applyFont="1" applyBorder="1" applyAlignment="1" applyProtection="1">
      <alignment vertical="center"/>
    </xf>
    <xf numFmtId="0" fontId="24" fillId="0" borderId="0" xfId="0" applyFont="1" applyAlignment="1" applyProtection="1">
      <alignment horizontal="left" vertical="center"/>
    </xf>
    <xf numFmtId="0" fontId="24" fillId="0" borderId="0" xfId="0" applyFont="1" applyAlignment="1" applyProtection="1">
      <alignment vertical="center"/>
    </xf>
    <xf numFmtId="0" fontId="3" fillId="0" borderId="0" xfId="0" applyFont="1" applyAlignment="1" applyProtection="1">
      <alignment horizontal="center" vertical="center"/>
    </xf>
    <xf numFmtId="4" fontId="23" fillId="0" borderId="18" xfId="0" applyNumberFormat="1" applyFont="1" applyBorder="1" applyAlignment="1" applyProtection="1">
      <alignment vertical="center"/>
    </xf>
    <xf numFmtId="4" fontId="23" fillId="0" borderId="0" xfId="0" applyNumberFormat="1" applyFont="1" applyBorder="1" applyAlignment="1" applyProtection="1">
      <alignment vertical="center"/>
    </xf>
    <xf numFmtId="166" fontId="23" fillId="0" borderId="0" xfId="0" applyNumberFormat="1" applyFont="1" applyBorder="1" applyAlignment="1" applyProtection="1">
      <alignment vertical="center"/>
    </xf>
    <xf numFmtId="4" fontId="23" fillId="0" borderId="19" xfId="0" applyNumberFormat="1" applyFont="1" applyBorder="1" applyAlignment="1" applyProtection="1">
      <alignment vertical="center"/>
    </xf>
    <xf numFmtId="0" fontId="3" fillId="0" borderId="0" xfId="0" applyFont="1" applyAlignment="1">
      <alignment horizontal="left" vertical="center"/>
    </xf>
    <xf numFmtId="0" fontId="25" fillId="0" borderId="0" xfId="0" applyFont="1" applyAlignment="1">
      <alignment horizontal="left" vertical="center"/>
    </xf>
    <xf numFmtId="0" fontId="26" fillId="0" borderId="0" xfId="1" applyFont="1" applyAlignment="1">
      <alignment horizontal="center" vertical="center"/>
    </xf>
    <xf numFmtId="0" fontId="4" fillId="0" borderId="5" xfId="0" applyFont="1" applyBorder="1" applyAlignment="1" applyProtection="1">
      <alignment vertical="center"/>
    </xf>
    <xf numFmtId="0" fontId="27" fillId="0" borderId="0" xfId="0" applyFont="1" applyAlignment="1" applyProtection="1">
      <alignment vertical="center"/>
    </xf>
    <xf numFmtId="0" fontId="28" fillId="0" borderId="0" xfId="0" applyFont="1" applyAlignment="1" applyProtection="1">
      <alignment vertical="center"/>
    </xf>
    <xf numFmtId="0" fontId="29" fillId="0" borderId="0" xfId="0" applyFont="1" applyAlignment="1" applyProtection="1">
      <alignment horizontal="center" vertical="center"/>
    </xf>
    <xf numFmtId="0" fontId="4" fillId="0" borderId="5" xfId="0" applyFont="1" applyBorder="1" applyAlignment="1">
      <alignment vertical="center"/>
    </xf>
    <xf numFmtId="4" fontId="30" fillId="0" borderId="18" xfId="0" applyNumberFormat="1" applyFont="1" applyBorder="1" applyAlignment="1" applyProtection="1">
      <alignment vertical="center"/>
    </xf>
    <xf numFmtId="4" fontId="30" fillId="0" borderId="0" xfId="0" applyNumberFormat="1" applyFont="1" applyBorder="1" applyAlignment="1" applyProtection="1">
      <alignment vertical="center"/>
    </xf>
    <xf numFmtId="166" fontId="30" fillId="0" borderId="0" xfId="0" applyNumberFormat="1" applyFont="1" applyBorder="1" applyAlignment="1" applyProtection="1">
      <alignment vertical="center"/>
    </xf>
    <xf numFmtId="4" fontId="30" fillId="0" borderId="19" xfId="0" applyNumberFormat="1" applyFont="1" applyBorder="1" applyAlignment="1" applyProtection="1">
      <alignment vertical="center"/>
    </xf>
    <xf numFmtId="0" fontId="4" fillId="0" borderId="0" xfId="0" applyFont="1" applyAlignment="1">
      <alignment horizontal="left" vertical="center"/>
    </xf>
    <xf numFmtId="4" fontId="30" fillId="0" borderId="23" xfId="0" applyNumberFormat="1" applyFont="1" applyBorder="1" applyAlignment="1" applyProtection="1">
      <alignment vertical="center"/>
    </xf>
    <xf numFmtId="4" fontId="30" fillId="0" borderId="24" xfId="0" applyNumberFormat="1" applyFont="1" applyBorder="1" applyAlignment="1" applyProtection="1">
      <alignment vertical="center"/>
    </xf>
    <xf numFmtId="166" fontId="30" fillId="0" borderId="24" xfId="0" applyNumberFormat="1" applyFont="1" applyBorder="1" applyAlignment="1" applyProtection="1">
      <alignment vertical="center"/>
    </xf>
    <xf numFmtId="4" fontId="30" fillId="0" borderId="25" xfId="0" applyNumberFormat="1" applyFont="1" applyBorder="1" applyAlignment="1" applyProtection="1">
      <alignment vertical="center"/>
    </xf>
    <xf numFmtId="0" fontId="0" fillId="0" borderId="0" xfId="0" applyProtection="1">
      <protection locked="0"/>
    </xf>
    <xf numFmtId="0" fontId="13" fillId="3" borderId="0" xfId="0" applyFont="1" applyFill="1" applyAlignment="1">
      <alignment vertical="center"/>
    </xf>
    <xf numFmtId="0" fontId="14" fillId="3" borderId="0" xfId="0" applyFont="1" applyFill="1" applyAlignment="1">
      <alignment horizontal="left" vertical="center"/>
    </xf>
    <xf numFmtId="0" fontId="31" fillId="3" borderId="0" xfId="1" applyFont="1" applyFill="1" applyAlignment="1">
      <alignment vertical="center"/>
    </xf>
    <xf numFmtId="0" fontId="13" fillId="3" borderId="0" xfId="0" applyFont="1" applyFill="1" applyAlignment="1" applyProtection="1">
      <alignment vertical="center"/>
      <protection locked="0"/>
    </xf>
    <xf numFmtId="0" fontId="0" fillId="0" borderId="3" xfId="0" applyBorder="1" applyProtection="1">
      <protection locked="0"/>
    </xf>
    <xf numFmtId="0" fontId="0" fillId="0" borderId="0" xfId="0" applyBorder="1" applyProtection="1">
      <protection locked="0"/>
    </xf>
    <xf numFmtId="0" fontId="0" fillId="0" borderId="0" xfId="0" applyFont="1" applyBorder="1" applyAlignment="1" applyProtection="1">
      <alignment vertical="center"/>
      <protection locked="0"/>
    </xf>
    <xf numFmtId="0" fontId="19" fillId="0" borderId="0" xfId="0" applyFont="1" applyBorder="1" applyAlignment="1" applyProtection="1">
      <alignment horizontal="left" vertical="center"/>
      <protection locked="0"/>
    </xf>
    <xf numFmtId="165" fontId="2" fillId="0" borderId="0" xfId="0" applyNumberFormat="1" applyFont="1" applyBorder="1" applyAlignment="1" applyProtection="1">
      <alignment horizontal="left" vertical="center"/>
    </xf>
    <xf numFmtId="0" fontId="0" fillId="0" borderId="5" xfId="0" applyFont="1" applyBorder="1" applyAlignment="1" applyProtection="1">
      <alignment vertical="center" wrapText="1"/>
    </xf>
    <xf numFmtId="0" fontId="0" fillId="0" borderId="0" xfId="0" applyFont="1" applyBorder="1" applyAlignment="1" applyProtection="1">
      <alignment vertical="center" wrapText="1"/>
    </xf>
    <xf numFmtId="0" fontId="0" fillId="0" borderId="0" xfId="0" applyFont="1" applyBorder="1" applyAlignment="1" applyProtection="1">
      <alignment vertical="center" wrapText="1"/>
      <protection locked="0"/>
    </xf>
    <xf numFmtId="0" fontId="0" fillId="0" borderId="6" xfId="0" applyFont="1" applyBorder="1" applyAlignment="1" applyProtection="1">
      <alignment vertical="center" wrapText="1"/>
    </xf>
    <xf numFmtId="0" fontId="0" fillId="0" borderId="16" xfId="0" applyFont="1" applyBorder="1" applyAlignment="1" applyProtection="1">
      <alignment vertical="center"/>
      <protection locked="0"/>
    </xf>
    <xf numFmtId="0" fontId="0" fillId="0" borderId="26" xfId="0" applyFont="1" applyBorder="1" applyAlignment="1" applyProtection="1">
      <alignment vertical="center"/>
    </xf>
    <xf numFmtId="0" fontId="21" fillId="0" borderId="0" xfId="0" applyFont="1" applyBorder="1" applyAlignment="1" applyProtection="1">
      <alignment horizontal="left" vertical="center"/>
    </xf>
    <xf numFmtId="4" fontId="24" fillId="0" borderId="0" xfId="0" applyNumberFormat="1" applyFont="1" applyBorder="1" applyAlignment="1" applyProtection="1">
      <alignment vertical="center"/>
    </xf>
    <xf numFmtId="0" fontId="1" fillId="0" borderId="0" xfId="0" applyFont="1" applyBorder="1" applyAlignment="1" applyProtection="1">
      <alignment horizontal="right" vertical="center"/>
      <protection locked="0"/>
    </xf>
    <xf numFmtId="4" fontId="1" fillId="0" borderId="0" xfId="0" applyNumberFormat="1" applyFont="1" applyBorder="1" applyAlignment="1" applyProtection="1">
      <alignment vertical="center"/>
    </xf>
    <xf numFmtId="164" fontId="1" fillId="0" borderId="0" xfId="0" applyNumberFormat="1" applyFont="1" applyBorder="1" applyAlignment="1" applyProtection="1">
      <alignment horizontal="right" vertical="center"/>
      <protection locked="0"/>
    </xf>
    <xf numFmtId="0" fontId="0" fillId="6" borderId="0" xfId="0" applyFont="1" applyFill="1" applyBorder="1" applyAlignment="1" applyProtection="1">
      <alignment vertical="center"/>
    </xf>
    <xf numFmtId="0" fontId="3" fillId="6" borderId="9" xfId="0" applyFont="1" applyFill="1" applyBorder="1" applyAlignment="1" applyProtection="1">
      <alignment horizontal="left" vertical="center"/>
    </xf>
    <xf numFmtId="0" fontId="3" fillId="6" borderId="10" xfId="0" applyFont="1" applyFill="1" applyBorder="1" applyAlignment="1" applyProtection="1">
      <alignment horizontal="right" vertical="center"/>
    </xf>
    <xf numFmtId="0" fontId="3" fillId="6" borderId="10" xfId="0" applyFont="1" applyFill="1" applyBorder="1" applyAlignment="1" applyProtection="1">
      <alignment horizontal="center" vertical="center"/>
    </xf>
    <xf numFmtId="0" fontId="0" fillId="6" borderId="10" xfId="0" applyFont="1" applyFill="1" applyBorder="1" applyAlignment="1" applyProtection="1">
      <alignment vertical="center"/>
      <protection locked="0"/>
    </xf>
    <xf numFmtId="4" fontId="3" fillId="6" borderId="10" xfId="0" applyNumberFormat="1" applyFont="1" applyFill="1" applyBorder="1" applyAlignment="1" applyProtection="1">
      <alignment vertical="center"/>
    </xf>
    <xf numFmtId="0" fontId="0" fillId="6" borderId="27" xfId="0" applyFont="1" applyFill="1" applyBorder="1" applyAlignment="1" applyProtection="1">
      <alignment vertical="center"/>
    </xf>
    <xf numFmtId="0" fontId="0" fillId="0" borderId="13" xfId="0" applyFont="1" applyBorder="1" applyAlignment="1" applyProtection="1">
      <alignment vertical="center"/>
      <protection locked="0"/>
    </xf>
    <xf numFmtId="0" fontId="0" fillId="0" borderId="2" xfId="0" applyFont="1" applyBorder="1" applyAlignment="1">
      <alignment vertical="center"/>
    </xf>
    <xf numFmtId="0" fontId="0" fillId="0" borderId="3" xfId="0" applyFont="1" applyBorder="1" applyAlignment="1">
      <alignment vertical="center"/>
    </xf>
    <xf numFmtId="0" fontId="0" fillId="0" borderId="3" xfId="0" applyFont="1" applyBorder="1" applyAlignment="1" applyProtection="1">
      <alignment vertical="center"/>
      <protection locked="0"/>
    </xf>
    <xf numFmtId="0" fontId="0" fillId="0" borderId="4" xfId="0" applyFont="1" applyBorder="1" applyAlignment="1">
      <alignment vertical="center"/>
    </xf>
    <xf numFmtId="0" fontId="2" fillId="6" borderId="0" xfId="0" applyFont="1" applyFill="1" applyBorder="1" applyAlignment="1" applyProtection="1">
      <alignment horizontal="left" vertical="center"/>
    </xf>
    <xf numFmtId="0" fontId="0" fillId="6" borderId="0" xfId="0" applyFont="1" applyFill="1" applyBorder="1" applyAlignment="1" applyProtection="1">
      <alignment vertical="center"/>
      <protection locked="0"/>
    </xf>
    <xf numFmtId="0" fontId="2" fillId="6" borderId="0" xfId="0" applyFont="1" applyFill="1" applyBorder="1" applyAlignment="1" applyProtection="1">
      <alignment horizontal="right" vertical="center"/>
    </xf>
    <xf numFmtId="0" fontId="0" fillId="6" borderId="6" xfId="0" applyFont="1" applyFill="1" applyBorder="1" applyAlignment="1" applyProtection="1">
      <alignment vertical="center"/>
    </xf>
    <xf numFmtId="0" fontId="32" fillId="0" borderId="0" xfId="0" applyFont="1" applyBorder="1" applyAlignment="1" applyProtection="1">
      <alignment horizontal="left" vertical="center"/>
    </xf>
    <xf numFmtId="0" fontId="5" fillId="0" borderId="5" xfId="0" applyFont="1" applyBorder="1" applyAlignment="1" applyProtection="1">
      <alignment vertical="center"/>
    </xf>
    <xf numFmtId="0" fontId="5" fillId="0" borderId="0" xfId="0" applyFont="1" applyBorder="1" applyAlignment="1" applyProtection="1">
      <alignment vertical="center"/>
    </xf>
    <xf numFmtId="0" fontId="5" fillId="0" borderId="24" xfId="0" applyFont="1" applyBorder="1" applyAlignment="1" applyProtection="1">
      <alignment horizontal="left" vertical="center"/>
    </xf>
    <xf numFmtId="0" fontId="5" fillId="0" borderId="24" xfId="0" applyFont="1" applyBorder="1" applyAlignment="1" applyProtection="1">
      <alignment vertical="center"/>
    </xf>
    <xf numFmtId="0" fontId="5" fillId="0" borderId="24" xfId="0" applyFont="1" applyBorder="1" applyAlignment="1" applyProtection="1">
      <alignment vertical="center"/>
      <protection locked="0"/>
    </xf>
    <xf numFmtId="4" fontId="5" fillId="0" borderId="24" xfId="0" applyNumberFormat="1" applyFont="1" applyBorder="1" applyAlignment="1" applyProtection="1">
      <alignment vertical="center"/>
    </xf>
    <xf numFmtId="0" fontId="5" fillId="0" borderId="6" xfId="0" applyFont="1" applyBorder="1" applyAlignment="1" applyProtection="1">
      <alignment vertical="center"/>
    </xf>
    <xf numFmtId="0" fontId="6" fillId="0" borderId="5" xfId="0" applyFont="1" applyBorder="1" applyAlignment="1" applyProtection="1">
      <alignment vertical="center"/>
    </xf>
    <xf numFmtId="0" fontId="6" fillId="0" borderId="0" xfId="0" applyFont="1" applyBorder="1" applyAlignment="1" applyProtection="1">
      <alignment vertical="center"/>
    </xf>
    <xf numFmtId="0" fontId="6" fillId="0" borderId="24" xfId="0" applyFont="1" applyBorder="1" applyAlignment="1" applyProtection="1">
      <alignment horizontal="left" vertical="center"/>
    </xf>
    <xf numFmtId="0" fontId="6" fillId="0" borderId="24" xfId="0" applyFont="1" applyBorder="1" applyAlignment="1" applyProtection="1">
      <alignment vertical="center"/>
    </xf>
    <xf numFmtId="0" fontId="6" fillId="0" borderId="24" xfId="0" applyFont="1" applyBorder="1" applyAlignment="1" applyProtection="1">
      <alignment vertical="center"/>
      <protection locked="0"/>
    </xf>
    <xf numFmtId="4" fontId="6" fillId="0" borderId="24" xfId="0" applyNumberFormat="1" applyFont="1" applyBorder="1" applyAlignment="1" applyProtection="1">
      <alignment vertical="center"/>
    </xf>
    <xf numFmtId="0" fontId="6" fillId="0" borderId="6" xfId="0" applyFont="1" applyBorder="1" applyAlignment="1" applyProtection="1">
      <alignment vertical="center"/>
    </xf>
    <xf numFmtId="0" fontId="0" fillId="0" borderId="0" xfId="0" applyFont="1" applyAlignment="1" applyProtection="1">
      <alignment vertical="center"/>
      <protection locked="0"/>
    </xf>
    <xf numFmtId="0" fontId="2" fillId="0" borderId="0" xfId="0" applyFont="1" applyAlignment="1" applyProtection="1">
      <alignment horizontal="left" vertical="center"/>
    </xf>
    <xf numFmtId="0" fontId="19" fillId="0" borderId="0" xfId="0" applyFont="1" applyAlignment="1" applyProtection="1">
      <alignment horizontal="left" vertical="center"/>
      <protection locked="0"/>
    </xf>
    <xf numFmtId="0" fontId="0" fillId="0" borderId="5" xfId="0" applyFont="1" applyBorder="1" applyAlignment="1" applyProtection="1">
      <alignment horizontal="center" vertical="center" wrapText="1"/>
    </xf>
    <xf numFmtId="0" fontId="2" fillId="6" borderId="20" xfId="0" applyFont="1" applyFill="1" applyBorder="1" applyAlignment="1" applyProtection="1">
      <alignment horizontal="center" vertical="center" wrapText="1"/>
    </xf>
    <xf numFmtId="0" fontId="2" fillId="6" borderId="21" xfId="0" applyFont="1" applyFill="1" applyBorder="1" applyAlignment="1" applyProtection="1">
      <alignment horizontal="center" vertical="center" wrapText="1"/>
    </xf>
    <xf numFmtId="0" fontId="33" fillId="6" borderId="21" xfId="0" applyFont="1" applyFill="1" applyBorder="1" applyAlignment="1" applyProtection="1">
      <alignment horizontal="center" vertical="center" wrapText="1"/>
      <protection locked="0"/>
    </xf>
    <xf numFmtId="0" fontId="2" fillId="6" borderId="22" xfId="0" applyFont="1" applyFill="1" applyBorder="1" applyAlignment="1" applyProtection="1">
      <alignment horizontal="center" vertical="center" wrapText="1"/>
    </xf>
    <xf numFmtId="0" fontId="0" fillId="0" borderId="5" xfId="0" applyFont="1" applyBorder="1" applyAlignment="1">
      <alignment horizontal="center" vertical="center" wrapText="1"/>
    </xf>
    <xf numFmtId="4" fontId="24" fillId="0" borderId="0" xfId="0" applyNumberFormat="1" applyFont="1" applyAlignment="1" applyProtection="1"/>
    <xf numFmtId="166" fontId="34" fillId="0" borderId="16" xfId="0" applyNumberFormat="1" applyFont="1" applyBorder="1" applyAlignment="1" applyProtection="1"/>
    <xf numFmtId="166" fontId="34" fillId="0" borderId="17" xfId="0" applyNumberFormat="1" applyFont="1" applyBorder="1" applyAlignment="1" applyProtection="1"/>
    <xf numFmtId="4" fontId="35" fillId="0" borderId="0" xfId="0" applyNumberFormat="1" applyFont="1" applyAlignment="1">
      <alignment vertical="center"/>
    </xf>
    <xf numFmtId="0" fontId="7" fillId="0" borderId="5" xfId="0" applyFont="1" applyBorder="1" applyAlignment="1" applyProtection="1"/>
    <xf numFmtId="0" fontId="7" fillId="0" borderId="0" xfId="0" applyFont="1" applyAlignment="1" applyProtection="1"/>
    <xf numFmtId="0" fontId="7" fillId="0" borderId="0" xfId="0" applyFont="1" applyAlignment="1" applyProtection="1">
      <alignment horizontal="left"/>
    </xf>
    <xf numFmtId="0" fontId="5" fillId="0" borderId="0" xfId="0" applyFont="1" applyAlignment="1" applyProtection="1">
      <alignment horizontal="left"/>
    </xf>
    <xf numFmtId="0" fontId="7" fillId="0" borderId="0" xfId="0" applyFont="1" applyAlignment="1" applyProtection="1">
      <protection locked="0"/>
    </xf>
    <xf numFmtId="4" fontId="5" fillId="0" borderId="0" xfId="0" applyNumberFormat="1" applyFont="1" applyAlignment="1" applyProtection="1"/>
    <xf numFmtId="0" fontId="7" fillId="0" borderId="5" xfId="0" applyFont="1" applyBorder="1" applyAlignment="1"/>
    <xf numFmtId="0" fontId="7" fillId="0" borderId="18" xfId="0" applyFont="1" applyBorder="1" applyAlignment="1" applyProtection="1"/>
    <xf numFmtId="0" fontId="7" fillId="0" borderId="0" xfId="0" applyFont="1" applyBorder="1" applyAlignment="1" applyProtection="1"/>
    <xf numFmtId="166" fontId="7" fillId="0" borderId="0" xfId="0" applyNumberFormat="1" applyFont="1" applyBorder="1" applyAlignment="1" applyProtection="1"/>
    <xf numFmtId="166" fontId="7" fillId="0" borderId="19" xfId="0" applyNumberFormat="1" applyFont="1" applyBorder="1" applyAlignment="1" applyProtection="1"/>
    <xf numFmtId="0" fontId="7" fillId="0" borderId="0" xfId="0" applyFont="1" applyAlignment="1">
      <alignment horizontal="left"/>
    </xf>
    <xf numFmtId="0" fontId="7" fillId="0" borderId="0" xfId="0" applyFont="1" applyAlignment="1">
      <alignment horizontal="center"/>
    </xf>
    <xf numFmtId="4" fontId="7" fillId="0" borderId="0" xfId="0" applyNumberFormat="1" applyFont="1" applyAlignment="1">
      <alignment vertical="center"/>
    </xf>
    <xf numFmtId="0" fontId="7" fillId="0" borderId="0" xfId="0" applyFont="1" applyBorder="1" applyAlignment="1" applyProtection="1">
      <alignment horizontal="left"/>
    </xf>
    <xf numFmtId="0" fontId="6" fillId="0" borderId="0" xfId="0" applyFont="1" applyBorder="1" applyAlignment="1" applyProtection="1">
      <alignment horizontal="left"/>
    </xf>
    <xf numFmtId="4" fontId="6" fillId="0" borderId="0" xfId="0" applyNumberFormat="1" applyFont="1" applyBorder="1" applyAlignment="1" applyProtection="1"/>
    <xf numFmtId="0" fontId="0" fillId="0" borderId="28" xfId="0" applyFont="1" applyBorder="1" applyAlignment="1" applyProtection="1">
      <alignment horizontal="center" vertical="center"/>
    </xf>
    <xf numFmtId="49" fontId="0" fillId="0" borderId="28" xfId="0" applyNumberFormat="1" applyFont="1" applyBorder="1" applyAlignment="1" applyProtection="1">
      <alignment horizontal="left" vertical="center" wrapText="1"/>
    </xf>
    <xf numFmtId="0" fontId="0" fillId="0" borderId="28" xfId="0" applyFont="1" applyBorder="1" applyAlignment="1" applyProtection="1">
      <alignment horizontal="left" vertical="center" wrapText="1"/>
    </xf>
    <xf numFmtId="0" fontId="0" fillId="0" borderId="28" xfId="0" applyFont="1" applyBorder="1" applyAlignment="1" applyProtection="1">
      <alignment horizontal="center" vertical="center" wrapText="1"/>
    </xf>
    <xf numFmtId="167" fontId="0" fillId="0" borderId="28" xfId="0" applyNumberFormat="1" applyFont="1" applyBorder="1" applyAlignment="1" applyProtection="1">
      <alignment vertical="center"/>
    </xf>
    <xf numFmtId="4" fontId="0" fillId="4" borderId="28" xfId="0" applyNumberFormat="1" applyFont="1" applyFill="1" applyBorder="1" applyAlignment="1" applyProtection="1">
      <alignment vertical="center"/>
      <protection locked="0"/>
    </xf>
    <xf numFmtId="4" fontId="0" fillId="0" borderId="28" xfId="0" applyNumberFormat="1" applyFont="1" applyBorder="1" applyAlignment="1" applyProtection="1">
      <alignment vertical="center"/>
    </xf>
    <xf numFmtId="0" fontId="1" fillId="4" borderId="28" xfId="0" applyFont="1" applyFill="1" applyBorder="1" applyAlignment="1" applyProtection="1">
      <alignment horizontal="left" vertical="center"/>
      <protection locked="0"/>
    </xf>
    <xf numFmtId="0" fontId="1" fillId="0" borderId="0" xfId="0" applyFont="1" applyBorder="1" applyAlignment="1" applyProtection="1">
      <alignment horizontal="center" vertical="center"/>
    </xf>
    <xf numFmtId="166" fontId="1" fillId="0" borderId="0" xfId="0" applyNumberFormat="1" applyFont="1" applyBorder="1" applyAlignment="1" applyProtection="1">
      <alignment vertical="center"/>
    </xf>
    <xf numFmtId="166" fontId="1" fillId="0" borderId="19" xfId="0" applyNumberFormat="1" applyFont="1" applyBorder="1" applyAlignment="1" applyProtection="1">
      <alignment vertical="center"/>
    </xf>
    <xf numFmtId="4" fontId="0" fillId="0" borderId="0" xfId="0" applyNumberFormat="1" applyFont="1" applyAlignment="1">
      <alignment vertical="center"/>
    </xf>
    <xf numFmtId="0" fontId="36" fillId="0" borderId="0" xfId="0" applyFont="1" applyAlignment="1" applyProtection="1">
      <alignment horizontal="left" vertical="center"/>
    </xf>
    <xf numFmtId="0" fontId="37" fillId="0" borderId="0" xfId="0" applyFont="1" applyAlignment="1" applyProtection="1">
      <alignment vertical="center" wrapText="1"/>
    </xf>
    <xf numFmtId="0" fontId="0" fillId="0" borderId="18" xfId="0" applyFont="1" applyBorder="1" applyAlignment="1" applyProtection="1">
      <alignment vertical="center"/>
    </xf>
    <xf numFmtId="0" fontId="8" fillId="0" borderId="5" xfId="0" applyFont="1" applyBorder="1" applyAlignment="1" applyProtection="1">
      <alignment vertical="center"/>
    </xf>
    <xf numFmtId="0" fontId="8" fillId="0" borderId="0" xfId="0" applyFont="1" applyAlignment="1" applyProtection="1">
      <alignment vertical="center"/>
    </xf>
    <xf numFmtId="0" fontId="38" fillId="0" borderId="0" xfId="0" applyFont="1" applyAlignment="1" applyProtection="1">
      <alignment horizontal="left" vertical="center"/>
    </xf>
    <xf numFmtId="0" fontId="38" fillId="0" borderId="0" xfId="0" applyFont="1" applyAlignment="1" applyProtection="1">
      <alignment horizontal="left" vertical="center" wrapText="1"/>
    </xf>
    <xf numFmtId="0" fontId="8" fillId="0" borderId="0" xfId="0" applyFont="1" applyAlignment="1" applyProtection="1">
      <alignment horizontal="left" vertical="center"/>
    </xf>
    <xf numFmtId="0" fontId="8" fillId="0" borderId="0" xfId="0" applyFont="1" applyAlignment="1" applyProtection="1">
      <alignment vertical="center"/>
      <protection locked="0"/>
    </xf>
    <xf numFmtId="0" fontId="8" fillId="0" borderId="5" xfId="0" applyFont="1" applyBorder="1" applyAlignment="1">
      <alignment vertical="center"/>
    </xf>
    <xf numFmtId="0" fontId="8" fillId="0" borderId="18" xfId="0" applyFont="1" applyBorder="1" applyAlignment="1" applyProtection="1">
      <alignment vertical="center"/>
    </xf>
    <xf numFmtId="0" fontId="8" fillId="0" borderId="0" xfId="0" applyFont="1" applyBorder="1" applyAlignment="1" applyProtection="1">
      <alignment vertical="center"/>
    </xf>
    <xf numFmtId="0" fontId="8" fillId="0" borderId="19" xfId="0" applyFont="1" applyBorder="1" applyAlignment="1" applyProtection="1">
      <alignment vertical="center"/>
    </xf>
    <xf numFmtId="0" fontId="8" fillId="0" borderId="0" xfId="0" applyFont="1" applyAlignment="1">
      <alignment horizontal="left" vertical="center"/>
    </xf>
    <xf numFmtId="0" fontId="9" fillId="0" borderId="5" xfId="0" applyFont="1" applyBorder="1" applyAlignment="1" applyProtection="1">
      <alignment vertical="center"/>
    </xf>
    <xf numFmtId="0" fontId="9" fillId="0" borderId="0" xfId="0" applyFont="1" applyAlignment="1" applyProtection="1">
      <alignment vertical="center"/>
    </xf>
    <xf numFmtId="0" fontId="9" fillId="0" borderId="0" xfId="0" applyFont="1" applyAlignment="1" applyProtection="1">
      <alignment horizontal="left" vertical="center"/>
    </xf>
    <xf numFmtId="0" fontId="9" fillId="0" borderId="0" xfId="0" applyFont="1" applyAlignment="1" applyProtection="1">
      <alignment horizontal="left" vertical="center" wrapText="1"/>
    </xf>
    <xf numFmtId="167" fontId="9" fillId="0" borderId="0" xfId="0" applyNumberFormat="1" applyFont="1" applyAlignment="1" applyProtection="1">
      <alignment vertical="center"/>
    </xf>
    <xf numFmtId="0" fontId="9" fillId="0" borderId="0" xfId="0" applyFont="1" applyAlignment="1" applyProtection="1">
      <alignment vertical="center"/>
      <protection locked="0"/>
    </xf>
    <xf numFmtId="0" fontId="9" fillId="0" borderId="5" xfId="0" applyFont="1" applyBorder="1" applyAlignment="1">
      <alignment vertical="center"/>
    </xf>
    <xf numFmtId="0" fontId="9" fillId="0" borderId="18" xfId="0" applyFont="1" applyBorder="1" applyAlignment="1" applyProtection="1">
      <alignment vertical="center"/>
    </xf>
    <xf numFmtId="0" fontId="9" fillId="0" borderId="0" xfId="0" applyFont="1" applyBorder="1" applyAlignment="1" applyProtection="1">
      <alignment vertical="center"/>
    </xf>
    <xf numFmtId="0" fontId="9" fillId="0" borderId="19" xfId="0" applyFont="1" applyBorder="1" applyAlignment="1" applyProtection="1">
      <alignment vertical="center"/>
    </xf>
    <xf numFmtId="0" fontId="9" fillId="0" borderId="0" xfId="0" applyFont="1" applyAlignment="1">
      <alignment horizontal="left" vertical="center"/>
    </xf>
    <xf numFmtId="0" fontId="10" fillId="0" borderId="5" xfId="0" applyFont="1" applyBorder="1" applyAlignment="1" applyProtection="1">
      <alignment vertical="center"/>
    </xf>
    <xf numFmtId="0" fontId="10" fillId="0" borderId="0" xfId="0" applyFont="1" applyAlignment="1" applyProtection="1">
      <alignment vertical="center"/>
    </xf>
    <xf numFmtId="0" fontId="36" fillId="0" borderId="0" xfId="0" applyFont="1" applyBorder="1" applyAlignment="1" applyProtection="1">
      <alignment horizontal="left" vertical="center"/>
    </xf>
    <xf numFmtId="0" fontId="39" fillId="0" borderId="0" xfId="0" applyFont="1" applyBorder="1" applyAlignment="1" applyProtection="1">
      <alignment horizontal="left" vertical="center"/>
    </xf>
    <xf numFmtId="0" fontId="39" fillId="0" borderId="0" xfId="0" applyFont="1" applyBorder="1" applyAlignment="1" applyProtection="1">
      <alignment horizontal="left" vertical="center" wrapText="1"/>
    </xf>
    <xf numFmtId="167" fontId="10" fillId="0" borderId="0" xfId="0" applyNumberFormat="1" applyFont="1" applyBorder="1" applyAlignment="1" applyProtection="1">
      <alignment vertical="center"/>
    </xf>
    <xf numFmtId="0" fontId="10" fillId="0" borderId="0" xfId="0" applyFont="1" applyAlignment="1" applyProtection="1">
      <alignment vertical="center"/>
      <protection locked="0"/>
    </xf>
    <xf numFmtId="0" fontId="10" fillId="0" borderId="5" xfId="0" applyFont="1" applyBorder="1" applyAlignment="1">
      <alignment vertical="center"/>
    </xf>
    <xf numFmtId="0" fontId="10" fillId="0" borderId="18" xfId="0" applyFont="1" applyBorder="1" applyAlignment="1" applyProtection="1">
      <alignment vertical="center"/>
    </xf>
    <xf numFmtId="0" fontId="10" fillId="0" borderId="0" xfId="0" applyFont="1" applyBorder="1" applyAlignment="1" applyProtection="1">
      <alignment vertical="center"/>
    </xf>
    <xf numFmtId="0" fontId="10" fillId="0" borderId="19" xfId="0" applyFont="1" applyBorder="1" applyAlignment="1" applyProtection="1">
      <alignment vertical="center"/>
    </xf>
    <xf numFmtId="0" fontId="10" fillId="0" borderId="0" xfId="0" applyFont="1" applyAlignment="1">
      <alignment horizontal="left" vertical="center"/>
    </xf>
    <xf numFmtId="0" fontId="39" fillId="0" borderId="0" xfId="0" applyFont="1" applyAlignment="1" applyProtection="1">
      <alignment horizontal="left" vertical="center"/>
    </xf>
    <xf numFmtId="0" fontId="39" fillId="0" borderId="0" xfId="0" applyFont="1" applyAlignment="1" applyProtection="1">
      <alignment horizontal="left" vertical="center" wrapText="1"/>
    </xf>
    <xf numFmtId="167" fontId="10" fillId="0" borderId="0" xfId="0" applyNumberFormat="1" applyFont="1" applyAlignment="1" applyProtection="1">
      <alignment vertical="center"/>
    </xf>
    <xf numFmtId="0" fontId="9" fillId="0" borderId="0" xfId="0" applyFont="1" applyBorder="1" applyAlignment="1" applyProtection="1">
      <alignment horizontal="left" vertical="center"/>
    </xf>
    <xf numFmtId="0" fontId="9" fillId="0" borderId="0" xfId="0" applyFont="1" applyBorder="1" applyAlignment="1" applyProtection="1">
      <alignment horizontal="left" vertical="center" wrapText="1"/>
    </xf>
    <xf numFmtId="167" fontId="9" fillId="0" borderId="0" xfId="0" applyNumberFormat="1" applyFont="1" applyBorder="1" applyAlignment="1" applyProtection="1">
      <alignment vertical="center"/>
    </xf>
    <xf numFmtId="0" fontId="37" fillId="0" borderId="0" xfId="0" applyFont="1" applyBorder="1" applyAlignment="1" applyProtection="1">
      <alignment vertical="center" wrapText="1"/>
    </xf>
    <xf numFmtId="0" fontId="40" fillId="0" borderId="28" xfId="0" applyFont="1" applyBorder="1" applyAlignment="1" applyProtection="1">
      <alignment horizontal="center" vertical="center"/>
    </xf>
    <xf numFmtId="49" fontId="40" fillId="0" borderId="28" xfId="0" applyNumberFormat="1" applyFont="1" applyBorder="1" applyAlignment="1" applyProtection="1">
      <alignment horizontal="left" vertical="center" wrapText="1"/>
    </xf>
    <xf numFmtId="0" fontId="40" fillId="0" borderId="28" xfId="0" applyFont="1" applyBorder="1" applyAlignment="1" applyProtection="1">
      <alignment horizontal="left" vertical="center" wrapText="1"/>
    </xf>
    <xf numFmtId="0" fontId="40" fillId="0" borderId="28" xfId="0" applyFont="1" applyBorder="1" applyAlignment="1" applyProtection="1">
      <alignment horizontal="center" vertical="center" wrapText="1"/>
    </xf>
    <xf numFmtId="167" fontId="40" fillId="0" borderId="28" xfId="0" applyNumberFormat="1" applyFont="1" applyBorder="1" applyAlignment="1" applyProtection="1">
      <alignment vertical="center"/>
    </xf>
    <xf numFmtId="4" fontId="40" fillId="4" borderId="28" xfId="0" applyNumberFormat="1" applyFont="1" applyFill="1" applyBorder="1" applyAlignment="1" applyProtection="1">
      <alignment vertical="center"/>
      <protection locked="0"/>
    </xf>
    <xf numFmtId="4" fontId="40" fillId="0" borderId="28" xfId="0" applyNumberFormat="1" applyFont="1" applyBorder="1" applyAlignment="1" applyProtection="1">
      <alignment vertical="center"/>
    </xf>
    <xf numFmtId="0" fontId="40" fillId="0" borderId="5" xfId="0" applyFont="1" applyBorder="1" applyAlignment="1">
      <alignment vertical="center"/>
    </xf>
    <xf numFmtId="0" fontId="40" fillId="4" borderId="28" xfId="0" applyFont="1" applyFill="1" applyBorder="1" applyAlignment="1" applyProtection="1">
      <alignment horizontal="left" vertical="center"/>
      <protection locked="0"/>
    </xf>
    <xf numFmtId="0" fontId="40" fillId="0" borderId="0" xfId="0" applyFont="1" applyBorder="1" applyAlignment="1" applyProtection="1">
      <alignment horizontal="center" vertical="center"/>
    </xf>
    <xf numFmtId="0" fontId="1" fillId="0" borderId="24" xfId="0" applyFont="1" applyBorder="1" applyAlignment="1" applyProtection="1">
      <alignment horizontal="center" vertical="center"/>
    </xf>
    <xf numFmtId="0" fontId="0" fillId="0" borderId="24" xfId="0" applyFont="1" applyBorder="1" applyAlignment="1" applyProtection="1">
      <alignment vertical="center"/>
    </xf>
    <xf numFmtId="166" fontId="1" fillId="0" borderId="24" xfId="0" applyNumberFormat="1" applyFont="1" applyBorder="1" applyAlignment="1" applyProtection="1">
      <alignment vertical="center"/>
    </xf>
    <xf numFmtId="166" fontId="1" fillId="0" borderId="25" xfId="0" applyNumberFormat="1" applyFont="1" applyBorder="1" applyAlignment="1" applyProtection="1">
      <alignment vertical="center"/>
    </xf>
    <xf numFmtId="0" fontId="0" fillId="0" borderId="0" xfId="0" applyAlignment="1" applyProtection="1">
      <alignment vertical="top"/>
      <protection locked="0"/>
    </xf>
    <xf numFmtId="0" fontId="41" fillId="0" borderId="29" xfId="0" applyFont="1" applyBorder="1" applyAlignment="1" applyProtection="1">
      <alignment vertical="center" wrapText="1"/>
      <protection locked="0"/>
    </xf>
    <xf numFmtId="0" fontId="41" fillId="0" borderId="30" xfId="0" applyFont="1" applyBorder="1" applyAlignment="1" applyProtection="1">
      <alignment vertical="center" wrapText="1"/>
      <protection locked="0"/>
    </xf>
    <xf numFmtId="0" fontId="41" fillId="0" borderId="31" xfId="0" applyFont="1" applyBorder="1" applyAlignment="1" applyProtection="1">
      <alignment vertical="center" wrapText="1"/>
      <protection locked="0"/>
    </xf>
    <xf numFmtId="0" fontId="41" fillId="0" borderId="32" xfId="0" applyFont="1" applyBorder="1" applyAlignment="1" applyProtection="1">
      <alignment horizontal="center" vertical="center" wrapText="1"/>
      <protection locked="0"/>
    </xf>
    <xf numFmtId="0" fontId="41" fillId="0" borderId="33" xfId="0" applyFont="1" applyBorder="1" applyAlignment="1" applyProtection="1">
      <alignment horizontal="center" vertical="center" wrapText="1"/>
      <protection locked="0"/>
    </xf>
    <xf numFmtId="0" fontId="41" fillId="0" borderId="32" xfId="0" applyFont="1" applyBorder="1" applyAlignment="1" applyProtection="1">
      <alignment vertical="center" wrapText="1"/>
      <protection locked="0"/>
    </xf>
    <xf numFmtId="0" fontId="41" fillId="0" borderId="33" xfId="0" applyFont="1" applyBorder="1" applyAlignment="1" applyProtection="1">
      <alignment vertical="center" wrapText="1"/>
      <protection locked="0"/>
    </xf>
    <xf numFmtId="0" fontId="43" fillId="0" borderId="1" xfId="0" applyFont="1" applyBorder="1" applyAlignment="1" applyProtection="1">
      <alignment horizontal="left" vertical="center" wrapText="1"/>
      <protection locked="0"/>
    </xf>
    <xf numFmtId="0" fontId="44" fillId="0" borderId="1" xfId="0" applyFont="1" applyBorder="1" applyAlignment="1" applyProtection="1">
      <alignment horizontal="left" vertical="center" wrapText="1"/>
      <protection locked="0"/>
    </xf>
    <xf numFmtId="0" fontId="44" fillId="0" borderId="32" xfId="0" applyFont="1" applyBorder="1" applyAlignment="1" applyProtection="1">
      <alignment vertical="center" wrapText="1"/>
      <protection locked="0"/>
    </xf>
    <xf numFmtId="0" fontId="44" fillId="0" borderId="1" xfId="0" applyFont="1" applyBorder="1" applyAlignment="1" applyProtection="1">
      <alignment vertical="center" wrapText="1"/>
      <protection locked="0"/>
    </xf>
    <xf numFmtId="0" fontId="44" fillId="0" borderId="1" xfId="0" applyFont="1" applyBorder="1" applyAlignment="1" applyProtection="1">
      <alignment vertical="center"/>
      <protection locked="0"/>
    </xf>
    <xf numFmtId="0" fontId="44" fillId="0" borderId="1" xfId="0" applyFont="1" applyBorder="1" applyAlignment="1" applyProtection="1">
      <alignment horizontal="left" vertical="center"/>
      <protection locked="0"/>
    </xf>
    <xf numFmtId="49" fontId="44" fillId="0" borderId="1" xfId="0" applyNumberFormat="1" applyFont="1" applyBorder="1" applyAlignment="1" applyProtection="1">
      <alignment vertical="center" wrapText="1"/>
      <protection locked="0"/>
    </xf>
    <xf numFmtId="0" fontId="41" fillId="0" borderId="35" xfId="0" applyFont="1" applyBorder="1" applyAlignment="1" applyProtection="1">
      <alignment vertical="center" wrapText="1"/>
      <protection locked="0"/>
    </xf>
    <xf numFmtId="0" fontId="45" fillId="0" borderId="34" xfId="0" applyFont="1" applyBorder="1" applyAlignment="1" applyProtection="1">
      <alignment vertical="center" wrapText="1"/>
      <protection locked="0"/>
    </xf>
    <xf numFmtId="0" fontId="41" fillId="0" borderId="36" xfId="0" applyFont="1" applyBorder="1" applyAlignment="1" applyProtection="1">
      <alignment vertical="center" wrapText="1"/>
      <protection locked="0"/>
    </xf>
    <xf numFmtId="0" fontId="41" fillId="0" borderId="1" xfId="0" applyFont="1" applyBorder="1" applyAlignment="1" applyProtection="1">
      <alignment vertical="top"/>
      <protection locked="0"/>
    </xf>
    <xf numFmtId="0" fontId="41" fillId="0" borderId="0" xfId="0" applyFont="1" applyAlignment="1" applyProtection="1">
      <alignment vertical="top"/>
      <protection locked="0"/>
    </xf>
    <xf numFmtId="0" fontId="41" fillId="0" borderId="29" xfId="0" applyFont="1" applyBorder="1" applyAlignment="1" applyProtection="1">
      <alignment horizontal="left" vertical="center"/>
      <protection locked="0"/>
    </xf>
    <xf numFmtId="0" fontId="41" fillId="0" borderId="30" xfId="0" applyFont="1" applyBorder="1" applyAlignment="1" applyProtection="1">
      <alignment horizontal="left" vertical="center"/>
      <protection locked="0"/>
    </xf>
    <xf numFmtId="0" fontId="41" fillId="0" borderId="31" xfId="0" applyFont="1" applyBorder="1" applyAlignment="1" applyProtection="1">
      <alignment horizontal="left" vertical="center"/>
      <protection locked="0"/>
    </xf>
    <xf numFmtId="0" fontId="41" fillId="0" borderId="32" xfId="0" applyFont="1" applyBorder="1" applyAlignment="1" applyProtection="1">
      <alignment horizontal="left" vertical="center"/>
      <protection locked="0"/>
    </xf>
    <xf numFmtId="0" fontId="41" fillId="0" borderId="33" xfId="0" applyFont="1" applyBorder="1" applyAlignment="1" applyProtection="1">
      <alignment horizontal="left" vertical="center"/>
      <protection locked="0"/>
    </xf>
    <xf numFmtId="0" fontId="43" fillId="0" borderId="1" xfId="0" applyFont="1" applyBorder="1" applyAlignment="1" applyProtection="1">
      <alignment horizontal="left" vertical="center"/>
      <protection locked="0"/>
    </xf>
    <xf numFmtId="0" fontId="46" fillId="0" borderId="0" xfId="0" applyFont="1" applyAlignment="1" applyProtection="1">
      <alignment horizontal="left" vertical="center"/>
      <protection locked="0"/>
    </xf>
    <xf numFmtId="0" fontId="43" fillId="0" borderId="34" xfId="0" applyFont="1" applyBorder="1" applyAlignment="1" applyProtection="1">
      <alignment horizontal="left" vertical="center"/>
      <protection locked="0"/>
    </xf>
    <xf numFmtId="0" fontId="43" fillId="0" borderId="34" xfId="0" applyFont="1" applyBorder="1" applyAlignment="1" applyProtection="1">
      <alignment horizontal="center" vertical="center"/>
      <protection locked="0"/>
    </xf>
    <xf numFmtId="0" fontId="46" fillId="0" borderId="34" xfId="0" applyFont="1" applyBorder="1" applyAlignment="1" applyProtection="1">
      <alignment horizontal="left" vertical="center"/>
      <protection locked="0"/>
    </xf>
    <xf numFmtId="0" fontId="47" fillId="0" borderId="1" xfId="0" applyFont="1" applyBorder="1" applyAlignment="1" applyProtection="1">
      <alignment horizontal="left" vertical="center"/>
      <protection locked="0"/>
    </xf>
    <xf numFmtId="0" fontId="44" fillId="0" borderId="0" xfId="0" applyFont="1" applyAlignment="1" applyProtection="1">
      <alignment horizontal="left" vertical="center"/>
      <protection locked="0"/>
    </xf>
    <xf numFmtId="0" fontId="44" fillId="0" borderId="1" xfId="0" applyFont="1" applyBorder="1" applyAlignment="1" applyProtection="1">
      <alignment horizontal="center" vertical="center"/>
      <protection locked="0"/>
    </xf>
    <xf numFmtId="0" fontId="44" fillId="0" borderId="32" xfId="0" applyFont="1" applyBorder="1" applyAlignment="1" applyProtection="1">
      <alignment horizontal="left" vertical="center"/>
      <protection locked="0"/>
    </xf>
    <xf numFmtId="0" fontId="44" fillId="2" borderId="1" xfId="0" applyFont="1" applyFill="1" applyBorder="1" applyAlignment="1" applyProtection="1">
      <alignment horizontal="left" vertical="center"/>
      <protection locked="0"/>
    </xf>
    <xf numFmtId="0" fontId="44" fillId="2" borderId="1" xfId="0" applyFont="1" applyFill="1" applyBorder="1" applyAlignment="1" applyProtection="1">
      <alignment horizontal="center" vertical="center"/>
      <protection locked="0"/>
    </xf>
    <xf numFmtId="0" fontId="41" fillId="0" borderId="35" xfId="0" applyFont="1" applyBorder="1" applyAlignment="1" applyProtection="1">
      <alignment horizontal="left" vertical="center"/>
      <protection locked="0"/>
    </xf>
    <xf numFmtId="0" fontId="45" fillId="0" borderId="34" xfId="0" applyFont="1" applyBorder="1" applyAlignment="1" applyProtection="1">
      <alignment horizontal="left" vertical="center"/>
      <protection locked="0"/>
    </xf>
    <xf numFmtId="0" fontId="41" fillId="0" borderId="36" xfId="0" applyFont="1" applyBorder="1" applyAlignment="1" applyProtection="1">
      <alignment horizontal="left" vertical="center"/>
      <protection locked="0"/>
    </xf>
    <xf numFmtId="0" fontId="41" fillId="0" borderId="1" xfId="0" applyFont="1" applyBorder="1" applyAlignment="1" applyProtection="1">
      <alignment horizontal="left" vertical="center"/>
      <protection locked="0"/>
    </xf>
    <xf numFmtId="0" fontId="45" fillId="0" borderId="1" xfId="0" applyFont="1" applyBorder="1" applyAlignment="1" applyProtection="1">
      <alignment horizontal="left" vertical="center"/>
      <protection locked="0"/>
    </xf>
    <xf numFmtId="0" fontId="46" fillId="0" borderId="1" xfId="0" applyFont="1" applyBorder="1" applyAlignment="1" applyProtection="1">
      <alignment horizontal="left" vertical="center"/>
      <protection locked="0"/>
    </xf>
    <xf numFmtId="0" fontId="44" fillId="0" borderId="34" xfId="0" applyFont="1" applyBorder="1" applyAlignment="1" applyProtection="1">
      <alignment horizontal="left" vertical="center"/>
      <protection locked="0"/>
    </xf>
    <xf numFmtId="0" fontId="41" fillId="0" borderId="1" xfId="0" applyFont="1" applyBorder="1" applyAlignment="1" applyProtection="1">
      <alignment horizontal="left" vertical="center" wrapText="1"/>
      <protection locked="0"/>
    </xf>
    <xf numFmtId="0" fontId="44" fillId="0" borderId="1" xfId="0" applyFont="1" applyBorder="1" applyAlignment="1" applyProtection="1">
      <alignment horizontal="center" vertical="center" wrapText="1"/>
      <protection locked="0"/>
    </xf>
    <xf numFmtId="0" fontId="41" fillId="0" borderId="29" xfId="0" applyFont="1" applyBorder="1" applyAlignment="1" applyProtection="1">
      <alignment horizontal="left" vertical="center" wrapText="1"/>
      <protection locked="0"/>
    </xf>
    <xf numFmtId="0" fontId="41" fillId="0" borderId="30" xfId="0" applyFont="1" applyBorder="1" applyAlignment="1" applyProtection="1">
      <alignment horizontal="left" vertical="center" wrapText="1"/>
      <protection locked="0"/>
    </xf>
    <xf numFmtId="0" fontId="41" fillId="0" borderId="31" xfId="0" applyFont="1" applyBorder="1" applyAlignment="1" applyProtection="1">
      <alignment horizontal="left" vertical="center" wrapText="1"/>
      <protection locked="0"/>
    </xf>
    <xf numFmtId="0" fontId="41" fillId="0" borderId="32" xfId="0" applyFont="1" applyBorder="1" applyAlignment="1" applyProtection="1">
      <alignment horizontal="left" vertical="center" wrapText="1"/>
      <protection locked="0"/>
    </xf>
    <xf numFmtId="0" fontId="41" fillId="0" borderId="33" xfId="0" applyFont="1" applyBorder="1" applyAlignment="1" applyProtection="1">
      <alignment horizontal="left" vertical="center" wrapText="1"/>
      <protection locked="0"/>
    </xf>
    <xf numFmtId="0" fontId="46" fillId="0" borderId="32" xfId="0" applyFont="1" applyBorder="1" applyAlignment="1" applyProtection="1">
      <alignment horizontal="left" vertical="center" wrapText="1"/>
      <protection locked="0"/>
    </xf>
    <xf numFmtId="0" fontId="46" fillId="0" borderId="33" xfId="0" applyFont="1" applyBorder="1" applyAlignment="1" applyProtection="1">
      <alignment horizontal="left" vertical="center" wrapText="1"/>
      <protection locked="0"/>
    </xf>
    <xf numFmtId="0" fontId="44" fillId="0" borderId="32" xfId="0" applyFont="1" applyBorder="1" applyAlignment="1" applyProtection="1">
      <alignment horizontal="left" vertical="center" wrapText="1"/>
      <protection locked="0"/>
    </xf>
    <xf numFmtId="0" fontId="44" fillId="0" borderId="33" xfId="0" applyFont="1" applyBorder="1" applyAlignment="1" applyProtection="1">
      <alignment horizontal="left" vertical="center" wrapText="1"/>
      <protection locked="0"/>
    </xf>
    <xf numFmtId="0" fontId="44" fillId="0" borderId="33" xfId="0" applyFont="1" applyBorder="1" applyAlignment="1" applyProtection="1">
      <alignment horizontal="left" vertical="center"/>
      <protection locked="0"/>
    </xf>
    <xf numFmtId="0" fontId="44" fillId="0" borderId="35" xfId="0" applyFont="1" applyBorder="1" applyAlignment="1" applyProtection="1">
      <alignment horizontal="left" vertical="center" wrapText="1"/>
      <protection locked="0"/>
    </xf>
    <xf numFmtId="0" fontId="44" fillId="0" borderId="34" xfId="0" applyFont="1" applyBorder="1" applyAlignment="1" applyProtection="1">
      <alignment horizontal="left" vertical="center" wrapText="1"/>
      <protection locked="0"/>
    </xf>
    <xf numFmtId="0" fontId="44" fillId="0" borderId="36" xfId="0" applyFont="1" applyBorder="1" applyAlignment="1" applyProtection="1">
      <alignment horizontal="left" vertical="center" wrapText="1"/>
      <protection locked="0"/>
    </xf>
    <xf numFmtId="0" fontId="44" fillId="0" borderId="1" xfId="0" applyFont="1" applyBorder="1" applyAlignment="1" applyProtection="1">
      <alignment horizontal="left" vertical="top"/>
      <protection locked="0"/>
    </xf>
    <xf numFmtId="0" fontId="44" fillId="0" borderId="1" xfId="0" applyFont="1" applyBorder="1" applyAlignment="1" applyProtection="1">
      <alignment horizontal="center" vertical="top"/>
      <protection locked="0"/>
    </xf>
    <xf numFmtId="0" fontId="44" fillId="0" borderId="35" xfId="0" applyFont="1" applyBorder="1" applyAlignment="1" applyProtection="1">
      <alignment horizontal="left" vertical="center"/>
      <protection locked="0"/>
    </xf>
    <xf numFmtId="0" fontId="44" fillId="0" borderId="36" xfId="0" applyFont="1" applyBorder="1" applyAlignment="1" applyProtection="1">
      <alignment horizontal="left" vertical="center"/>
      <protection locked="0"/>
    </xf>
    <xf numFmtId="0" fontId="46" fillId="0" borderId="0" xfId="0" applyFont="1" applyAlignment="1" applyProtection="1">
      <alignment vertical="center"/>
      <protection locked="0"/>
    </xf>
    <xf numFmtId="0" fontId="43" fillId="0" borderId="1" xfId="0" applyFont="1" applyBorder="1" applyAlignment="1" applyProtection="1">
      <alignment vertical="center"/>
      <protection locked="0"/>
    </xf>
    <xf numFmtId="0" fontId="46" fillId="0" borderId="34" xfId="0" applyFont="1" applyBorder="1" applyAlignment="1" applyProtection="1">
      <alignment vertical="center"/>
      <protection locked="0"/>
    </xf>
    <xf numFmtId="0" fontId="43" fillId="0" borderId="34" xfId="0" applyFont="1" applyBorder="1" applyAlignment="1" applyProtection="1">
      <alignment vertical="center"/>
      <protection locked="0"/>
    </xf>
    <xf numFmtId="0" fontId="0" fillId="0" borderId="1" xfId="0" applyBorder="1" applyAlignment="1" applyProtection="1">
      <alignment vertical="top"/>
      <protection locked="0"/>
    </xf>
    <xf numFmtId="49" fontId="44" fillId="0" borderId="1" xfId="0" applyNumberFormat="1" applyFont="1" applyBorder="1" applyAlignment="1" applyProtection="1">
      <alignment horizontal="left" vertical="center"/>
      <protection locked="0"/>
    </xf>
    <xf numFmtId="0" fontId="0" fillId="0" borderId="34" xfId="0" applyBorder="1" applyAlignment="1" applyProtection="1">
      <alignment vertical="top"/>
      <protection locked="0"/>
    </xf>
    <xf numFmtId="0" fontId="43" fillId="0" borderId="34" xfId="0" applyFont="1" applyBorder="1" applyAlignment="1" applyProtection="1">
      <alignment horizontal="left"/>
      <protection locked="0"/>
    </xf>
    <xf numFmtId="0" fontId="46" fillId="0" borderId="34" xfId="0" applyFont="1" applyBorder="1" applyAlignment="1" applyProtection="1">
      <protection locked="0"/>
    </xf>
    <xf numFmtId="0" fontId="41" fillId="0" borderId="32" xfId="0" applyFont="1" applyBorder="1" applyAlignment="1" applyProtection="1">
      <alignment vertical="top"/>
      <protection locked="0"/>
    </xf>
    <xf numFmtId="0" fontId="41" fillId="0" borderId="33" xfId="0" applyFont="1" applyBorder="1" applyAlignment="1" applyProtection="1">
      <alignment vertical="top"/>
      <protection locked="0"/>
    </xf>
    <xf numFmtId="0" fontId="41" fillId="0" borderId="1" xfId="0" applyFont="1" applyBorder="1" applyAlignment="1" applyProtection="1">
      <alignment horizontal="center" vertical="center"/>
      <protection locked="0"/>
    </xf>
    <xf numFmtId="0" fontId="41" fillId="0" borderId="1" xfId="0" applyFont="1" applyBorder="1" applyAlignment="1" applyProtection="1">
      <alignment horizontal="left" vertical="top"/>
      <protection locked="0"/>
    </xf>
    <xf numFmtId="0" fontId="41" fillId="0" borderId="35" xfId="0" applyFont="1" applyBorder="1" applyAlignment="1" applyProtection="1">
      <alignment vertical="top"/>
      <protection locked="0"/>
    </xf>
    <xf numFmtId="0" fontId="41" fillId="0" borderId="34" xfId="0" applyFont="1" applyBorder="1" applyAlignment="1" applyProtection="1">
      <alignment vertical="top"/>
      <protection locked="0"/>
    </xf>
    <xf numFmtId="0" fontId="41" fillId="0" borderId="36" xfId="0" applyFont="1" applyBorder="1" applyAlignment="1" applyProtection="1">
      <alignment vertical="top"/>
      <protection locked="0"/>
    </xf>
    <xf numFmtId="0" fontId="20" fillId="0" borderId="0" xfId="0" applyFont="1" applyAlignment="1">
      <alignment horizontal="left" vertical="top" wrapText="1"/>
    </xf>
    <xf numFmtId="0" fontId="20" fillId="0" borderId="0" xfId="0" applyFont="1" applyAlignment="1">
      <alignment horizontal="left" vertical="center"/>
    </xf>
    <xf numFmtId="0" fontId="2" fillId="0" borderId="0" xfId="0" applyFont="1" applyBorder="1" applyAlignment="1" applyProtection="1">
      <alignment horizontal="left" vertical="center"/>
    </xf>
    <xf numFmtId="0" fontId="0" fillId="0" borderId="0" xfId="0" applyBorder="1" applyProtection="1"/>
    <xf numFmtId="0" fontId="3" fillId="0" borderId="0" xfId="0" applyFont="1" applyBorder="1" applyAlignment="1" applyProtection="1">
      <alignment horizontal="left" vertical="top" wrapText="1"/>
    </xf>
    <xf numFmtId="49" fontId="2" fillId="4" borderId="0" xfId="0" applyNumberFormat="1" applyFont="1" applyFill="1" applyBorder="1" applyAlignment="1" applyProtection="1">
      <alignment horizontal="left" vertical="center"/>
      <protection locked="0"/>
    </xf>
    <xf numFmtId="49" fontId="2" fillId="0" borderId="0" xfId="0" applyNumberFormat="1" applyFont="1" applyBorder="1" applyAlignment="1" applyProtection="1">
      <alignment horizontal="left" vertical="center"/>
    </xf>
    <xf numFmtId="0" fontId="2" fillId="0" borderId="0" xfId="0" applyFont="1" applyBorder="1" applyAlignment="1" applyProtection="1">
      <alignment horizontal="left" vertical="center" wrapText="1"/>
    </xf>
    <xf numFmtId="4" fontId="21" fillId="0" borderId="8" xfId="0" applyNumberFormat="1" applyFont="1" applyBorder="1" applyAlignment="1" applyProtection="1">
      <alignment vertical="center"/>
    </xf>
    <xf numFmtId="0" fontId="0" fillId="0" borderId="8" xfId="0" applyFont="1" applyBorder="1" applyAlignment="1" applyProtection="1">
      <alignment vertical="center"/>
    </xf>
    <xf numFmtId="0" fontId="1" fillId="0" borderId="0" xfId="0" applyFont="1" applyBorder="1" applyAlignment="1" applyProtection="1">
      <alignment horizontal="right" vertical="center"/>
    </xf>
    <xf numFmtId="164" fontId="1" fillId="0" borderId="0" xfId="0" applyNumberFormat="1" applyFont="1" applyBorder="1" applyAlignment="1" applyProtection="1">
      <alignment horizontal="center" vertical="center"/>
    </xf>
    <xf numFmtId="0" fontId="1" fillId="0" borderId="0" xfId="0" applyFont="1" applyBorder="1" applyAlignment="1" applyProtection="1">
      <alignment vertical="center"/>
    </xf>
    <xf numFmtId="4" fontId="20" fillId="0" borderId="0" xfId="0" applyNumberFormat="1" applyFont="1" applyBorder="1" applyAlignment="1" applyProtection="1">
      <alignment vertical="center"/>
    </xf>
    <xf numFmtId="0" fontId="3" fillId="5" borderId="10" xfId="0" applyFont="1" applyFill="1" applyBorder="1" applyAlignment="1" applyProtection="1">
      <alignment horizontal="left" vertical="center"/>
    </xf>
    <xf numFmtId="0" fontId="0" fillId="5" borderId="10" xfId="0" applyFont="1" applyFill="1" applyBorder="1" applyAlignment="1" applyProtection="1">
      <alignment vertical="center"/>
    </xf>
    <xf numFmtId="4" fontId="3" fillId="5" borderId="10" xfId="0" applyNumberFormat="1" applyFont="1" applyFill="1" applyBorder="1" applyAlignment="1" applyProtection="1">
      <alignment vertical="center"/>
    </xf>
    <xf numFmtId="0" fontId="0" fillId="5" borderId="11" xfId="0" applyFont="1" applyFill="1" applyBorder="1" applyAlignment="1" applyProtection="1">
      <alignment vertical="center"/>
    </xf>
    <xf numFmtId="0" fontId="3" fillId="0" borderId="0" xfId="0" applyFont="1" applyAlignment="1" applyProtection="1">
      <alignment horizontal="left" vertical="center" wrapText="1"/>
    </xf>
    <xf numFmtId="0" fontId="3" fillId="0" borderId="0" xfId="0" applyFont="1" applyAlignment="1" applyProtection="1">
      <alignment vertical="center"/>
    </xf>
    <xf numFmtId="165" fontId="2" fillId="0" borderId="0" xfId="0" applyNumberFormat="1" applyFont="1" applyAlignment="1" applyProtection="1">
      <alignment horizontal="left" vertical="center"/>
    </xf>
    <xf numFmtId="0" fontId="2" fillId="0" borderId="0" xfId="0" applyFont="1" applyAlignment="1" applyProtection="1">
      <alignment vertical="center"/>
    </xf>
    <xf numFmtId="0" fontId="23" fillId="0" borderId="15" xfId="0" applyFont="1" applyBorder="1" applyAlignment="1">
      <alignment horizontal="center" vertical="center"/>
    </xf>
    <xf numFmtId="0" fontId="23" fillId="0" borderId="16" xfId="0" applyFont="1" applyBorder="1" applyAlignment="1">
      <alignment horizontal="left" vertical="center"/>
    </xf>
    <xf numFmtId="0" fontId="1" fillId="0" borderId="18" xfId="0" applyFont="1" applyBorder="1" applyAlignment="1">
      <alignment horizontal="left" vertical="center"/>
    </xf>
    <xf numFmtId="0" fontId="1" fillId="0" borderId="0" xfId="0" applyFont="1" applyBorder="1" applyAlignment="1">
      <alignment horizontal="left" vertical="center"/>
    </xf>
    <xf numFmtId="0" fontId="1" fillId="0" borderId="18" xfId="0" applyFont="1" applyBorder="1" applyAlignment="1" applyProtection="1">
      <alignment horizontal="left" vertical="center"/>
    </xf>
    <xf numFmtId="0" fontId="1" fillId="0" borderId="0" xfId="0" applyFont="1" applyBorder="1" applyAlignment="1" applyProtection="1">
      <alignment horizontal="left" vertical="center"/>
    </xf>
    <xf numFmtId="0" fontId="2" fillId="6" borderId="9" xfId="0" applyFont="1" applyFill="1" applyBorder="1" applyAlignment="1" applyProtection="1">
      <alignment horizontal="center" vertical="center"/>
    </xf>
    <xf numFmtId="0" fontId="2" fillId="6" borderId="10" xfId="0" applyFont="1" applyFill="1" applyBorder="1" applyAlignment="1" applyProtection="1">
      <alignment horizontal="left" vertical="center"/>
    </xf>
    <xf numFmtId="0" fontId="2" fillId="6" borderId="10" xfId="0" applyFont="1" applyFill="1" applyBorder="1" applyAlignment="1" applyProtection="1">
      <alignment horizontal="center" vertical="center"/>
    </xf>
    <xf numFmtId="0" fontId="2" fillId="6" borderId="10" xfId="0" applyFont="1" applyFill="1" applyBorder="1" applyAlignment="1" applyProtection="1">
      <alignment horizontal="right" vertical="center"/>
    </xf>
    <xf numFmtId="4" fontId="28" fillId="0" borderId="0" xfId="0" applyNumberFormat="1" applyFont="1" applyAlignment="1" applyProtection="1">
      <alignment vertical="center"/>
    </xf>
    <xf numFmtId="0" fontId="28" fillId="0" borderId="0" xfId="0" applyFont="1" applyAlignment="1" applyProtection="1">
      <alignment vertical="center"/>
    </xf>
    <xf numFmtId="0" fontId="27" fillId="0" borderId="0" xfId="0" applyFont="1" applyAlignment="1" applyProtection="1">
      <alignment horizontal="left" vertical="center" wrapText="1"/>
    </xf>
    <xf numFmtId="4" fontId="24" fillId="0" borderId="0" xfId="0" applyNumberFormat="1" applyFont="1" applyAlignment="1" applyProtection="1">
      <alignment horizontal="right" vertical="center"/>
    </xf>
    <xf numFmtId="4" fontId="24" fillId="0" borderId="0" xfId="0" applyNumberFormat="1" applyFont="1" applyAlignment="1" applyProtection="1">
      <alignment vertical="center"/>
    </xf>
    <xf numFmtId="0" fontId="0" fillId="0" borderId="0" xfId="0"/>
    <xf numFmtId="0" fontId="19" fillId="0" borderId="0" xfId="0" applyFont="1" applyBorder="1" applyAlignment="1" applyProtection="1">
      <alignment horizontal="left" vertical="center" wrapText="1"/>
    </xf>
    <xf numFmtId="0" fontId="19" fillId="0" borderId="0" xfId="0" applyFont="1" applyBorder="1" applyAlignment="1" applyProtection="1">
      <alignment horizontal="left" vertical="center"/>
    </xf>
    <xf numFmtId="0" fontId="3" fillId="0" borderId="0" xfId="0" applyFont="1" applyBorder="1" applyAlignment="1" applyProtection="1">
      <alignment horizontal="left" vertical="center" wrapText="1"/>
    </xf>
    <xf numFmtId="0" fontId="0" fillId="0" borderId="0" xfId="0" applyFont="1" applyBorder="1" applyAlignment="1" applyProtection="1">
      <alignment vertical="center"/>
    </xf>
    <xf numFmtId="0" fontId="19" fillId="0" borderId="0" xfId="0" applyFont="1" applyAlignment="1" applyProtection="1">
      <alignment horizontal="left" vertical="center" wrapText="1"/>
    </xf>
    <xf numFmtId="0" fontId="19" fillId="0" borderId="0" xfId="0" applyFont="1" applyAlignment="1" applyProtection="1">
      <alignment horizontal="left" vertical="center"/>
    </xf>
    <xf numFmtId="0" fontId="0" fillId="0" borderId="0" xfId="0" applyFont="1" applyAlignment="1" applyProtection="1">
      <alignment vertical="center"/>
    </xf>
    <xf numFmtId="0" fontId="31" fillId="3" borderId="0" xfId="1" applyFont="1" applyFill="1" applyAlignment="1">
      <alignment vertical="center"/>
    </xf>
    <xf numFmtId="0" fontId="44" fillId="0" borderId="1" xfId="0" applyFont="1" applyBorder="1" applyAlignment="1" applyProtection="1">
      <alignment horizontal="left" vertical="center"/>
      <protection locked="0"/>
    </xf>
    <xf numFmtId="0" fontId="44" fillId="0" borderId="1" xfId="0" applyFont="1" applyBorder="1" applyAlignment="1" applyProtection="1">
      <alignment horizontal="left" vertical="top"/>
      <protection locked="0"/>
    </xf>
    <xf numFmtId="0" fontId="43" fillId="0" borderId="34" xfId="0" applyFont="1" applyBorder="1" applyAlignment="1" applyProtection="1">
      <alignment horizontal="left"/>
      <protection locked="0"/>
    </xf>
    <xf numFmtId="0" fontId="42" fillId="0" borderId="1" xfId="0" applyFont="1" applyBorder="1" applyAlignment="1" applyProtection="1">
      <alignment horizontal="center" vertical="center" wrapText="1"/>
      <protection locked="0"/>
    </xf>
    <xf numFmtId="0" fontId="42" fillId="0" borderId="1" xfId="0" applyFont="1" applyBorder="1" applyAlignment="1" applyProtection="1">
      <alignment horizontal="center" vertical="center"/>
      <protection locked="0"/>
    </xf>
    <xf numFmtId="49" fontId="44" fillId="0" borderId="1" xfId="0" applyNumberFormat="1" applyFont="1" applyBorder="1" applyAlignment="1" applyProtection="1">
      <alignment horizontal="left" vertical="center" wrapText="1"/>
      <protection locked="0"/>
    </xf>
    <xf numFmtId="0" fontId="44" fillId="0" borderId="1" xfId="0" applyFont="1" applyBorder="1" applyAlignment="1" applyProtection="1">
      <alignment horizontal="left" vertical="center" wrapText="1"/>
      <protection locked="0"/>
    </xf>
    <xf numFmtId="0" fontId="43" fillId="0" borderId="34" xfId="0" applyFont="1" applyBorder="1" applyAlignment="1" applyProtection="1">
      <alignment horizontal="left" wrapText="1"/>
      <protection locked="0"/>
    </xf>
  </cellXfs>
  <cellStyles count="2">
    <cellStyle name="Hypertextový odkaz" xfId="1" builtinId="8"/>
    <cellStyle name="Normální" xfId="0" builtinId="0" customBuiltin="1"/>
  </cellStyles>
  <dxfs count="0"/>
  <tableStyles count="0"/>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drawing1.xml><?xml version="1.0" encoding="utf-8"?>
<xdr:wsDr xmlns:xdr="http://schemas.openxmlformats.org/drawingml/2006/spreadsheetDrawing" xmlns:a="http://schemas.openxmlformats.org/drawingml/2006/main">
  <xdr:absoluteAnchor>
    <xdr:pos x="0" y="0"/>
    <xdr:ext cx="271145" cy="271145"/>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2.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3.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M55"/>
  <sheetViews>
    <sheetView showGridLines="0" tabSelected="1" workbookViewId="0">
      <pane ySplit="1" topLeftCell="A2" activePane="bottomLeft" state="frozen"/>
      <selection pane="bottomLeft"/>
    </sheetView>
  </sheetViews>
  <sheetFormatPr defaultRowHeight="15"/>
  <cols>
    <col min="1" max="1" width="8.33203125" customWidth="1"/>
    <col min="2" max="2" width="1.6640625" customWidth="1"/>
    <col min="3" max="3" width="4.1640625" customWidth="1"/>
    <col min="4" max="33" width="2.6640625" customWidth="1"/>
    <col min="34" max="34" width="3.33203125" customWidth="1"/>
    <col min="35" max="35" width="31.6640625" customWidth="1"/>
    <col min="36" max="37" width="2.5" customWidth="1"/>
    <col min="38" max="38" width="8.33203125" customWidth="1"/>
    <col min="39" max="39" width="3.33203125" customWidth="1"/>
    <col min="40" max="40" width="13.33203125" customWidth="1"/>
    <col min="41" max="41" width="7.5" customWidth="1"/>
    <col min="42" max="42" width="4.1640625" customWidth="1"/>
    <col min="43" max="43" width="15.6640625" customWidth="1"/>
    <col min="44" max="44" width="13.6640625" customWidth="1"/>
    <col min="45" max="47" width="25.83203125" hidden="1" customWidth="1"/>
    <col min="48" max="52" width="21.6640625" hidden="1" customWidth="1"/>
    <col min="53" max="53" width="19.1640625" hidden="1" customWidth="1"/>
    <col min="54" max="54" width="25" hidden="1" customWidth="1"/>
    <col min="55" max="56" width="19.1640625" hidden="1" customWidth="1"/>
    <col min="57" max="57" width="66.5" customWidth="1"/>
    <col min="71" max="91" width="9.33203125" hidden="1"/>
  </cols>
  <sheetData>
    <row r="1" spans="1:74" ht="21.4" customHeight="1">
      <c r="A1" s="15" t="s">
        <v>0</v>
      </c>
      <c r="B1" s="16"/>
      <c r="C1" s="16"/>
      <c r="D1" s="17" t="s">
        <v>1</v>
      </c>
      <c r="E1" s="16"/>
      <c r="F1" s="16"/>
      <c r="G1" s="16"/>
      <c r="H1" s="16"/>
      <c r="I1" s="16"/>
      <c r="J1" s="16"/>
      <c r="K1" s="18" t="s">
        <v>2</v>
      </c>
      <c r="L1" s="18"/>
      <c r="M1" s="18"/>
      <c r="N1" s="18"/>
      <c r="O1" s="18"/>
      <c r="P1" s="18"/>
      <c r="Q1" s="18"/>
      <c r="R1" s="18"/>
      <c r="S1" s="18"/>
      <c r="T1" s="16"/>
      <c r="U1" s="16"/>
      <c r="V1" s="16"/>
      <c r="W1" s="18" t="s">
        <v>3</v>
      </c>
      <c r="X1" s="18"/>
      <c r="Y1" s="18"/>
      <c r="Z1" s="18"/>
      <c r="AA1" s="18"/>
      <c r="AB1" s="18"/>
      <c r="AC1" s="18"/>
      <c r="AD1" s="18"/>
      <c r="AE1" s="18"/>
      <c r="AF1" s="18"/>
      <c r="AG1" s="18"/>
      <c r="AH1" s="18"/>
      <c r="AI1" s="19"/>
      <c r="AJ1" s="20"/>
      <c r="AK1" s="20"/>
      <c r="AL1" s="20"/>
      <c r="AM1" s="20"/>
      <c r="AN1" s="20"/>
      <c r="AO1" s="20"/>
      <c r="AP1" s="20"/>
      <c r="AQ1" s="20"/>
      <c r="AR1" s="20"/>
      <c r="AS1" s="20"/>
      <c r="AT1" s="20"/>
      <c r="AU1" s="20"/>
      <c r="AV1" s="20"/>
      <c r="AW1" s="20"/>
      <c r="AX1" s="20"/>
      <c r="AY1" s="20"/>
      <c r="AZ1" s="20"/>
      <c r="BA1" s="21" t="s">
        <v>4</v>
      </c>
      <c r="BB1" s="21" t="s">
        <v>5</v>
      </c>
      <c r="BC1" s="20"/>
      <c r="BD1" s="20"/>
      <c r="BE1" s="20"/>
      <c r="BF1" s="20"/>
      <c r="BG1" s="20"/>
      <c r="BH1" s="20"/>
      <c r="BI1" s="20"/>
      <c r="BJ1" s="20"/>
      <c r="BK1" s="20"/>
      <c r="BL1" s="20"/>
      <c r="BM1" s="20"/>
      <c r="BN1" s="20"/>
      <c r="BO1" s="20"/>
      <c r="BP1" s="20"/>
      <c r="BQ1" s="20"/>
      <c r="BR1" s="20"/>
      <c r="BT1" s="22" t="s">
        <v>6</v>
      </c>
      <c r="BU1" s="22" t="s">
        <v>6</v>
      </c>
      <c r="BV1" s="22" t="s">
        <v>7</v>
      </c>
    </row>
    <row r="2" spans="1:74" ht="36.950000000000003" customHeight="1">
      <c r="AR2" s="377"/>
      <c r="AS2" s="377"/>
      <c r="AT2" s="377"/>
      <c r="AU2" s="377"/>
      <c r="AV2" s="377"/>
      <c r="AW2" s="377"/>
      <c r="AX2" s="377"/>
      <c r="AY2" s="377"/>
      <c r="AZ2" s="377"/>
      <c r="BA2" s="377"/>
      <c r="BB2" s="377"/>
      <c r="BC2" s="377"/>
      <c r="BD2" s="377"/>
      <c r="BE2" s="377"/>
      <c r="BS2" s="23" t="s">
        <v>8</v>
      </c>
      <c r="BT2" s="23" t="s">
        <v>9</v>
      </c>
    </row>
    <row r="3" spans="1:74" ht="6.95" customHeight="1">
      <c r="B3" s="24"/>
      <c r="C3" s="25"/>
      <c r="D3" s="25"/>
      <c r="E3" s="25"/>
      <c r="F3" s="25"/>
      <c r="G3" s="25"/>
      <c r="H3" s="25"/>
      <c r="I3" s="25"/>
      <c r="J3" s="25"/>
      <c r="K3" s="25"/>
      <c r="L3" s="25"/>
      <c r="M3" s="25"/>
      <c r="N3" s="25"/>
      <c r="O3" s="25"/>
      <c r="P3" s="25"/>
      <c r="Q3" s="25"/>
      <c r="R3" s="25"/>
      <c r="S3" s="25"/>
      <c r="T3" s="25"/>
      <c r="U3" s="25"/>
      <c r="V3" s="25"/>
      <c r="W3" s="25"/>
      <c r="X3" s="25"/>
      <c r="Y3" s="25"/>
      <c r="Z3" s="25"/>
      <c r="AA3" s="25"/>
      <c r="AB3" s="25"/>
      <c r="AC3" s="25"/>
      <c r="AD3" s="25"/>
      <c r="AE3" s="25"/>
      <c r="AF3" s="25"/>
      <c r="AG3" s="25"/>
      <c r="AH3" s="25"/>
      <c r="AI3" s="25"/>
      <c r="AJ3" s="25"/>
      <c r="AK3" s="25"/>
      <c r="AL3" s="25"/>
      <c r="AM3" s="25"/>
      <c r="AN3" s="25"/>
      <c r="AO3" s="25"/>
      <c r="AP3" s="25"/>
      <c r="AQ3" s="26"/>
      <c r="BS3" s="23" t="s">
        <v>8</v>
      </c>
      <c r="BT3" s="23" t="s">
        <v>10</v>
      </c>
    </row>
    <row r="4" spans="1:74" ht="36.950000000000003" customHeight="1">
      <c r="B4" s="27"/>
      <c r="C4" s="28"/>
      <c r="D4" s="29" t="s">
        <v>11</v>
      </c>
      <c r="E4" s="28"/>
      <c r="F4" s="28"/>
      <c r="G4" s="28"/>
      <c r="H4" s="28"/>
      <c r="I4" s="28"/>
      <c r="J4" s="28"/>
      <c r="K4" s="28"/>
      <c r="L4" s="28"/>
      <c r="M4" s="28"/>
      <c r="N4" s="28"/>
      <c r="O4" s="28"/>
      <c r="P4" s="28"/>
      <c r="Q4" s="28"/>
      <c r="R4" s="28"/>
      <c r="S4" s="28"/>
      <c r="T4" s="28"/>
      <c r="U4" s="28"/>
      <c r="V4" s="28"/>
      <c r="W4" s="28"/>
      <c r="X4" s="28"/>
      <c r="Y4" s="28"/>
      <c r="Z4" s="28"/>
      <c r="AA4" s="28"/>
      <c r="AB4" s="28"/>
      <c r="AC4" s="28"/>
      <c r="AD4" s="28"/>
      <c r="AE4" s="28"/>
      <c r="AF4" s="28"/>
      <c r="AG4" s="28"/>
      <c r="AH4" s="28"/>
      <c r="AI4" s="28"/>
      <c r="AJ4" s="28"/>
      <c r="AK4" s="28"/>
      <c r="AL4" s="28"/>
      <c r="AM4" s="28"/>
      <c r="AN4" s="28"/>
      <c r="AO4" s="28"/>
      <c r="AP4" s="28"/>
      <c r="AQ4" s="30"/>
      <c r="AS4" s="31" t="s">
        <v>12</v>
      </c>
      <c r="BE4" s="32" t="s">
        <v>13</v>
      </c>
      <c r="BS4" s="23" t="s">
        <v>14</v>
      </c>
    </row>
    <row r="5" spans="1:74" ht="14.45" customHeight="1">
      <c r="B5" s="27"/>
      <c r="C5" s="28"/>
      <c r="D5" s="33" t="s">
        <v>15</v>
      </c>
      <c r="E5" s="28"/>
      <c r="F5" s="28"/>
      <c r="G5" s="28"/>
      <c r="H5" s="28"/>
      <c r="I5" s="28"/>
      <c r="J5" s="28"/>
      <c r="K5" s="342" t="s">
        <v>16</v>
      </c>
      <c r="L5" s="343"/>
      <c r="M5" s="343"/>
      <c r="N5" s="343"/>
      <c r="O5" s="343"/>
      <c r="P5" s="343"/>
      <c r="Q5" s="343"/>
      <c r="R5" s="343"/>
      <c r="S5" s="343"/>
      <c r="T5" s="343"/>
      <c r="U5" s="343"/>
      <c r="V5" s="343"/>
      <c r="W5" s="343"/>
      <c r="X5" s="343"/>
      <c r="Y5" s="343"/>
      <c r="Z5" s="343"/>
      <c r="AA5" s="343"/>
      <c r="AB5" s="343"/>
      <c r="AC5" s="343"/>
      <c r="AD5" s="343"/>
      <c r="AE5" s="343"/>
      <c r="AF5" s="343"/>
      <c r="AG5" s="343"/>
      <c r="AH5" s="343"/>
      <c r="AI5" s="343"/>
      <c r="AJ5" s="343"/>
      <c r="AK5" s="343"/>
      <c r="AL5" s="343"/>
      <c r="AM5" s="343"/>
      <c r="AN5" s="343"/>
      <c r="AO5" s="343"/>
      <c r="AP5" s="28"/>
      <c r="AQ5" s="30"/>
      <c r="BE5" s="340" t="s">
        <v>17</v>
      </c>
      <c r="BS5" s="23" t="s">
        <v>8</v>
      </c>
    </row>
    <row r="6" spans="1:74" ht="36.950000000000003" customHeight="1">
      <c r="B6" s="27"/>
      <c r="C6" s="28"/>
      <c r="D6" s="35" t="s">
        <v>18</v>
      </c>
      <c r="E6" s="28"/>
      <c r="F6" s="28"/>
      <c r="G6" s="28"/>
      <c r="H6" s="28"/>
      <c r="I6" s="28"/>
      <c r="J6" s="28"/>
      <c r="K6" s="344" t="s">
        <v>19</v>
      </c>
      <c r="L6" s="343"/>
      <c r="M6" s="343"/>
      <c r="N6" s="343"/>
      <c r="O6" s="343"/>
      <c r="P6" s="343"/>
      <c r="Q6" s="343"/>
      <c r="R6" s="343"/>
      <c r="S6" s="343"/>
      <c r="T6" s="343"/>
      <c r="U6" s="343"/>
      <c r="V6" s="343"/>
      <c r="W6" s="343"/>
      <c r="X6" s="343"/>
      <c r="Y6" s="343"/>
      <c r="Z6" s="343"/>
      <c r="AA6" s="343"/>
      <c r="AB6" s="343"/>
      <c r="AC6" s="343"/>
      <c r="AD6" s="343"/>
      <c r="AE6" s="343"/>
      <c r="AF6" s="343"/>
      <c r="AG6" s="343"/>
      <c r="AH6" s="343"/>
      <c r="AI6" s="343"/>
      <c r="AJ6" s="343"/>
      <c r="AK6" s="343"/>
      <c r="AL6" s="343"/>
      <c r="AM6" s="343"/>
      <c r="AN6" s="343"/>
      <c r="AO6" s="343"/>
      <c r="AP6" s="28"/>
      <c r="AQ6" s="30"/>
      <c r="BE6" s="341"/>
      <c r="BS6" s="23" t="s">
        <v>8</v>
      </c>
    </row>
    <row r="7" spans="1:74" ht="14.45" customHeight="1">
      <c r="B7" s="27"/>
      <c r="C7" s="28"/>
      <c r="D7" s="36" t="s">
        <v>20</v>
      </c>
      <c r="E7" s="28"/>
      <c r="F7" s="28"/>
      <c r="G7" s="28"/>
      <c r="H7" s="28"/>
      <c r="I7" s="28"/>
      <c r="J7" s="28"/>
      <c r="K7" s="34" t="s">
        <v>21</v>
      </c>
      <c r="L7" s="28"/>
      <c r="M7" s="28"/>
      <c r="N7" s="28"/>
      <c r="O7" s="28"/>
      <c r="P7" s="28"/>
      <c r="Q7" s="28"/>
      <c r="R7" s="28"/>
      <c r="S7" s="28"/>
      <c r="T7" s="28"/>
      <c r="U7" s="28"/>
      <c r="V7" s="28"/>
      <c r="W7" s="28"/>
      <c r="X7" s="28"/>
      <c r="Y7" s="28"/>
      <c r="Z7" s="28"/>
      <c r="AA7" s="28"/>
      <c r="AB7" s="28"/>
      <c r="AC7" s="28"/>
      <c r="AD7" s="28"/>
      <c r="AE7" s="28"/>
      <c r="AF7" s="28"/>
      <c r="AG7" s="28"/>
      <c r="AH7" s="28"/>
      <c r="AI7" s="28"/>
      <c r="AJ7" s="28"/>
      <c r="AK7" s="36" t="s">
        <v>22</v>
      </c>
      <c r="AL7" s="28"/>
      <c r="AM7" s="28"/>
      <c r="AN7" s="34" t="s">
        <v>21</v>
      </c>
      <c r="AO7" s="28"/>
      <c r="AP7" s="28"/>
      <c r="AQ7" s="30"/>
      <c r="BE7" s="341"/>
      <c r="BS7" s="23" t="s">
        <v>8</v>
      </c>
    </row>
    <row r="8" spans="1:74" ht="14.45" customHeight="1">
      <c r="B8" s="27"/>
      <c r="C8" s="28"/>
      <c r="D8" s="36" t="s">
        <v>23</v>
      </c>
      <c r="E8" s="28"/>
      <c r="F8" s="28"/>
      <c r="G8" s="28"/>
      <c r="H8" s="28"/>
      <c r="I8" s="28"/>
      <c r="J8" s="28"/>
      <c r="K8" s="34" t="s">
        <v>24</v>
      </c>
      <c r="L8" s="28"/>
      <c r="M8" s="28"/>
      <c r="N8" s="28"/>
      <c r="O8" s="28"/>
      <c r="P8" s="28"/>
      <c r="Q8" s="28"/>
      <c r="R8" s="28"/>
      <c r="S8" s="28"/>
      <c r="T8" s="28"/>
      <c r="U8" s="28"/>
      <c r="V8" s="28"/>
      <c r="W8" s="28"/>
      <c r="X8" s="28"/>
      <c r="Y8" s="28"/>
      <c r="Z8" s="28"/>
      <c r="AA8" s="28"/>
      <c r="AB8" s="28"/>
      <c r="AC8" s="28"/>
      <c r="AD8" s="28"/>
      <c r="AE8" s="28"/>
      <c r="AF8" s="28"/>
      <c r="AG8" s="28"/>
      <c r="AH8" s="28"/>
      <c r="AI8" s="28"/>
      <c r="AJ8" s="28"/>
      <c r="AK8" s="36" t="s">
        <v>25</v>
      </c>
      <c r="AL8" s="28"/>
      <c r="AM8" s="28"/>
      <c r="AN8" s="37" t="s">
        <v>26</v>
      </c>
      <c r="AO8" s="28"/>
      <c r="AP8" s="28"/>
      <c r="AQ8" s="30"/>
      <c r="BE8" s="341"/>
      <c r="BS8" s="23" t="s">
        <v>8</v>
      </c>
    </row>
    <row r="9" spans="1:74" ht="14.45" customHeight="1">
      <c r="B9" s="27"/>
      <c r="C9" s="28"/>
      <c r="D9" s="28"/>
      <c r="E9" s="28"/>
      <c r="F9" s="28"/>
      <c r="G9" s="28"/>
      <c r="H9" s="28"/>
      <c r="I9" s="28"/>
      <c r="J9" s="28"/>
      <c r="K9" s="28"/>
      <c r="L9" s="28"/>
      <c r="M9" s="28"/>
      <c r="N9" s="28"/>
      <c r="O9" s="28"/>
      <c r="P9" s="28"/>
      <c r="Q9" s="28"/>
      <c r="R9" s="28"/>
      <c r="S9" s="28"/>
      <c r="T9" s="28"/>
      <c r="U9" s="28"/>
      <c r="V9" s="28"/>
      <c r="W9" s="28"/>
      <c r="X9" s="28"/>
      <c r="Y9" s="28"/>
      <c r="Z9" s="28"/>
      <c r="AA9" s="28"/>
      <c r="AB9" s="28"/>
      <c r="AC9" s="28"/>
      <c r="AD9" s="28"/>
      <c r="AE9" s="28"/>
      <c r="AF9" s="28"/>
      <c r="AG9" s="28"/>
      <c r="AH9" s="28"/>
      <c r="AI9" s="28"/>
      <c r="AJ9" s="28"/>
      <c r="AK9" s="28"/>
      <c r="AL9" s="28"/>
      <c r="AM9" s="28"/>
      <c r="AN9" s="28"/>
      <c r="AO9" s="28"/>
      <c r="AP9" s="28"/>
      <c r="AQ9" s="30"/>
      <c r="BE9" s="341"/>
      <c r="BS9" s="23" t="s">
        <v>8</v>
      </c>
    </row>
    <row r="10" spans="1:74" ht="14.45" customHeight="1">
      <c r="B10" s="27"/>
      <c r="C10" s="28"/>
      <c r="D10" s="36" t="s">
        <v>27</v>
      </c>
      <c r="E10" s="28"/>
      <c r="F10" s="28"/>
      <c r="G10" s="28"/>
      <c r="H10" s="28"/>
      <c r="I10" s="28"/>
      <c r="J10" s="28"/>
      <c r="K10" s="28"/>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36" t="s">
        <v>28</v>
      </c>
      <c r="AL10" s="28"/>
      <c r="AM10" s="28"/>
      <c r="AN10" s="34" t="s">
        <v>21</v>
      </c>
      <c r="AO10" s="28"/>
      <c r="AP10" s="28"/>
      <c r="AQ10" s="30"/>
      <c r="BE10" s="341"/>
      <c r="BS10" s="23" t="s">
        <v>8</v>
      </c>
    </row>
    <row r="11" spans="1:74" ht="18.399999999999999" customHeight="1">
      <c r="B11" s="27"/>
      <c r="C11" s="28"/>
      <c r="D11" s="28"/>
      <c r="E11" s="34" t="s">
        <v>29</v>
      </c>
      <c r="F11" s="28"/>
      <c r="G11" s="28"/>
      <c r="H11" s="28"/>
      <c r="I11" s="28"/>
      <c r="J11" s="28"/>
      <c r="K11" s="28"/>
      <c r="L11" s="28"/>
      <c r="M11" s="28"/>
      <c r="N11" s="28"/>
      <c r="O11" s="28"/>
      <c r="P11" s="28"/>
      <c r="Q11" s="28"/>
      <c r="R11" s="28"/>
      <c r="S11" s="28"/>
      <c r="T11" s="28"/>
      <c r="U11" s="28"/>
      <c r="V11" s="28"/>
      <c r="W11" s="28"/>
      <c r="X11" s="28"/>
      <c r="Y11" s="28"/>
      <c r="Z11" s="28"/>
      <c r="AA11" s="28"/>
      <c r="AB11" s="28"/>
      <c r="AC11" s="28"/>
      <c r="AD11" s="28"/>
      <c r="AE11" s="28"/>
      <c r="AF11" s="28"/>
      <c r="AG11" s="28"/>
      <c r="AH11" s="28"/>
      <c r="AI11" s="28"/>
      <c r="AJ11" s="28"/>
      <c r="AK11" s="36" t="s">
        <v>30</v>
      </c>
      <c r="AL11" s="28"/>
      <c r="AM11" s="28"/>
      <c r="AN11" s="34" t="s">
        <v>21</v>
      </c>
      <c r="AO11" s="28"/>
      <c r="AP11" s="28"/>
      <c r="AQ11" s="30"/>
      <c r="BE11" s="341"/>
      <c r="BS11" s="23" t="s">
        <v>8</v>
      </c>
    </row>
    <row r="12" spans="1:74" ht="6.95" customHeight="1">
      <c r="B12" s="27"/>
      <c r="C12" s="28"/>
      <c r="D12" s="28"/>
      <c r="E12" s="28"/>
      <c r="F12" s="28"/>
      <c r="G12" s="28"/>
      <c r="H12" s="28"/>
      <c r="I12" s="28"/>
      <c r="J12" s="28"/>
      <c r="K12" s="28"/>
      <c r="L12" s="28"/>
      <c r="M12" s="28"/>
      <c r="N12" s="28"/>
      <c r="O12" s="28"/>
      <c r="P12" s="28"/>
      <c r="Q12" s="28"/>
      <c r="R12" s="28"/>
      <c r="S12" s="28"/>
      <c r="T12" s="28"/>
      <c r="U12" s="28"/>
      <c r="V12" s="28"/>
      <c r="W12" s="28"/>
      <c r="X12" s="28"/>
      <c r="Y12" s="28"/>
      <c r="Z12" s="28"/>
      <c r="AA12" s="28"/>
      <c r="AB12" s="28"/>
      <c r="AC12" s="28"/>
      <c r="AD12" s="28"/>
      <c r="AE12" s="28"/>
      <c r="AF12" s="28"/>
      <c r="AG12" s="28"/>
      <c r="AH12" s="28"/>
      <c r="AI12" s="28"/>
      <c r="AJ12" s="28"/>
      <c r="AK12" s="28"/>
      <c r="AL12" s="28"/>
      <c r="AM12" s="28"/>
      <c r="AN12" s="28"/>
      <c r="AO12" s="28"/>
      <c r="AP12" s="28"/>
      <c r="AQ12" s="30"/>
      <c r="BE12" s="341"/>
      <c r="BS12" s="23" t="s">
        <v>8</v>
      </c>
    </row>
    <row r="13" spans="1:74" ht="14.45" customHeight="1">
      <c r="B13" s="27"/>
      <c r="C13" s="28"/>
      <c r="D13" s="36" t="s">
        <v>31</v>
      </c>
      <c r="E13" s="28"/>
      <c r="F13" s="28"/>
      <c r="G13" s="28"/>
      <c r="H13" s="28"/>
      <c r="I13" s="28"/>
      <c r="J13" s="28"/>
      <c r="K13" s="28"/>
      <c r="L13" s="28"/>
      <c r="M13" s="28"/>
      <c r="N13" s="28"/>
      <c r="O13" s="28"/>
      <c r="P13" s="28"/>
      <c r="Q13" s="28"/>
      <c r="R13" s="28"/>
      <c r="S13" s="28"/>
      <c r="T13" s="28"/>
      <c r="U13" s="28"/>
      <c r="V13" s="28"/>
      <c r="W13" s="28"/>
      <c r="X13" s="28"/>
      <c r="Y13" s="28"/>
      <c r="Z13" s="28"/>
      <c r="AA13" s="28"/>
      <c r="AB13" s="28"/>
      <c r="AC13" s="28"/>
      <c r="AD13" s="28"/>
      <c r="AE13" s="28"/>
      <c r="AF13" s="28"/>
      <c r="AG13" s="28"/>
      <c r="AH13" s="28"/>
      <c r="AI13" s="28"/>
      <c r="AJ13" s="28"/>
      <c r="AK13" s="36" t="s">
        <v>28</v>
      </c>
      <c r="AL13" s="28"/>
      <c r="AM13" s="28"/>
      <c r="AN13" s="38" t="s">
        <v>32</v>
      </c>
      <c r="AO13" s="28"/>
      <c r="AP13" s="28"/>
      <c r="AQ13" s="30"/>
      <c r="BE13" s="341"/>
      <c r="BS13" s="23" t="s">
        <v>8</v>
      </c>
    </row>
    <row r="14" spans="1:74">
      <c r="B14" s="27"/>
      <c r="C14" s="28"/>
      <c r="D14" s="28"/>
      <c r="E14" s="345" t="s">
        <v>32</v>
      </c>
      <c r="F14" s="346"/>
      <c r="G14" s="346"/>
      <c r="H14" s="346"/>
      <c r="I14" s="346"/>
      <c r="J14" s="346"/>
      <c r="K14" s="346"/>
      <c r="L14" s="346"/>
      <c r="M14" s="346"/>
      <c r="N14" s="346"/>
      <c r="O14" s="346"/>
      <c r="P14" s="346"/>
      <c r="Q14" s="346"/>
      <c r="R14" s="346"/>
      <c r="S14" s="346"/>
      <c r="T14" s="346"/>
      <c r="U14" s="346"/>
      <c r="V14" s="346"/>
      <c r="W14" s="346"/>
      <c r="X14" s="346"/>
      <c r="Y14" s="346"/>
      <c r="Z14" s="346"/>
      <c r="AA14" s="346"/>
      <c r="AB14" s="346"/>
      <c r="AC14" s="346"/>
      <c r="AD14" s="346"/>
      <c r="AE14" s="346"/>
      <c r="AF14" s="346"/>
      <c r="AG14" s="346"/>
      <c r="AH14" s="346"/>
      <c r="AI14" s="346"/>
      <c r="AJ14" s="346"/>
      <c r="AK14" s="36" t="s">
        <v>30</v>
      </c>
      <c r="AL14" s="28"/>
      <c r="AM14" s="28"/>
      <c r="AN14" s="38" t="s">
        <v>32</v>
      </c>
      <c r="AO14" s="28"/>
      <c r="AP14" s="28"/>
      <c r="AQ14" s="30"/>
      <c r="BE14" s="341"/>
      <c r="BS14" s="23" t="s">
        <v>8</v>
      </c>
    </row>
    <row r="15" spans="1:74" ht="6.95" customHeight="1">
      <c r="B15" s="27"/>
      <c r="C15" s="28"/>
      <c r="D15" s="28"/>
      <c r="E15" s="28"/>
      <c r="F15" s="28"/>
      <c r="G15" s="28"/>
      <c r="H15" s="28"/>
      <c r="I15" s="28"/>
      <c r="J15" s="28"/>
      <c r="K15" s="28"/>
      <c r="L15" s="28"/>
      <c r="M15" s="28"/>
      <c r="N15" s="28"/>
      <c r="O15" s="28"/>
      <c r="P15" s="28"/>
      <c r="Q15" s="28"/>
      <c r="R15" s="28"/>
      <c r="S15" s="28"/>
      <c r="T15" s="28"/>
      <c r="U15" s="28"/>
      <c r="V15" s="28"/>
      <c r="W15" s="28"/>
      <c r="X15" s="28"/>
      <c r="Y15" s="28"/>
      <c r="Z15" s="28"/>
      <c r="AA15" s="28"/>
      <c r="AB15" s="28"/>
      <c r="AC15" s="28"/>
      <c r="AD15" s="28"/>
      <c r="AE15" s="28"/>
      <c r="AF15" s="28"/>
      <c r="AG15" s="28"/>
      <c r="AH15" s="28"/>
      <c r="AI15" s="28"/>
      <c r="AJ15" s="28"/>
      <c r="AK15" s="28"/>
      <c r="AL15" s="28"/>
      <c r="AM15" s="28"/>
      <c r="AN15" s="28"/>
      <c r="AO15" s="28"/>
      <c r="AP15" s="28"/>
      <c r="AQ15" s="30"/>
      <c r="BE15" s="341"/>
      <c r="BS15" s="23" t="s">
        <v>6</v>
      </c>
    </row>
    <row r="16" spans="1:74" ht="14.45" customHeight="1">
      <c r="B16" s="27"/>
      <c r="C16" s="28"/>
      <c r="D16" s="36" t="s">
        <v>33</v>
      </c>
      <c r="E16" s="28"/>
      <c r="F16" s="28"/>
      <c r="G16" s="28"/>
      <c r="H16" s="28"/>
      <c r="I16" s="28"/>
      <c r="J16" s="28"/>
      <c r="K16" s="28"/>
      <c r="L16" s="28"/>
      <c r="M16" s="28"/>
      <c r="N16" s="28"/>
      <c r="O16" s="28"/>
      <c r="P16" s="28"/>
      <c r="Q16" s="28"/>
      <c r="R16" s="28"/>
      <c r="S16" s="28"/>
      <c r="T16" s="28"/>
      <c r="U16" s="28"/>
      <c r="V16" s="28"/>
      <c r="W16" s="28"/>
      <c r="X16" s="28"/>
      <c r="Y16" s="28"/>
      <c r="Z16" s="28"/>
      <c r="AA16" s="28"/>
      <c r="AB16" s="28"/>
      <c r="AC16" s="28"/>
      <c r="AD16" s="28"/>
      <c r="AE16" s="28"/>
      <c r="AF16" s="28"/>
      <c r="AG16" s="28"/>
      <c r="AH16" s="28"/>
      <c r="AI16" s="28"/>
      <c r="AJ16" s="28"/>
      <c r="AK16" s="36" t="s">
        <v>28</v>
      </c>
      <c r="AL16" s="28"/>
      <c r="AM16" s="28"/>
      <c r="AN16" s="34" t="s">
        <v>21</v>
      </c>
      <c r="AO16" s="28"/>
      <c r="AP16" s="28"/>
      <c r="AQ16" s="30"/>
      <c r="BE16" s="341"/>
      <c r="BS16" s="23" t="s">
        <v>6</v>
      </c>
    </row>
    <row r="17" spans="2:71" ht="18.399999999999999" customHeight="1">
      <c r="B17" s="27"/>
      <c r="C17" s="28"/>
      <c r="D17" s="28"/>
      <c r="E17" s="34" t="s">
        <v>29</v>
      </c>
      <c r="F17" s="28"/>
      <c r="G17" s="28"/>
      <c r="H17" s="28"/>
      <c r="I17" s="28"/>
      <c r="J17" s="28"/>
      <c r="K17" s="28"/>
      <c r="L17" s="28"/>
      <c r="M17" s="28"/>
      <c r="N17" s="28"/>
      <c r="O17" s="28"/>
      <c r="P17" s="28"/>
      <c r="Q17" s="28"/>
      <c r="R17" s="28"/>
      <c r="S17" s="28"/>
      <c r="T17" s="28"/>
      <c r="U17" s="28"/>
      <c r="V17" s="28"/>
      <c r="W17" s="28"/>
      <c r="X17" s="28"/>
      <c r="Y17" s="28"/>
      <c r="Z17" s="28"/>
      <c r="AA17" s="28"/>
      <c r="AB17" s="28"/>
      <c r="AC17" s="28"/>
      <c r="AD17" s="28"/>
      <c r="AE17" s="28"/>
      <c r="AF17" s="28"/>
      <c r="AG17" s="28"/>
      <c r="AH17" s="28"/>
      <c r="AI17" s="28"/>
      <c r="AJ17" s="28"/>
      <c r="AK17" s="36" t="s">
        <v>30</v>
      </c>
      <c r="AL17" s="28"/>
      <c r="AM17" s="28"/>
      <c r="AN17" s="34" t="s">
        <v>21</v>
      </c>
      <c r="AO17" s="28"/>
      <c r="AP17" s="28"/>
      <c r="AQ17" s="30"/>
      <c r="BE17" s="341"/>
      <c r="BS17" s="23" t="s">
        <v>34</v>
      </c>
    </row>
    <row r="18" spans="2:71" ht="6.95" customHeight="1">
      <c r="B18" s="27"/>
      <c r="C18" s="28"/>
      <c r="D18" s="28"/>
      <c r="E18" s="28"/>
      <c r="F18" s="28"/>
      <c r="G18" s="28"/>
      <c r="H18" s="28"/>
      <c r="I18" s="28"/>
      <c r="J18" s="28"/>
      <c r="K18" s="28"/>
      <c r="L18" s="28"/>
      <c r="M18" s="28"/>
      <c r="N18" s="28"/>
      <c r="O18" s="28"/>
      <c r="P18" s="28"/>
      <c r="Q18" s="28"/>
      <c r="R18" s="28"/>
      <c r="S18" s="28"/>
      <c r="T18" s="28"/>
      <c r="U18" s="28"/>
      <c r="V18" s="28"/>
      <c r="W18" s="28"/>
      <c r="X18" s="28"/>
      <c r="Y18" s="28"/>
      <c r="Z18" s="28"/>
      <c r="AA18" s="28"/>
      <c r="AB18" s="28"/>
      <c r="AC18" s="28"/>
      <c r="AD18" s="28"/>
      <c r="AE18" s="28"/>
      <c r="AF18" s="28"/>
      <c r="AG18" s="28"/>
      <c r="AH18" s="28"/>
      <c r="AI18" s="28"/>
      <c r="AJ18" s="28"/>
      <c r="AK18" s="28"/>
      <c r="AL18" s="28"/>
      <c r="AM18" s="28"/>
      <c r="AN18" s="28"/>
      <c r="AO18" s="28"/>
      <c r="AP18" s="28"/>
      <c r="AQ18" s="30"/>
      <c r="BE18" s="341"/>
      <c r="BS18" s="23" t="s">
        <v>8</v>
      </c>
    </row>
    <row r="19" spans="2:71" ht="14.45" customHeight="1">
      <c r="B19" s="27"/>
      <c r="C19" s="28"/>
      <c r="D19" s="36" t="s">
        <v>35</v>
      </c>
      <c r="E19" s="28"/>
      <c r="F19" s="28"/>
      <c r="G19" s="28"/>
      <c r="H19" s="28"/>
      <c r="I19" s="28"/>
      <c r="J19" s="28"/>
      <c r="K19" s="28"/>
      <c r="L19" s="28"/>
      <c r="M19" s="28"/>
      <c r="N19" s="28"/>
      <c r="O19" s="28"/>
      <c r="P19" s="28"/>
      <c r="Q19" s="28"/>
      <c r="R19" s="28"/>
      <c r="S19" s="28"/>
      <c r="T19" s="28"/>
      <c r="U19" s="28"/>
      <c r="V19" s="28"/>
      <c r="W19" s="28"/>
      <c r="X19" s="28"/>
      <c r="Y19" s="28"/>
      <c r="Z19" s="28"/>
      <c r="AA19" s="28"/>
      <c r="AB19" s="28"/>
      <c r="AC19" s="28"/>
      <c r="AD19" s="28"/>
      <c r="AE19" s="28"/>
      <c r="AF19" s="28"/>
      <c r="AG19" s="28"/>
      <c r="AH19" s="28"/>
      <c r="AI19" s="28"/>
      <c r="AJ19" s="28"/>
      <c r="AK19" s="28"/>
      <c r="AL19" s="28"/>
      <c r="AM19" s="28"/>
      <c r="AN19" s="28"/>
      <c r="AO19" s="28"/>
      <c r="AP19" s="28"/>
      <c r="AQ19" s="30"/>
      <c r="BE19" s="341"/>
      <c r="BS19" s="23" t="s">
        <v>8</v>
      </c>
    </row>
    <row r="20" spans="2:71" ht="22.5" customHeight="1">
      <c r="B20" s="27"/>
      <c r="C20" s="28"/>
      <c r="D20" s="28"/>
      <c r="E20" s="347" t="s">
        <v>21</v>
      </c>
      <c r="F20" s="347"/>
      <c r="G20" s="347"/>
      <c r="H20" s="347"/>
      <c r="I20" s="347"/>
      <c r="J20" s="347"/>
      <c r="K20" s="347"/>
      <c r="L20" s="347"/>
      <c r="M20" s="347"/>
      <c r="N20" s="347"/>
      <c r="O20" s="347"/>
      <c r="P20" s="347"/>
      <c r="Q20" s="347"/>
      <c r="R20" s="347"/>
      <c r="S20" s="347"/>
      <c r="T20" s="347"/>
      <c r="U20" s="347"/>
      <c r="V20" s="347"/>
      <c r="W20" s="347"/>
      <c r="X20" s="347"/>
      <c r="Y20" s="347"/>
      <c r="Z20" s="347"/>
      <c r="AA20" s="347"/>
      <c r="AB20" s="347"/>
      <c r="AC20" s="347"/>
      <c r="AD20" s="347"/>
      <c r="AE20" s="347"/>
      <c r="AF20" s="347"/>
      <c r="AG20" s="347"/>
      <c r="AH20" s="347"/>
      <c r="AI20" s="347"/>
      <c r="AJ20" s="347"/>
      <c r="AK20" s="347"/>
      <c r="AL20" s="347"/>
      <c r="AM20" s="347"/>
      <c r="AN20" s="347"/>
      <c r="AO20" s="28"/>
      <c r="AP20" s="28"/>
      <c r="AQ20" s="30"/>
      <c r="BE20" s="341"/>
      <c r="BS20" s="23" t="s">
        <v>34</v>
      </c>
    </row>
    <row r="21" spans="2:71" ht="6.95" customHeight="1">
      <c r="B21" s="27"/>
      <c r="C21" s="28"/>
      <c r="D21" s="28"/>
      <c r="E21" s="28"/>
      <c r="F21" s="28"/>
      <c r="G21" s="28"/>
      <c r="H21" s="28"/>
      <c r="I21" s="28"/>
      <c r="J21" s="28"/>
      <c r="K21" s="28"/>
      <c r="L21" s="28"/>
      <c r="M21" s="28"/>
      <c r="N21" s="28"/>
      <c r="O21" s="28"/>
      <c r="P21" s="28"/>
      <c r="Q21" s="28"/>
      <c r="R21" s="28"/>
      <c r="S21" s="28"/>
      <c r="T21" s="28"/>
      <c r="U21" s="28"/>
      <c r="V21" s="28"/>
      <c r="W21" s="28"/>
      <c r="X21" s="28"/>
      <c r="Y21" s="28"/>
      <c r="Z21" s="28"/>
      <c r="AA21" s="28"/>
      <c r="AB21" s="28"/>
      <c r="AC21" s="28"/>
      <c r="AD21" s="28"/>
      <c r="AE21" s="28"/>
      <c r="AF21" s="28"/>
      <c r="AG21" s="28"/>
      <c r="AH21" s="28"/>
      <c r="AI21" s="28"/>
      <c r="AJ21" s="28"/>
      <c r="AK21" s="28"/>
      <c r="AL21" s="28"/>
      <c r="AM21" s="28"/>
      <c r="AN21" s="28"/>
      <c r="AO21" s="28"/>
      <c r="AP21" s="28"/>
      <c r="AQ21" s="30"/>
      <c r="BE21" s="341"/>
    </row>
    <row r="22" spans="2:71" ht="6.95" customHeight="1">
      <c r="B22" s="27"/>
      <c r="C22" s="28"/>
      <c r="D22" s="39"/>
      <c r="E22" s="39"/>
      <c r="F22" s="39"/>
      <c r="G22" s="39"/>
      <c r="H22" s="39"/>
      <c r="I22" s="39"/>
      <c r="J22" s="39"/>
      <c r="K22" s="39"/>
      <c r="L22" s="39"/>
      <c r="M22" s="39"/>
      <c r="N22" s="39"/>
      <c r="O22" s="39"/>
      <c r="P22" s="39"/>
      <c r="Q22" s="39"/>
      <c r="R22" s="39"/>
      <c r="S22" s="39"/>
      <c r="T22" s="39"/>
      <c r="U22" s="39"/>
      <c r="V22" s="39"/>
      <c r="W22" s="39"/>
      <c r="X22" s="39"/>
      <c r="Y22" s="39"/>
      <c r="Z22" s="39"/>
      <c r="AA22" s="39"/>
      <c r="AB22" s="39"/>
      <c r="AC22" s="39"/>
      <c r="AD22" s="39"/>
      <c r="AE22" s="39"/>
      <c r="AF22" s="39"/>
      <c r="AG22" s="39"/>
      <c r="AH22" s="39"/>
      <c r="AI22" s="39"/>
      <c r="AJ22" s="39"/>
      <c r="AK22" s="39"/>
      <c r="AL22" s="39"/>
      <c r="AM22" s="39"/>
      <c r="AN22" s="39"/>
      <c r="AO22" s="39"/>
      <c r="AP22" s="28"/>
      <c r="AQ22" s="30"/>
      <c r="BE22" s="341"/>
    </row>
    <row r="23" spans="2:71" s="1" customFormat="1" ht="25.9" customHeight="1">
      <c r="B23" s="40"/>
      <c r="C23" s="41"/>
      <c r="D23" s="42" t="s">
        <v>36</v>
      </c>
      <c r="E23" s="43"/>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348">
        <f>ROUND(AG51,2)</f>
        <v>0</v>
      </c>
      <c r="AL23" s="349"/>
      <c r="AM23" s="349"/>
      <c r="AN23" s="349"/>
      <c r="AO23" s="349"/>
      <c r="AP23" s="41"/>
      <c r="AQ23" s="44"/>
      <c r="BE23" s="341"/>
    </row>
    <row r="24" spans="2:71" s="1" customFormat="1" ht="6.95" customHeight="1">
      <c r="B24" s="40"/>
      <c r="C24" s="41"/>
      <c r="D24" s="41"/>
      <c r="E24" s="41"/>
      <c r="F24" s="41"/>
      <c r="G24" s="41"/>
      <c r="H24" s="41"/>
      <c r="I24" s="41"/>
      <c r="J24" s="41"/>
      <c r="K24" s="41"/>
      <c r="L24" s="41"/>
      <c r="M24" s="41"/>
      <c r="N24" s="41"/>
      <c r="O24" s="41"/>
      <c r="P24" s="41"/>
      <c r="Q24" s="41"/>
      <c r="R24" s="41"/>
      <c r="S24" s="41"/>
      <c r="T24" s="41"/>
      <c r="U24" s="41"/>
      <c r="V24" s="41"/>
      <c r="W24" s="41"/>
      <c r="X24" s="41"/>
      <c r="Y24" s="41"/>
      <c r="Z24" s="41"/>
      <c r="AA24" s="41"/>
      <c r="AB24" s="41"/>
      <c r="AC24" s="41"/>
      <c r="AD24" s="41"/>
      <c r="AE24" s="41"/>
      <c r="AF24" s="41"/>
      <c r="AG24" s="41"/>
      <c r="AH24" s="41"/>
      <c r="AI24" s="41"/>
      <c r="AJ24" s="41"/>
      <c r="AK24" s="41"/>
      <c r="AL24" s="41"/>
      <c r="AM24" s="41"/>
      <c r="AN24" s="41"/>
      <c r="AO24" s="41"/>
      <c r="AP24" s="41"/>
      <c r="AQ24" s="44"/>
      <c r="BE24" s="341"/>
    </row>
    <row r="25" spans="2:71" s="1" customFormat="1" ht="13.5">
      <c r="B25" s="40"/>
      <c r="C25" s="41"/>
      <c r="D25" s="41"/>
      <c r="E25" s="41"/>
      <c r="F25" s="41"/>
      <c r="G25" s="41"/>
      <c r="H25" s="41"/>
      <c r="I25" s="41"/>
      <c r="J25" s="41"/>
      <c r="K25" s="41"/>
      <c r="L25" s="350" t="s">
        <v>37</v>
      </c>
      <c r="M25" s="350"/>
      <c r="N25" s="350"/>
      <c r="O25" s="350"/>
      <c r="P25" s="41"/>
      <c r="Q25" s="41"/>
      <c r="R25" s="41"/>
      <c r="S25" s="41"/>
      <c r="T25" s="41"/>
      <c r="U25" s="41"/>
      <c r="V25" s="41"/>
      <c r="W25" s="350" t="s">
        <v>38</v>
      </c>
      <c r="X25" s="350"/>
      <c r="Y25" s="350"/>
      <c r="Z25" s="350"/>
      <c r="AA25" s="350"/>
      <c r="AB25" s="350"/>
      <c r="AC25" s="350"/>
      <c r="AD25" s="350"/>
      <c r="AE25" s="350"/>
      <c r="AF25" s="41"/>
      <c r="AG25" s="41"/>
      <c r="AH25" s="41"/>
      <c r="AI25" s="41"/>
      <c r="AJ25" s="41"/>
      <c r="AK25" s="350" t="s">
        <v>39</v>
      </c>
      <c r="AL25" s="350"/>
      <c r="AM25" s="350"/>
      <c r="AN25" s="350"/>
      <c r="AO25" s="350"/>
      <c r="AP25" s="41"/>
      <c r="AQ25" s="44"/>
      <c r="BE25" s="341"/>
    </row>
    <row r="26" spans="2:71" s="2" customFormat="1" ht="14.45" customHeight="1">
      <c r="B26" s="46"/>
      <c r="C26" s="47"/>
      <c r="D26" s="48" t="s">
        <v>40</v>
      </c>
      <c r="E26" s="47"/>
      <c r="F26" s="48" t="s">
        <v>41</v>
      </c>
      <c r="G26" s="47"/>
      <c r="H26" s="47"/>
      <c r="I26" s="47"/>
      <c r="J26" s="47"/>
      <c r="K26" s="47"/>
      <c r="L26" s="351">
        <v>0.21</v>
      </c>
      <c r="M26" s="352"/>
      <c r="N26" s="352"/>
      <c r="O26" s="352"/>
      <c r="P26" s="47"/>
      <c r="Q26" s="47"/>
      <c r="R26" s="47"/>
      <c r="S26" s="47"/>
      <c r="T26" s="47"/>
      <c r="U26" s="47"/>
      <c r="V26" s="47"/>
      <c r="W26" s="353">
        <f>ROUND(AZ51,2)</f>
        <v>0</v>
      </c>
      <c r="X26" s="352"/>
      <c r="Y26" s="352"/>
      <c r="Z26" s="352"/>
      <c r="AA26" s="352"/>
      <c r="AB26" s="352"/>
      <c r="AC26" s="352"/>
      <c r="AD26" s="352"/>
      <c r="AE26" s="352"/>
      <c r="AF26" s="47"/>
      <c r="AG26" s="47"/>
      <c r="AH26" s="47"/>
      <c r="AI26" s="47"/>
      <c r="AJ26" s="47"/>
      <c r="AK26" s="353">
        <f>ROUND(AV51,2)</f>
        <v>0</v>
      </c>
      <c r="AL26" s="352"/>
      <c r="AM26" s="352"/>
      <c r="AN26" s="352"/>
      <c r="AO26" s="352"/>
      <c r="AP26" s="47"/>
      <c r="AQ26" s="49"/>
      <c r="BE26" s="341"/>
    </row>
    <row r="27" spans="2:71" s="2" customFormat="1" ht="14.45" customHeight="1">
      <c r="B27" s="46"/>
      <c r="C27" s="47"/>
      <c r="D27" s="47"/>
      <c r="E27" s="47"/>
      <c r="F27" s="48" t="s">
        <v>42</v>
      </c>
      <c r="G27" s="47"/>
      <c r="H27" s="47"/>
      <c r="I27" s="47"/>
      <c r="J27" s="47"/>
      <c r="K27" s="47"/>
      <c r="L27" s="351">
        <v>0.15</v>
      </c>
      <c r="M27" s="352"/>
      <c r="N27" s="352"/>
      <c r="O27" s="352"/>
      <c r="P27" s="47"/>
      <c r="Q27" s="47"/>
      <c r="R27" s="47"/>
      <c r="S27" s="47"/>
      <c r="T27" s="47"/>
      <c r="U27" s="47"/>
      <c r="V27" s="47"/>
      <c r="W27" s="353">
        <f>ROUND(BA51,2)</f>
        <v>0</v>
      </c>
      <c r="X27" s="352"/>
      <c r="Y27" s="352"/>
      <c r="Z27" s="352"/>
      <c r="AA27" s="352"/>
      <c r="AB27" s="352"/>
      <c r="AC27" s="352"/>
      <c r="AD27" s="352"/>
      <c r="AE27" s="352"/>
      <c r="AF27" s="47"/>
      <c r="AG27" s="47"/>
      <c r="AH27" s="47"/>
      <c r="AI27" s="47"/>
      <c r="AJ27" s="47"/>
      <c r="AK27" s="353">
        <f>ROUND(AW51,2)</f>
        <v>0</v>
      </c>
      <c r="AL27" s="352"/>
      <c r="AM27" s="352"/>
      <c r="AN27" s="352"/>
      <c r="AO27" s="352"/>
      <c r="AP27" s="47"/>
      <c r="AQ27" s="49"/>
      <c r="BE27" s="341"/>
    </row>
    <row r="28" spans="2:71" s="2" customFormat="1" ht="14.45" hidden="1" customHeight="1">
      <c r="B28" s="46"/>
      <c r="C28" s="47"/>
      <c r="D28" s="47"/>
      <c r="E28" s="47"/>
      <c r="F28" s="48" t="s">
        <v>43</v>
      </c>
      <c r="G28" s="47"/>
      <c r="H28" s="47"/>
      <c r="I28" s="47"/>
      <c r="J28" s="47"/>
      <c r="K28" s="47"/>
      <c r="L28" s="351">
        <v>0.21</v>
      </c>
      <c r="M28" s="352"/>
      <c r="N28" s="352"/>
      <c r="O28" s="352"/>
      <c r="P28" s="47"/>
      <c r="Q28" s="47"/>
      <c r="R28" s="47"/>
      <c r="S28" s="47"/>
      <c r="T28" s="47"/>
      <c r="U28" s="47"/>
      <c r="V28" s="47"/>
      <c r="W28" s="353">
        <f>ROUND(BB51,2)</f>
        <v>0</v>
      </c>
      <c r="X28" s="352"/>
      <c r="Y28" s="352"/>
      <c r="Z28" s="352"/>
      <c r="AA28" s="352"/>
      <c r="AB28" s="352"/>
      <c r="AC28" s="352"/>
      <c r="AD28" s="352"/>
      <c r="AE28" s="352"/>
      <c r="AF28" s="47"/>
      <c r="AG28" s="47"/>
      <c r="AH28" s="47"/>
      <c r="AI28" s="47"/>
      <c r="AJ28" s="47"/>
      <c r="AK28" s="353">
        <v>0</v>
      </c>
      <c r="AL28" s="352"/>
      <c r="AM28" s="352"/>
      <c r="AN28" s="352"/>
      <c r="AO28" s="352"/>
      <c r="AP28" s="47"/>
      <c r="AQ28" s="49"/>
      <c r="BE28" s="341"/>
    </row>
    <row r="29" spans="2:71" s="2" customFormat="1" ht="14.45" hidden="1" customHeight="1">
      <c r="B29" s="46"/>
      <c r="C29" s="47"/>
      <c r="D29" s="47"/>
      <c r="E29" s="47"/>
      <c r="F29" s="48" t="s">
        <v>44</v>
      </c>
      <c r="G29" s="47"/>
      <c r="H29" s="47"/>
      <c r="I29" s="47"/>
      <c r="J29" s="47"/>
      <c r="K29" s="47"/>
      <c r="L29" s="351">
        <v>0.15</v>
      </c>
      <c r="M29" s="352"/>
      <c r="N29" s="352"/>
      <c r="O29" s="352"/>
      <c r="P29" s="47"/>
      <c r="Q29" s="47"/>
      <c r="R29" s="47"/>
      <c r="S29" s="47"/>
      <c r="T29" s="47"/>
      <c r="U29" s="47"/>
      <c r="V29" s="47"/>
      <c r="W29" s="353">
        <f>ROUND(BC51,2)</f>
        <v>0</v>
      </c>
      <c r="X29" s="352"/>
      <c r="Y29" s="352"/>
      <c r="Z29" s="352"/>
      <c r="AA29" s="352"/>
      <c r="AB29" s="352"/>
      <c r="AC29" s="352"/>
      <c r="AD29" s="352"/>
      <c r="AE29" s="352"/>
      <c r="AF29" s="47"/>
      <c r="AG29" s="47"/>
      <c r="AH29" s="47"/>
      <c r="AI29" s="47"/>
      <c r="AJ29" s="47"/>
      <c r="AK29" s="353">
        <v>0</v>
      </c>
      <c r="AL29" s="352"/>
      <c r="AM29" s="352"/>
      <c r="AN29" s="352"/>
      <c r="AO29" s="352"/>
      <c r="AP29" s="47"/>
      <c r="AQ29" s="49"/>
      <c r="BE29" s="341"/>
    </row>
    <row r="30" spans="2:71" s="2" customFormat="1" ht="14.45" hidden="1" customHeight="1">
      <c r="B30" s="46"/>
      <c r="C30" s="47"/>
      <c r="D30" s="47"/>
      <c r="E30" s="47"/>
      <c r="F30" s="48" t="s">
        <v>45</v>
      </c>
      <c r="G30" s="47"/>
      <c r="H30" s="47"/>
      <c r="I30" s="47"/>
      <c r="J30" s="47"/>
      <c r="K30" s="47"/>
      <c r="L30" s="351">
        <v>0</v>
      </c>
      <c r="M30" s="352"/>
      <c r="N30" s="352"/>
      <c r="O30" s="352"/>
      <c r="P30" s="47"/>
      <c r="Q30" s="47"/>
      <c r="R30" s="47"/>
      <c r="S30" s="47"/>
      <c r="T30" s="47"/>
      <c r="U30" s="47"/>
      <c r="V30" s="47"/>
      <c r="W30" s="353">
        <f>ROUND(BD51,2)</f>
        <v>0</v>
      </c>
      <c r="X30" s="352"/>
      <c r="Y30" s="352"/>
      <c r="Z30" s="352"/>
      <c r="AA30" s="352"/>
      <c r="AB30" s="352"/>
      <c r="AC30" s="352"/>
      <c r="AD30" s="352"/>
      <c r="AE30" s="352"/>
      <c r="AF30" s="47"/>
      <c r="AG30" s="47"/>
      <c r="AH30" s="47"/>
      <c r="AI30" s="47"/>
      <c r="AJ30" s="47"/>
      <c r="AK30" s="353">
        <v>0</v>
      </c>
      <c r="AL30" s="352"/>
      <c r="AM30" s="352"/>
      <c r="AN30" s="352"/>
      <c r="AO30" s="352"/>
      <c r="AP30" s="47"/>
      <c r="AQ30" s="49"/>
      <c r="BE30" s="341"/>
    </row>
    <row r="31" spans="2:71" s="1" customFormat="1" ht="6.95" customHeight="1">
      <c r="B31" s="40"/>
      <c r="C31" s="41"/>
      <c r="D31" s="41"/>
      <c r="E31" s="41"/>
      <c r="F31" s="41"/>
      <c r="G31" s="41"/>
      <c r="H31" s="41"/>
      <c r="I31" s="41"/>
      <c r="J31" s="41"/>
      <c r="K31" s="41"/>
      <c r="L31" s="41"/>
      <c r="M31" s="41"/>
      <c r="N31" s="41"/>
      <c r="O31" s="41"/>
      <c r="P31" s="41"/>
      <c r="Q31" s="41"/>
      <c r="R31" s="41"/>
      <c r="S31" s="41"/>
      <c r="T31" s="41"/>
      <c r="U31" s="41"/>
      <c r="V31" s="41"/>
      <c r="W31" s="41"/>
      <c r="X31" s="41"/>
      <c r="Y31" s="41"/>
      <c r="Z31" s="41"/>
      <c r="AA31" s="41"/>
      <c r="AB31" s="41"/>
      <c r="AC31" s="41"/>
      <c r="AD31" s="41"/>
      <c r="AE31" s="41"/>
      <c r="AF31" s="41"/>
      <c r="AG31" s="41"/>
      <c r="AH31" s="41"/>
      <c r="AI31" s="41"/>
      <c r="AJ31" s="41"/>
      <c r="AK31" s="41"/>
      <c r="AL31" s="41"/>
      <c r="AM31" s="41"/>
      <c r="AN31" s="41"/>
      <c r="AO31" s="41"/>
      <c r="AP31" s="41"/>
      <c r="AQ31" s="44"/>
      <c r="BE31" s="341"/>
    </row>
    <row r="32" spans="2:71" s="1" customFormat="1" ht="25.9" customHeight="1">
      <c r="B32" s="40"/>
      <c r="C32" s="50"/>
      <c r="D32" s="51" t="s">
        <v>46</v>
      </c>
      <c r="E32" s="52"/>
      <c r="F32" s="52"/>
      <c r="G32" s="52"/>
      <c r="H32" s="52"/>
      <c r="I32" s="52"/>
      <c r="J32" s="52"/>
      <c r="K32" s="52"/>
      <c r="L32" s="52"/>
      <c r="M32" s="52"/>
      <c r="N32" s="52"/>
      <c r="O32" s="52"/>
      <c r="P32" s="52"/>
      <c r="Q32" s="52"/>
      <c r="R32" s="52"/>
      <c r="S32" s="52"/>
      <c r="T32" s="53" t="s">
        <v>47</v>
      </c>
      <c r="U32" s="52"/>
      <c r="V32" s="52"/>
      <c r="W32" s="52"/>
      <c r="X32" s="354" t="s">
        <v>48</v>
      </c>
      <c r="Y32" s="355"/>
      <c r="Z32" s="355"/>
      <c r="AA32" s="355"/>
      <c r="AB32" s="355"/>
      <c r="AC32" s="52"/>
      <c r="AD32" s="52"/>
      <c r="AE32" s="52"/>
      <c r="AF32" s="52"/>
      <c r="AG32" s="52"/>
      <c r="AH32" s="52"/>
      <c r="AI32" s="52"/>
      <c r="AJ32" s="52"/>
      <c r="AK32" s="356">
        <f>SUM(AK23:AK30)</f>
        <v>0</v>
      </c>
      <c r="AL32" s="355"/>
      <c r="AM32" s="355"/>
      <c r="AN32" s="355"/>
      <c r="AO32" s="357"/>
      <c r="AP32" s="50"/>
      <c r="AQ32" s="54"/>
      <c r="BE32" s="341"/>
    </row>
    <row r="33" spans="2:56" s="1" customFormat="1" ht="6.95" customHeight="1">
      <c r="B33" s="40"/>
      <c r="C33" s="41"/>
      <c r="D33" s="41"/>
      <c r="E33" s="41"/>
      <c r="F33" s="41"/>
      <c r="G33" s="41"/>
      <c r="H33" s="41"/>
      <c r="I33" s="41"/>
      <c r="J33" s="41"/>
      <c r="K33" s="41"/>
      <c r="L33" s="41"/>
      <c r="M33" s="41"/>
      <c r="N33" s="41"/>
      <c r="O33" s="41"/>
      <c r="P33" s="41"/>
      <c r="Q33" s="41"/>
      <c r="R33" s="41"/>
      <c r="S33" s="41"/>
      <c r="T33" s="41"/>
      <c r="U33" s="41"/>
      <c r="V33" s="41"/>
      <c r="W33" s="41"/>
      <c r="X33" s="41"/>
      <c r="Y33" s="41"/>
      <c r="Z33" s="41"/>
      <c r="AA33" s="41"/>
      <c r="AB33" s="41"/>
      <c r="AC33" s="41"/>
      <c r="AD33" s="41"/>
      <c r="AE33" s="41"/>
      <c r="AF33" s="41"/>
      <c r="AG33" s="41"/>
      <c r="AH33" s="41"/>
      <c r="AI33" s="41"/>
      <c r="AJ33" s="41"/>
      <c r="AK33" s="41"/>
      <c r="AL33" s="41"/>
      <c r="AM33" s="41"/>
      <c r="AN33" s="41"/>
      <c r="AO33" s="41"/>
      <c r="AP33" s="41"/>
      <c r="AQ33" s="44"/>
    </row>
    <row r="34" spans="2:56" s="1" customFormat="1" ht="6.95" customHeight="1">
      <c r="B34" s="55"/>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7"/>
    </row>
    <row r="38" spans="2:56" s="1" customFormat="1" ht="6.95" customHeight="1">
      <c r="B38" s="58"/>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59"/>
      <c r="AJ38" s="59"/>
      <c r="AK38" s="59"/>
      <c r="AL38" s="59"/>
      <c r="AM38" s="59"/>
      <c r="AN38" s="59"/>
      <c r="AO38" s="59"/>
      <c r="AP38" s="59"/>
      <c r="AQ38" s="59"/>
      <c r="AR38" s="60"/>
    </row>
    <row r="39" spans="2:56" s="1" customFormat="1" ht="36.950000000000003" customHeight="1">
      <c r="B39" s="40"/>
      <c r="C39" s="61" t="s">
        <v>49</v>
      </c>
      <c r="D39" s="62"/>
      <c r="E39" s="62"/>
      <c r="F39" s="62"/>
      <c r="G39" s="62"/>
      <c r="H39" s="62"/>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0"/>
    </row>
    <row r="40" spans="2:56" s="1" customFormat="1" ht="6.95" customHeight="1">
      <c r="B40" s="40"/>
      <c r="C40" s="62"/>
      <c r="D40" s="62"/>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0"/>
    </row>
    <row r="41" spans="2:56" s="3" customFormat="1" ht="14.45" customHeight="1">
      <c r="B41" s="63"/>
      <c r="C41" s="64" t="s">
        <v>15</v>
      </c>
      <c r="D41" s="65"/>
      <c r="E41" s="65"/>
      <c r="F41" s="65"/>
      <c r="G41" s="65"/>
      <c r="H41" s="65"/>
      <c r="I41" s="65"/>
      <c r="J41" s="65"/>
      <c r="K41" s="65"/>
      <c r="L41" s="65" t="str">
        <f>K5</f>
        <v>31-159/350</v>
      </c>
      <c r="M41" s="65"/>
      <c r="N41" s="65"/>
      <c r="O41" s="65"/>
      <c r="P41" s="65"/>
      <c r="Q41" s="65"/>
      <c r="R41" s="65"/>
      <c r="S41" s="65"/>
      <c r="T41" s="65"/>
      <c r="U41" s="65"/>
      <c r="V41" s="65"/>
      <c r="W41" s="65"/>
      <c r="X41" s="65"/>
      <c r="Y41" s="65"/>
      <c r="Z41" s="65"/>
      <c r="AA41" s="65"/>
      <c r="AB41" s="65"/>
      <c r="AC41" s="65"/>
      <c r="AD41" s="65"/>
      <c r="AE41" s="65"/>
      <c r="AF41" s="65"/>
      <c r="AG41" s="65"/>
      <c r="AH41" s="65"/>
      <c r="AI41" s="65"/>
      <c r="AJ41" s="65"/>
      <c r="AK41" s="65"/>
      <c r="AL41" s="65"/>
      <c r="AM41" s="65"/>
      <c r="AN41" s="65"/>
      <c r="AO41" s="65"/>
      <c r="AP41" s="65"/>
      <c r="AQ41" s="65"/>
      <c r="AR41" s="66"/>
    </row>
    <row r="42" spans="2:56" s="4" customFormat="1" ht="36.950000000000003" customHeight="1">
      <c r="B42" s="67"/>
      <c r="C42" s="68" t="s">
        <v>18</v>
      </c>
      <c r="D42" s="69"/>
      <c r="E42" s="69"/>
      <c r="F42" s="69"/>
      <c r="G42" s="69"/>
      <c r="H42" s="69"/>
      <c r="I42" s="69"/>
      <c r="J42" s="69"/>
      <c r="K42" s="69"/>
      <c r="L42" s="358" t="str">
        <f>K6</f>
        <v>FTK UP Olomouc - Neředín výměna výtahu</v>
      </c>
      <c r="M42" s="359"/>
      <c r="N42" s="359"/>
      <c r="O42" s="359"/>
      <c r="P42" s="359"/>
      <c r="Q42" s="359"/>
      <c r="R42" s="359"/>
      <c r="S42" s="359"/>
      <c r="T42" s="359"/>
      <c r="U42" s="359"/>
      <c r="V42" s="359"/>
      <c r="W42" s="359"/>
      <c r="X42" s="359"/>
      <c r="Y42" s="359"/>
      <c r="Z42" s="359"/>
      <c r="AA42" s="359"/>
      <c r="AB42" s="359"/>
      <c r="AC42" s="359"/>
      <c r="AD42" s="359"/>
      <c r="AE42" s="359"/>
      <c r="AF42" s="359"/>
      <c r="AG42" s="359"/>
      <c r="AH42" s="359"/>
      <c r="AI42" s="359"/>
      <c r="AJ42" s="359"/>
      <c r="AK42" s="359"/>
      <c r="AL42" s="359"/>
      <c r="AM42" s="359"/>
      <c r="AN42" s="359"/>
      <c r="AO42" s="359"/>
      <c r="AP42" s="69"/>
      <c r="AQ42" s="69"/>
      <c r="AR42" s="70"/>
    </row>
    <row r="43" spans="2:56" s="1" customFormat="1" ht="6.95" customHeight="1">
      <c r="B43" s="40"/>
      <c r="C43" s="62"/>
      <c r="D43" s="62"/>
      <c r="E43" s="62"/>
      <c r="F43" s="62"/>
      <c r="G43" s="62"/>
      <c r="H43" s="62"/>
      <c r="I43" s="62"/>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0"/>
    </row>
    <row r="44" spans="2:56" s="1" customFormat="1">
      <c r="B44" s="40"/>
      <c r="C44" s="64" t="s">
        <v>23</v>
      </c>
      <c r="D44" s="62"/>
      <c r="E44" s="62"/>
      <c r="F44" s="62"/>
      <c r="G44" s="62"/>
      <c r="H44" s="62"/>
      <c r="I44" s="62"/>
      <c r="J44" s="62"/>
      <c r="K44" s="62"/>
      <c r="L44" s="71" t="str">
        <f>IF(K8="","",K8)</f>
        <v>Olomouc</v>
      </c>
      <c r="M44" s="62"/>
      <c r="N44" s="62"/>
      <c r="O44" s="62"/>
      <c r="P44" s="62"/>
      <c r="Q44" s="62"/>
      <c r="R44" s="62"/>
      <c r="S44" s="62"/>
      <c r="T44" s="62"/>
      <c r="U44" s="62"/>
      <c r="V44" s="62"/>
      <c r="W44" s="62"/>
      <c r="X44" s="62"/>
      <c r="Y44" s="62"/>
      <c r="Z44" s="62"/>
      <c r="AA44" s="62"/>
      <c r="AB44" s="62"/>
      <c r="AC44" s="62"/>
      <c r="AD44" s="62"/>
      <c r="AE44" s="62"/>
      <c r="AF44" s="62"/>
      <c r="AG44" s="62"/>
      <c r="AH44" s="62"/>
      <c r="AI44" s="64" t="s">
        <v>25</v>
      </c>
      <c r="AJ44" s="62"/>
      <c r="AK44" s="62"/>
      <c r="AL44" s="62"/>
      <c r="AM44" s="360" t="str">
        <f>IF(AN8= "","",AN8)</f>
        <v>27.4.2017</v>
      </c>
      <c r="AN44" s="360"/>
      <c r="AO44" s="62"/>
      <c r="AP44" s="62"/>
      <c r="AQ44" s="62"/>
      <c r="AR44" s="60"/>
    </row>
    <row r="45" spans="2:56" s="1" customFormat="1" ht="6.95" customHeight="1">
      <c r="B45" s="40"/>
      <c r="C45" s="62"/>
      <c r="D45" s="62"/>
      <c r="E45" s="62"/>
      <c r="F45" s="62"/>
      <c r="G45" s="62"/>
      <c r="H45" s="62"/>
      <c r="I45" s="62"/>
      <c r="J45" s="62"/>
      <c r="K45" s="62"/>
      <c r="L45" s="62"/>
      <c r="M45" s="62"/>
      <c r="N45" s="62"/>
      <c r="O45" s="62"/>
      <c r="P45" s="62"/>
      <c r="Q45" s="62"/>
      <c r="R45" s="62"/>
      <c r="S45" s="62"/>
      <c r="T45" s="62"/>
      <c r="U45" s="62"/>
      <c r="V45" s="62"/>
      <c r="W45" s="62"/>
      <c r="X45" s="62"/>
      <c r="Y45" s="62"/>
      <c r="Z45" s="62"/>
      <c r="AA45" s="62"/>
      <c r="AB45" s="62"/>
      <c r="AC45" s="62"/>
      <c r="AD45" s="62"/>
      <c r="AE45" s="62"/>
      <c r="AF45" s="62"/>
      <c r="AG45" s="62"/>
      <c r="AH45" s="62"/>
      <c r="AI45" s="62"/>
      <c r="AJ45" s="62"/>
      <c r="AK45" s="62"/>
      <c r="AL45" s="62"/>
      <c r="AM45" s="62"/>
      <c r="AN45" s="62"/>
      <c r="AO45" s="62"/>
      <c r="AP45" s="62"/>
      <c r="AQ45" s="62"/>
      <c r="AR45" s="60"/>
    </row>
    <row r="46" spans="2:56" s="1" customFormat="1">
      <c r="B46" s="40"/>
      <c r="C46" s="64" t="s">
        <v>27</v>
      </c>
      <c r="D46" s="62"/>
      <c r="E46" s="62"/>
      <c r="F46" s="62"/>
      <c r="G46" s="62"/>
      <c r="H46" s="62"/>
      <c r="I46" s="62"/>
      <c r="J46" s="62"/>
      <c r="K46" s="62"/>
      <c r="L46" s="65" t="str">
        <f>IF(E11= "","",E11)</f>
        <v xml:space="preserve"> </v>
      </c>
      <c r="M46" s="62"/>
      <c r="N46" s="62"/>
      <c r="O46" s="62"/>
      <c r="P46" s="62"/>
      <c r="Q46" s="62"/>
      <c r="R46" s="62"/>
      <c r="S46" s="62"/>
      <c r="T46" s="62"/>
      <c r="U46" s="62"/>
      <c r="V46" s="62"/>
      <c r="W46" s="62"/>
      <c r="X46" s="62"/>
      <c r="Y46" s="62"/>
      <c r="Z46" s="62"/>
      <c r="AA46" s="62"/>
      <c r="AB46" s="62"/>
      <c r="AC46" s="62"/>
      <c r="AD46" s="62"/>
      <c r="AE46" s="62"/>
      <c r="AF46" s="62"/>
      <c r="AG46" s="62"/>
      <c r="AH46" s="62"/>
      <c r="AI46" s="64" t="s">
        <v>33</v>
      </c>
      <c r="AJ46" s="62"/>
      <c r="AK46" s="62"/>
      <c r="AL46" s="62"/>
      <c r="AM46" s="361" t="str">
        <f>IF(E17="","",E17)</f>
        <v xml:space="preserve"> </v>
      </c>
      <c r="AN46" s="361"/>
      <c r="AO46" s="361"/>
      <c r="AP46" s="361"/>
      <c r="AQ46" s="62"/>
      <c r="AR46" s="60"/>
      <c r="AS46" s="362" t="s">
        <v>50</v>
      </c>
      <c r="AT46" s="363"/>
      <c r="AU46" s="73"/>
      <c r="AV46" s="73"/>
      <c r="AW46" s="73"/>
      <c r="AX46" s="73"/>
      <c r="AY46" s="73"/>
      <c r="AZ46" s="73"/>
      <c r="BA46" s="73"/>
      <c r="BB46" s="73"/>
      <c r="BC46" s="73"/>
      <c r="BD46" s="74"/>
    </row>
    <row r="47" spans="2:56" s="1" customFormat="1">
      <c r="B47" s="40"/>
      <c r="C47" s="64" t="s">
        <v>31</v>
      </c>
      <c r="D47" s="62"/>
      <c r="E47" s="62"/>
      <c r="F47" s="62"/>
      <c r="G47" s="62"/>
      <c r="H47" s="62"/>
      <c r="I47" s="62"/>
      <c r="J47" s="62"/>
      <c r="K47" s="62"/>
      <c r="L47" s="65" t="str">
        <f>IF(E14= "Vyplň údaj","",E14)</f>
        <v/>
      </c>
      <c r="M47" s="62"/>
      <c r="N47" s="62"/>
      <c r="O47" s="62"/>
      <c r="P47" s="62"/>
      <c r="Q47" s="62"/>
      <c r="R47" s="62"/>
      <c r="S47" s="62"/>
      <c r="T47" s="62"/>
      <c r="U47" s="62"/>
      <c r="V47" s="62"/>
      <c r="W47" s="62"/>
      <c r="X47" s="62"/>
      <c r="Y47" s="62"/>
      <c r="Z47" s="62"/>
      <c r="AA47" s="62"/>
      <c r="AB47" s="62"/>
      <c r="AC47" s="62"/>
      <c r="AD47" s="62"/>
      <c r="AE47" s="62"/>
      <c r="AF47" s="62"/>
      <c r="AG47" s="62"/>
      <c r="AH47" s="62"/>
      <c r="AI47" s="62"/>
      <c r="AJ47" s="62"/>
      <c r="AK47" s="62"/>
      <c r="AL47" s="62"/>
      <c r="AM47" s="62"/>
      <c r="AN47" s="62"/>
      <c r="AO47" s="62"/>
      <c r="AP47" s="62"/>
      <c r="AQ47" s="62"/>
      <c r="AR47" s="60"/>
      <c r="AS47" s="364"/>
      <c r="AT47" s="365"/>
      <c r="AU47" s="75"/>
      <c r="AV47" s="75"/>
      <c r="AW47" s="75"/>
      <c r="AX47" s="75"/>
      <c r="AY47" s="75"/>
      <c r="AZ47" s="75"/>
      <c r="BA47" s="75"/>
      <c r="BB47" s="75"/>
      <c r="BC47" s="75"/>
      <c r="BD47" s="76"/>
    </row>
    <row r="48" spans="2:56" s="1" customFormat="1" ht="10.9" customHeight="1">
      <c r="B48" s="40"/>
      <c r="C48" s="62"/>
      <c r="D48" s="62"/>
      <c r="E48" s="62"/>
      <c r="F48" s="62"/>
      <c r="G48" s="62"/>
      <c r="H48" s="62"/>
      <c r="I48" s="62"/>
      <c r="J48" s="62"/>
      <c r="K48" s="62"/>
      <c r="L48" s="62"/>
      <c r="M48" s="62"/>
      <c r="N48" s="62"/>
      <c r="O48" s="62"/>
      <c r="P48" s="62"/>
      <c r="Q48" s="62"/>
      <c r="R48" s="62"/>
      <c r="S48" s="62"/>
      <c r="T48" s="62"/>
      <c r="U48" s="62"/>
      <c r="V48" s="62"/>
      <c r="W48" s="62"/>
      <c r="X48" s="62"/>
      <c r="Y48" s="62"/>
      <c r="Z48" s="62"/>
      <c r="AA48" s="62"/>
      <c r="AB48" s="62"/>
      <c r="AC48" s="62"/>
      <c r="AD48" s="62"/>
      <c r="AE48" s="62"/>
      <c r="AF48" s="62"/>
      <c r="AG48" s="62"/>
      <c r="AH48" s="62"/>
      <c r="AI48" s="62"/>
      <c r="AJ48" s="62"/>
      <c r="AK48" s="62"/>
      <c r="AL48" s="62"/>
      <c r="AM48" s="62"/>
      <c r="AN48" s="62"/>
      <c r="AO48" s="62"/>
      <c r="AP48" s="62"/>
      <c r="AQ48" s="62"/>
      <c r="AR48" s="60"/>
      <c r="AS48" s="366"/>
      <c r="AT48" s="367"/>
      <c r="AU48" s="41"/>
      <c r="AV48" s="41"/>
      <c r="AW48" s="41"/>
      <c r="AX48" s="41"/>
      <c r="AY48" s="41"/>
      <c r="AZ48" s="41"/>
      <c r="BA48" s="41"/>
      <c r="BB48" s="41"/>
      <c r="BC48" s="41"/>
      <c r="BD48" s="77"/>
    </row>
    <row r="49" spans="1:91" s="1" customFormat="1" ht="29.25" customHeight="1">
      <c r="B49" s="40"/>
      <c r="C49" s="368" t="s">
        <v>51</v>
      </c>
      <c r="D49" s="369"/>
      <c r="E49" s="369"/>
      <c r="F49" s="369"/>
      <c r="G49" s="369"/>
      <c r="H49" s="78"/>
      <c r="I49" s="370" t="s">
        <v>52</v>
      </c>
      <c r="J49" s="369"/>
      <c r="K49" s="369"/>
      <c r="L49" s="369"/>
      <c r="M49" s="369"/>
      <c r="N49" s="369"/>
      <c r="O49" s="369"/>
      <c r="P49" s="369"/>
      <c r="Q49" s="369"/>
      <c r="R49" s="369"/>
      <c r="S49" s="369"/>
      <c r="T49" s="369"/>
      <c r="U49" s="369"/>
      <c r="V49" s="369"/>
      <c r="W49" s="369"/>
      <c r="X49" s="369"/>
      <c r="Y49" s="369"/>
      <c r="Z49" s="369"/>
      <c r="AA49" s="369"/>
      <c r="AB49" s="369"/>
      <c r="AC49" s="369"/>
      <c r="AD49" s="369"/>
      <c r="AE49" s="369"/>
      <c r="AF49" s="369"/>
      <c r="AG49" s="371" t="s">
        <v>53</v>
      </c>
      <c r="AH49" s="369"/>
      <c r="AI49" s="369"/>
      <c r="AJ49" s="369"/>
      <c r="AK49" s="369"/>
      <c r="AL49" s="369"/>
      <c r="AM49" s="369"/>
      <c r="AN49" s="370" t="s">
        <v>54</v>
      </c>
      <c r="AO49" s="369"/>
      <c r="AP49" s="369"/>
      <c r="AQ49" s="79" t="s">
        <v>55</v>
      </c>
      <c r="AR49" s="60"/>
      <c r="AS49" s="80" t="s">
        <v>56</v>
      </c>
      <c r="AT49" s="81" t="s">
        <v>57</v>
      </c>
      <c r="AU49" s="81" t="s">
        <v>58</v>
      </c>
      <c r="AV49" s="81" t="s">
        <v>59</v>
      </c>
      <c r="AW49" s="81" t="s">
        <v>60</v>
      </c>
      <c r="AX49" s="81" t="s">
        <v>61</v>
      </c>
      <c r="AY49" s="81" t="s">
        <v>62</v>
      </c>
      <c r="AZ49" s="81" t="s">
        <v>63</v>
      </c>
      <c r="BA49" s="81" t="s">
        <v>64</v>
      </c>
      <c r="BB49" s="81" t="s">
        <v>65</v>
      </c>
      <c r="BC49" s="81" t="s">
        <v>66</v>
      </c>
      <c r="BD49" s="82" t="s">
        <v>67</v>
      </c>
    </row>
    <row r="50" spans="1:91" s="1" customFormat="1" ht="10.9" customHeight="1">
      <c r="B50" s="40"/>
      <c r="C50" s="62"/>
      <c r="D50" s="62"/>
      <c r="E50" s="62"/>
      <c r="F50" s="62"/>
      <c r="G50" s="62"/>
      <c r="H50" s="62"/>
      <c r="I50" s="62"/>
      <c r="J50" s="62"/>
      <c r="K50" s="62"/>
      <c r="L50" s="62"/>
      <c r="M50" s="62"/>
      <c r="N50" s="62"/>
      <c r="O50" s="62"/>
      <c r="P50" s="62"/>
      <c r="Q50" s="62"/>
      <c r="R50" s="62"/>
      <c r="S50" s="62"/>
      <c r="T50" s="62"/>
      <c r="U50" s="62"/>
      <c r="V50" s="62"/>
      <c r="W50" s="62"/>
      <c r="X50" s="62"/>
      <c r="Y50" s="62"/>
      <c r="Z50" s="62"/>
      <c r="AA50" s="62"/>
      <c r="AB50" s="62"/>
      <c r="AC50" s="62"/>
      <c r="AD50" s="62"/>
      <c r="AE50" s="62"/>
      <c r="AF50" s="62"/>
      <c r="AG50" s="62"/>
      <c r="AH50" s="62"/>
      <c r="AI50" s="62"/>
      <c r="AJ50" s="62"/>
      <c r="AK50" s="62"/>
      <c r="AL50" s="62"/>
      <c r="AM50" s="62"/>
      <c r="AN50" s="62"/>
      <c r="AO50" s="62"/>
      <c r="AP50" s="62"/>
      <c r="AQ50" s="62"/>
      <c r="AR50" s="60"/>
      <c r="AS50" s="83"/>
      <c r="AT50" s="84"/>
      <c r="AU50" s="84"/>
      <c r="AV50" s="84"/>
      <c r="AW50" s="84"/>
      <c r="AX50" s="84"/>
      <c r="AY50" s="84"/>
      <c r="AZ50" s="84"/>
      <c r="BA50" s="84"/>
      <c r="BB50" s="84"/>
      <c r="BC50" s="84"/>
      <c r="BD50" s="85"/>
    </row>
    <row r="51" spans="1:91" s="4" customFormat="1" ht="32.450000000000003" customHeight="1">
      <c r="B51" s="67"/>
      <c r="C51" s="86" t="s">
        <v>68</v>
      </c>
      <c r="D51" s="87"/>
      <c r="E51" s="87"/>
      <c r="F51" s="87"/>
      <c r="G51" s="87"/>
      <c r="H51" s="87"/>
      <c r="I51" s="87"/>
      <c r="J51" s="87"/>
      <c r="K51" s="87"/>
      <c r="L51" s="87"/>
      <c r="M51" s="87"/>
      <c r="N51" s="87"/>
      <c r="O51" s="87"/>
      <c r="P51" s="87"/>
      <c r="Q51" s="87"/>
      <c r="R51" s="87"/>
      <c r="S51" s="87"/>
      <c r="T51" s="87"/>
      <c r="U51" s="87"/>
      <c r="V51" s="87"/>
      <c r="W51" s="87"/>
      <c r="X51" s="87"/>
      <c r="Y51" s="87"/>
      <c r="Z51" s="87"/>
      <c r="AA51" s="87"/>
      <c r="AB51" s="87"/>
      <c r="AC51" s="87"/>
      <c r="AD51" s="87"/>
      <c r="AE51" s="87"/>
      <c r="AF51" s="87"/>
      <c r="AG51" s="375">
        <f>ROUND(SUM(AG52:AG53),2)</f>
        <v>0</v>
      </c>
      <c r="AH51" s="375"/>
      <c r="AI51" s="375"/>
      <c r="AJ51" s="375"/>
      <c r="AK51" s="375"/>
      <c r="AL51" s="375"/>
      <c r="AM51" s="375"/>
      <c r="AN51" s="376">
        <f>SUM(AG51,AT51)</f>
        <v>0</v>
      </c>
      <c r="AO51" s="376"/>
      <c r="AP51" s="376"/>
      <c r="AQ51" s="88" t="s">
        <v>21</v>
      </c>
      <c r="AR51" s="70"/>
      <c r="AS51" s="89">
        <f>ROUND(SUM(AS52:AS53),2)</f>
        <v>0</v>
      </c>
      <c r="AT51" s="90">
        <f>ROUND(SUM(AV51:AW51),2)</f>
        <v>0</v>
      </c>
      <c r="AU51" s="91">
        <f>ROUND(SUM(AU52:AU53),5)</f>
        <v>0</v>
      </c>
      <c r="AV51" s="90">
        <f>ROUND(AZ51*L26,2)</f>
        <v>0</v>
      </c>
      <c r="AW51" s="90">
        <f>ROUND(BA51*L27,2)</f>
        <v>0</v>
      </c>
      <c r="AX51" s="90">
        <f>ROUND(BB51*L26,2)</f>
        <v>0</v>
      </c>
      <c r="AY51" s="90">
        <f>ROUND(BC51*L27,2)</f>
        <v>0</v>
      </c>
      <c r="AZ51" s="90">
        <f>ROUND(SUM(AZ52:AZ53),2)</f>
        <v>0</v>
      </c>
      <c r="BA51" s="90">
        <f>ROUND(SUM(BA52:BA53),2)</f>
        <v>0</v>
      </c>
      <c r="BB51" s="90">
        <f>ROUND(SUM(BB52:BB53),2)</f>
        <v>0</v>
      </c>
      <c r="BC51" s="90">
        <f>ROUND(SUM(BC52:BC53),2)</f>
        <v>0</v>
      </c>
      <c r="BD51" s="92">
        <f>ROUND(SUM(BD52:BD53),2)</f>
        <v>0</v>
      </c>
      <c r="BS51" s="93" t="s">
        <v>69</v>
      </c>
      <c r="BT51" s="93" t="s">
        <v>70</v>
      </c>
      <c r="BU51" s="94" t="s">
        <v>71</v>
      </c>
      <c r="BV51" s="93" t="s">
        <v>72</v>
      </c>
      <c r="BW51" s="93" t="s">
        <v>7</v>
      </c>
      <c r="BX51" s="93" t="s">
        <v>73</v>
      </c>
      <c r="CL51" s="93" t="s">
        <v>21</v>
      </c>
    </row>
    <row r="52" spans="1:91" s="5" customFormat="1" ht="22.5" customHeight="1">
      <c r="A52" s="95" t="s">
        <v>74</v>
      </c>
      <c r="B52" s="96"/>
      <c r="C52" s="97"/>
      <c r="D52" s="374" t="s">
        <v>69</v>
      </c>
      <c r="E52" s="374"/>
      <c r="F52" s="374"/>
      <c r="G52" s="374"/>
      <c r="H52" s="374"/>
      <c r="I52" s="98"/>
      <c r="J52" s="374" t="s">
        <v>75</v>
      </c>
      <c r="K52" s="374"/>
      <c r="L52" s="374"/>
      <c r="M52" s="374"/>
      <c r="N52" s="374"/>
      <c r="O52" s="374"/>
      <c r="P52" s="374"/>
      <c r="Q52" s="374"/>
      <c r="R52" s="374"/>
      <c r="S52" s="374"/>
      <c r="T52" s="374"/>
      <c r="U52" s="374"/>
      <c r="V52" s="374"/>
      <c r="W52" s="374"/>
      <c r="X52" s="374"/>
      <c r="Y52" s="374"/>
      <c r="Z52" s="374"/>
      <c r="AA52" s="374"/>
      <c r="AB52" s="374"/>
      <c r="AC52" s="374"/>
      <c r="AD52" s="374"/>
      <c r="AE52" s="374"/>
      <c r="AF52" s="374"/>
      <c r="AG52" s="372">
        <f>'D - Dodávka výtahu vč. př...'!J27</f>
        <v>0</v>
      </c>
      <c r="AH52" s="373"/>
      <c r="AI52" s="373"/>
      <c r="AJ52" s="373"/>
      <c r="AK52" s="373"/>
      <c r="AL52" s="373"/>
      <c r="AM52" s="373"/>
      <c r="AN52" s="372">
        <f>SUM(AG52,AT52)</f>
        <v>0</v>
      </c>
      <c r="AO52" s="373"/>
      <c r="AP52" s="373"/>
      <c r="AQ52" s="99" t="s">
        <v>76</v>
      </c>
      <c r="AR52" s="100"/>
      <c r="AS52" s="101">
        <v>0</v>
      </c>
      <c r="AT52" s="102">
        <f>ROUND(SUM(AV52:AW52),2)</f>
        <v>0</v>
      </c>
      <c r="AU52" s="103">
        <f>'D - Dodávka výtahu vč. př...'!P87</f>
        <v>0</v>
      </c>
      <c r="AV52" s="102">
        <f>'D - Dodávka výtahu vč. př...'!J30</f>
        <v>0</v>
      </c>
      <c r="AW52" s="102">
        <f>'D - Dodávka výtahu vč. př...'!J31</f>
        <v>0</v>
      </c>
      <c r="AX52" s="102">
        <f>'D - Dodávka výtahu vč. př...'!J32</f>
        <v>0</v>
      </c>
      <c r="AY52" s="102">
        <f>'D - Dodávka výtahu vč. př...'!J33</f>
        <v>0</v>
      </c>
      <c r="AZ52" s="102">
        <f>'D - Dodávka výtahu vč. př...'!F30</f>
        <v>0</v>
      </c>
      <c r="BA52" s="102">
        <f>'D - Dodávka výtahu vč. př...'!F31</f>
        <v>0</v>
      </c>
      <c r="BB52" s="102">
        <f>'D - Dodávka výtahu vč. př...'!F32</f>
        <v>0</v>
      </c>
      <c r="BC52" s="102">
        <f>'D - Dodávka výtahu vč. př...'!F33</f>
        <v>0</v>
      </c>
      <c r="BD52" s="104">
        <f>'D - Dodávka výtahu vč. př...'!F34</f>
        <v>0</v>
      </c>
      <c r="BT52" s="105" t="s">
        <v>77</v>
      </c>
      <c r="BV52" s="105" t="s">
        <v>72</v>
      </c>
      <c r="BW52" s="105" t="s">
        <v>78</v>
      </c>
      <c r="BX52" s="105" t="s">
        <v>7</v>
      </c>
      <c r="CL52" s="105" t="s">
        <v>21</v>
      </c>
      <c r="CM52" s="105" t="s">
        <v>79</v>
      </c>
    </row>
    <row r="53" spans="1:91" s="5" customFormat="1" ht="22.5" customHeight="1">
      <c r="A53" s="95" t="s">
        <v>74</v>
      </c>
      <c r="B53" s="96"/>
      <c r="C53" s="97"/>
      <c r="D53" s="374" t="s">
        <v>80</v>
      </c>
      <c r="E53" s="374"/>
      <c r="F53" s="374"/>
      <c r="G53" s="374"/>
      <c r="H53" s="374"/>
      <c r="I53" s="98"/>
      <c r="J53" s="374" t="s">
        <v>81</v>
      </c>
      <c r="K53" s="374"/>
      <c r="L53" s="374"/>
      <c r="M53" s="374"/>
      <c r="N53" s="374"/>
      <c r="O53" s="374"/>
      <c r="P53" s="374"/>
      <c r="Q53" s="374"/>
      <c r="R53" s="374"/>
      <c r="S53" s="374"/>
      <c r="T53" s="374"/>
      <c r="U53" s="374"/>
      <c r="V53" s="374"/>
      <c r="W53" s="374"/>
      <c r="X53" s="374"/>
      <c r="Y53" s="374"/>
      <c r="Z53" s="374"/>
      <c r="AA53" s="374"/>
      <c r="AB53" s="374"/>
      <c r="AC53" s="374"/>
      <c r="AD53" s="374"/>
      <c r="AE53" s="374"/>
      <c r="AF53" s="374"/>
      <c r="AG53" s="372">
        <f>'OST - Ostatní a vedlejší ...'!J27</f>
        <v>0</v>
      </c>
      <c r="AH53" s="373"/>
      <c r="AI53" s="373"/>
      <c r="AJ53" s="373"/>
      <c r="AK53" s="373"/>
      <c r="AL53" s="373"/>
      <c r="AM53" s="373"/>
      <c r="AN53" s="372">
        <f>SUM(AG53,AT53)</f>
        <v>0</v>
      </c>
      <c r="AO53" s="373"/>
      <c r="AP53" s="373"/>
      <c r="AQ53" s="99" t="s">
        <v>76</v>
      </c>
      <c r="AR53" s="100"/>
      <c r="AS53" s="106">
        <v>0</v>
      </c>
      <c r="AT53" s="107">
        <f>ROUND(SUM(AV53:AW53),2)</f>
        <v>0</v>
      </c>
      <c r="AU53" s="108">
        <f>'OST - Ostatní a vedlejší ...'!P78</f>
        <v>0</v>
      </c>
      <c r="AV53" s="107">
        <f>'OST - Ostatní a vedlejší ...'!J30</f>
        <v>0</v>
      </c>
      <c r="AW53" s="107">
        <f>'OST - Ostatní a vedlejší ...'!J31</f>
        <v>0</v>
      </c>
      <c r="AX53" s="107">
        <f>'OST - Ostatní a vedlejší ...'!J32</f>
        <v>0</v>
      </c>
      <c r="AY53" s="107">
        <f>'OST - Ostatní a vedlejší ...'!J33</f>
        <v>0</v>
      </c>
      <c r="AZ53" s="107">
        <f>'OST - Ostatní a vedlejší ...'!F30</f>
        <v>0</v>
      </c>
      <c r="BA53" s="107">
        <f>'OST - Ostatní a vedlejší ...'!F31</f>
        <v>0</v>
      </c>
      <c r="BB53" s="107">
        <f>'OST - Ostatní a vedlejší ...'!F32</f>
        <v>0</v>
      </c>
      <c r="BC53" s="107">
        <f>'OST - Ostatní a vedlejší ...'!F33</f>
        <v>0</v>
      </c>
      <c r="BD53" s="109">
        <f>'OST - Ostatní a vedlejší ...'!F34</f>
        <v>0</v>
      </c>
      <c r="BT53" s="105" t="s">
        <v>77</v>
      </c>
      <c r="BV53" s="105" t="s">
        <v>72</v>
      </c>
      <c r="BW53" s="105" t="s">
        <v>82</v>
      </c>
      <c r="BX53" s="105" t="s">
        <v>7</v>
      </c>
      <c r="CL53" s="105" t="s">
        <v>21</v>
      </c>
      <c r="CM53" s="105" t="s">
        <v>79</v>
      </c>
    </row>
    <row r="54" spans="1:91" s="1" customFormat="1" ht="30" customHeight="1">
      <c r="B54" s="40"/>
      <c r="C54" s="62"/>
      <c r="D54" s="62"/>
      <c r="E54" s="62"/>
      <c r="F54" s="62"/>
      <c r="G54" s="62"/>
      <c r="H54" s="62"/>
      <c r="I54" s="62"/>
      <c r="J54" s="62"/>
      <c r="K54" s="62"/>
      <c r="L54" s="62"/>
      <c r="M54" s="62"/>
      <c r="N54" s="62"/>
      <c r="O54" s="62"/>
      <c r="P54" s="62"/>
      <c r="Q54" s="62"/>
      <c r="R54" s="62"/>
      <c r="S54" s="62"/>
      <c r="T54" s="62"/>
      <c r="U54" s="62"/>
      <c r="V54" s="62"/>
      <c r="W54" s="62"/>
      <c r="X54" s="62"/>
      <c r="Y54" s="62"/>
      <c r="Z54" s="62"/>
      <c r="AA54" s="62"/>
      <c r="AB54" s="62"/>
      <c r="AC54" s="62"/>
      <c r="AD54" s="62"/>
      <c r="AE54" s="62"/>
      <c r="AF54" s="62"/>
      <c r="AG54" s="62"/>
      <c r="AH54" s="62"/>
      <c r="AI54" s="62"/>
      <c r="AJ54" s="62"/>
      <c r="AK54" s="62"/>
      <c r="AL54" s="62"/>
      <c r="AM54" s="62"/>
      <c r="AN54" s="62"/>
      <c r="AO54" s="62"/>
      <c r="AP54" s="62"/>
      <c r="AQ54" s="62"/>
      <c r="AR54" s="60"/>
    </row>
    <row r="55" spans="1:91" s="1" customFormat="1" ht="6.95" customHeight="1">
      <c r="B55" s="55"/>
      <c r="C55" s="56"/>
      <c r="D55" s="56"/>
      <c r="E55" s="56"/>
      <c r="F55" s="56"/>
      <c r="G55" s="56"/>
      <c r="H55" s="56"/>
      <c r="I55" s="56"/>
      <c r="J55" s="56"/>
      <c r="K55" s="56"/>
      <c r="L55" s="56"/>
      <c r="M55" s="56"/>
      <c r="N55" s="56"/>
      <c r="O55" s="56"/>
      <c r="P55" s="56"/>
      <c r="Q55" s="56"/>
      <c r="R55" s="56"/>
      <c r="S55" s="56"/>
      <c r="T55" s="56"/>
      <c r="U55" s="56"/>
      <c r="V55" s="56"/>
      <c r="W55" s="56"/>
      <c r="X55" s="56"/>
      <c r="Y55" s="56"/>
      <c r="Z55" s="56"/>
      <c r="AA55" s="56"/>
      <c r="AB55" s="56"/>
      <c r="AC55" s="56"/>
      <c r="AD55" s="56"/>
      <c r="AE55" s="56"/>
      <c r="AF55" s="56"/>
      <c r="AG55" s="56"/>
      <c r="AH55" s="56"/>
      <c r="AI55" s="56"/>
      <c r="AJ55" s="56"/>
      <c r="AK55" s="56"/>
      <c r="AL55" s="56"/>
      <c r="AM55" s="56"/>
      <c r="AN55" s="56"/>
      <c r="AO55" s="56"/>
      <c r="AP55" s="56"/>
      <c r="AQ55" s="56"/>
      <c r="AR55" s="60"/>
    </row>
  </sheetData>
  <sheetProtection password="CC35" sheet="1" objects="1" scenarios="1" formatCells="0" formatColumns="0" formatRows="0" sort="0" autoFilter="0"/>
  <mergeCells count="45">
    <mergeCell ref="AG51:AM51"/>
    <mergeCell ref="AN51:AP51"/>
    <mergeCell ref="AR2:BE2"/>
    <mergeCell ref="AN52:AP52"/>
    <mergeCell ref="AG52:AM52"/>
    <mergeCell ref="D52:H52"/>
    <mergeCell ref="J52:AF52"/>
    <mergeCell ref="AN53:AP53"/>
    <mergeCell ref="AG53:AM53"/>
    <mergeCell ref="D53:H53"/>
    <mergeCell ref="J53:AF53"/>
    <mergeCell ref="L42:AO42"/>
    <mergeCell ref="AM44:AN44"/>
    <mergeCell ref="AM46:AP46"/>
    <mergeCell ref="AS46:AT48"/>
    <mergeCell ref="C49:G49"/>
    <mergeCell ref="I49:AF49"/>
    <mergeCell ref="AG49:AM49"/>
    <mergeCell ref="AN49:AP49"/>
    <mergeCell ref="L30:O30"/>
    <mergeCell ref="W30:AE30"/>
    <mergeCell ref="AK30:AO30"/>
    <mergeCell ref="X32:AB32"/>
    <mergeCell ref="AK32:AO32"/>
    <mergeCell ref="W28:AE28"/>
    <mergeCell ref="AK28:AO28"/>
    <mergeCell ref="L29:O29"/>
    <mergeCell ref="W29:AE29"/>
    <mergeCell ref="AK29:AO29"/>
    <mergeCell ref="BE5:BE32"/>
    <mergeCell ref="K5:AO5"/>
    <mergeCell ref="K6:AO6"/>
    <mergeCell ref="E14:AJ14"/>
    <mergeCell ref="E20:AN20"/>
    <mergeCell ref="AK23:AO23"/>
    <mergeCell ref="L25:O25"/>
    <mergeCell ref="W25:AE25"/>
    <mergeCell ref="AK25:AO25"/>
    <mergeCell ref="L26:O26"/>
    <mergeCell ref="W26:AE26"/>
    <mergeCell ref="AK26:AO26"/>
    <mergeCell ref="L27:O27"/>
    <mergeCell ref="W27:AE27"/>
    <mergeCell ref="AK27:AO27"/>
    <mergeCell ref="L28:O28"/>
  </mergeCells>
  <hyperlinks>
    <hyperlink ref="K1:S1" location="C2" display="1) Rekapitulace stavby"/>
    <hyperlink ref="W1:AI1" location="C51" display="2) Rekapitulace objektů stavby a soupisů prací"/>
    <hyperlink ref="A52" location="'D - Dodávka výtahu vč. př...'!C2" display="/"/>
    <hyperlink ref="A53" location="'OST - Ostatní a vedlejší ...'!C2" display="/"/>
  </hyperlinks>
  <pageMargins left="0.58333330000000005" right="0.58333330000000005" top="0.58333330000000005" bottom="0.58333330000000005" header="0" footer="0"/>
  <pageSetup paperSize="9" fitToHeight="100" orientation="landscape" blackAndWhite="1" r:id="rId1"/>
  <headerFooter>
    <oddFooter>&amp;CStrana &amp;P z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62"/>
  <sheetViews>
    <sheetView showGridLines="0" workbookViewId="0">
      <pane ySplit="1" topLeftCell="A2" activePane="bottomLeft" state="frozen"/>
      <selection pane="bottomLeft"/>
    </sheetView>
  </sheetViews>
  <sheetFormatPr defaultRowHeight="15"/>
  <cols>
    <col min="1" max="1" width="8.33203125" customWidth="1"/>
    <col min="2" max="2" width="1.6640625" customWidth="1"/>
    <col min="3" max="3" width="4.1640625" customWidth="1"/>
    <col min="4" max="4" width="4.33203125" customWidth="1"/>
    <col min="5" max="5" width="17.1640625" customWidth="1"/>
    <col min="6" max="6" width="75" customWidth="1"/>
    <col min="7" max="7" width="8.6640625" customWidth="1"/>
    <col min="8" max="8" width="11.1640625" customWidth="1"/>
    <col min="9" max="9" width="12.6640625" style="110" customWidth="1"/>
    <col min="10" max="10" width="23.5" customWidth="1"/>
    <col min="11" max="11" width="15.5" customWidth="1"/>
    <col min="13" max="18" width="9.33203125" hidden="1"/>
    <col min="19" max="19" width="8.1640625" hidden="1" customWidth="1"/>
    <col min="20" max="20" width="29.6640625" hidden="1" customWidth="1"/>
    <col min="21" max="21" width="16.33203125" hidden="1" customWidth="1"/>
    <col min="22" max="22" width="12.33203125" customWidth="1"/>
    <col min="23" max="23" width="16.33203125" customWidth="1"/>
    <col min="24" max="24" width="12.33203125" customWidth="1"/>
    <col min="25" max="25" width="15" customWidth="1"/>
    <col min="26" max="26" width="11" customWidth="1"/>
    <col min="27" max="27" width="15" customWidth="1"/>
    <col min="28" max="28" width="16.33203125" customWidth="1"/>
    <col min="29" max="29" width="11" customWidth="1"/>
    <col min="30" max="30" width="15" customWidth="1"/>
    <col min="31" max="31" width="16.33203125" customWidth="1"/>
    <col min="44" max="65" width="9.33203125" hidden="1"/>
  </cols>
  <sheetData>
    <row r="1" spans="1:70" ht="21.75" customHeight="1">
      <c r="A1" s="20"/>
      <c r="B1" s="111"/>
      <c r="C1" s="111"/>
      <c r="D1" s="112" t="s">
        <v>1</v>
      </c>
      <c r="E1" s="111"/>
      <c r="F1" s="113" t="s">
        <v>83</v>
      </c>
      <c r="G1" s="385" t="s">
        <v>84</v>
      </c>
      <c r="H1" s="385"/>
      <c r="I1" s="114"/>
      <c r="J1" s="113" t="s">
        <v>85</v>
      </c>
      <c r="K1" s="112" t="s">
        <v>86</v>
      </c>
      <c r="L1" s="113" t="s">
        <v>87</v>
      </c>
      <c r="M1" s="113"/>
      <c r="N1" s="113"/>
      <c r="O1" s="113"/>
      <c r="P1" s="113"/>
      <c r="Q1" s="113"/>
      <c r="R1" s="113"/>
      <c r="S1" s="113"/>
      <c r="T1" s="113"/>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1:70" ht="36.950000000000003" customHeight="1">
      <c r="L2" s="377"/>
      <c r="M2" s="377"/>
      <c r="N2" s="377"/>
      <c r="O2" s="377"/>
      <c r="P2" s="377"/>
      <c r="Q2" s="377"/>
      <c r="R2" s="377"/>
      <c r="S2" s="377"/>
      <c r="T2" s="377"/>
      <c r="U2" s="377"/>
      <c r="V2" s="377"/>
      <c r="AT2" s="23" t="s">
        <v>78</v>
      </c>
    </row>
    <row r="3" spans="1:70" ht="6.95" customHeight="1">
      <c r="B3" s="24"/>
      <c r="C3" s="25"/>
      <c r="D3" s="25"/>
      <c r="E3" s="25"/>
      <c r="F3" s="25"/>
      <c r="G3" s="25"/>
      <c r="H3" s="25"/>
      <c r="I3" s="115"/>
      <c r="J3" s="25"/>
      <c r="K3" s="26"/>
      <c r="AT3" s="23" t="s">
        <v>79</v>
      </c>
    </row>
    <row r="4" spans="1:70" ht="36.950000000000003" customHeight="1">
      <c r="B4" s="27"/>
      <c r="C4" s="28"/>
      <c r="D4" s="29" t="s">
        <v>88</v>
      </c>
      <c r="E4" s="28"/>
      <c r="F4" s="28"/>
      <c r="G4" s="28"/>
      <c r="H4" s="28"/>
      <c r="I4" s="116"/>
      <c r="J4" s="28"/>
      <c r="K4" s="30"/>
      <c r="M4" s="31" t="s">
        <v>12</v>
      </c>
      <c r="AT4" s="23" t="s">
        <v>6</v>
      </c>
    </row>
    <row r="5" spans="1:70" ht="6.95" customHeight="1">
      <c r="B5" s="27"/>
      <c r="C5" s="28"/>
      <c r="D5" s="28"/>
      <c r="E5" s="28"/>
      <c r="F5" s="28"/>
      <c r="G5" s="28"/>
      <c r="H5" s="28"/>
      <c r="I5" s="116"/>
      <c r="J5" s="28"/>
      <c r="K5" s="30"/>
    </row>
    <row r="6" spans="1:70">
      <c r="B6" s="27"/>
      <c r="C6" s="28"/>
      <c r="D6" s="36" t="s">
        <v>18</v>
      </c>
      <c r="E6" s="28"/>
      <c r="F6" s="28"/>
      <c r="G6" s="28"/>
      <c r="H6" s="28"/>
      <c r="I6" s="116"/>
      <c r="J6" s="28"/>
      <c r="K6" s="30"/>
    </row>
    <row r="7" spans="1:70" ht="22.5" customHeight="1">
      <c r="B7" s="27"/>
      <c r="C7" s="28"/>
      <c r="D7" s="28"/>
      <c r="E7" s="378" t="str">
        <f>'Rekapitulace stavby'!K6</f>
        <v>FTK UP Olomouc - Neředín výměna výtahu</v>
      </c>
      <c r="F7" s="379"/>
      <c r="G7" s="379"/>
      <c r="H7" s="379"/>
      <c r="I7" s="116"/>
      <c r="J7" s="28"/>
      <c r="K7" s="30"/>
    </row>
    <row r="8" spans="1:70" s="1" customFormat="1">
      <c r="B8" s="40"/>
      <c r="C8" s="41"/>
      <c r="D8" s="36" t="s">
        <v>89</v>
      </c>
      <c r="E8" s="41"/>
      <c r="F8" s="41"/>
      <c r="G8" s="41"/>
      <c r="H8" s="41"/>
      <c r="I8" s="117"/>
      <c r="J8" s="41"/>
      <c r="K8" s="44"/>
    </row>
    <row r="9" spans="1:70" s="1" customFormat="1" ht="36.950000000000003" customHeight="1">
      <c r="B9" s="40"/>
      <c r="C9" s="41"/>
      <c r="D9" s="41"/>
      <c r="E9" s="380" t="s">
        <v>90</v>
      </c>
      <c r="F9" s="381"/>
      <c r="G9" s="381"/>
      <c r="H9" s="381"/>
      <c r="I9" s="117"/>
      <c r="J9" s="41"/>
      <c r="K9" s="44"/>
    </row>
    <row r="10" spans="1:70" s="1" customFormat="1" ht="13.5">
      <c r="B10" s="40"/>
      <c r="C10" s="41"/>
      <c r="D10" s="41"/>
      <c r="E10" s="41"/>
      <c r="F10" s="41"/>
      <c r="G10" s="41"/>
      <c r="H10" s="41"/>
      <c r="I10" s="117"/>
      <c r="J10" s="41"/>
      <c r="K10" s="44"/>
    </row>
    <row r="11" spans="1:70" s="1" customFormat="1" ht="14.45" customHeight="1">
      <c r="B11" s="40"/>
      <c r="C11" s="41"/>
      <c r="D11" s="36" t="s">
        <v>20</v>
      </c>
      <c r="E11" s="41"/>
      <c r="F11" s="34" t="s">
        <v>21</v>
      </c>
      <c r="G11" s="41"/>
      <c r="H11" s="41"/>
      <c r="I11" s="118" t="s">
        <v>22</v>
      </c>
      <c r="J11" s="34" t="s">
        <v>21</v>
      </c>
      <c r="K11" s="44"/>
    </row>
    <row r="12" spans="1:70" s="1" customFormat="1" ht="14.45" customHeight="1">
      <c r="B12" s="40"/>
      <c r="C12" s="41"/>
      <c r="D12" s="36" t="s">
        <v>23</v>
      </c>
      <c r="E12" s="41"/>
      <c r="F12" s="34" t="s">
        <v>24</v>
      </c>
      <c r="G12" s="41"/>
      <c r="H12" s="41"/>
      <c r="I12" s="118" t="s">
        <v>25</v>
      </c>
      <c r="J12" s="119" t="str">
        <f>'Rekapitulace stavby'!AN8</f>
        <v>27.4.2017</v>
      </c>
      <c r="K12" s="44"/>
    </row>
    <row r="13" spans="1:70" s="1" customFormat="1" ht="10.9" customHeight="1">
      <c r="B13" s="40"/>
      <c r="C13" s="41"/>
      <c r="D13" s="41"/>
      <c r="E13" s="41"/>
      <c r="F13" s="41"/>
      <c r="G13" s="41"/>
      <c r="H13" s="41"/>
      <c r="I13" s="117"/>
      <c r="J13" s="41"/>
      <c r="K13" s="44"/>
    </row>
    <row r="14" spans="1:70" s="1" customFormat="1" ht="14.45" customHeight="1">
      <c r="B14" s="40"/>
      <c r="C14" s="41"/>
      <c r="D14" s="36" t="s">
        <v>27</v>
      </c>
      <c r="E14" s="41"/>
      <c r="F14" s="41"/>
      <c r="G14" s="41"/>
      <c r="H14" s="41"/>
      <c r="I14" s="118" t="s">
        <v>28</v>
      </c>
      <c r="J14" s="34" t="str">
        <f>IF('Rekapitulace stavby'!AN10="","",'Rekapitulace stavby'!AN10)</f>
        <v/>
      </c>
      <c r="K14" s="44"/>
    </row>
    <row r="15" spans="1:70" s="1" customFormat="1" ht="18" customHeight="1">
      <c r="B15" s="40"/>
      <c r="C15" s="41"/>
      <c r="D15" s="41"/>
      <c r="E15" s="34" t="str">
        <f>IF('Rekapitulace stavby'!E11="","",'Rekapitulace stavby'!E11)</f>
        <v xml:space="preserve"> </v>
      </c>
      <c r="F15" s="41"/>
      <c r="G15" s="41"/>
      <c r="H15" s="41"/>
      <c r="I15" s="118" t="s">
        <v>30</v>
      </c>
      <c r="J15" s="34" t="str">
        <f>IF('Rekapitulace stavby'!AN11="","",'Rekapitulace stavby'!AN11)</f>
        <v/>
      </c>
      <c r="K15" s="44"/>
    </row>
    <row r="16" spans="1:70" s="1" customFormat="1" ht="6.95" customHeight="1">
      <c r="B16" s="40"/>
      <c r="C16" s="41"/>
      <c r="D16" s="41"/>
      <c r="E16" s="41"/>
      <c r="F16" s="41"/>
      <c r="G16" s="41"/>
      <c r="H16" s="41"/>
      <c r="I16" s="117"/>
      <c r="J16" s="41"/>
      <c r="K16" s="44"/>
    </row>
    <row r="17" spans="2:11" s="1" customFormat="1" ht="14.45" customHeight="1">
      <c r="B17" s="40"/>
      <c r="C17" s="41"/>
      <c r="D17" s="36" t="s">
        <v>31</v>
      </c>
      <c r="E17" s="41"/>
      <c r="F17" s="41"/>
      <c r="G17" s="41"/>
      <c r="H17" s="41"/>
      <c r="I17" s="118" t="s">
        <v>28</v>
      </c>
      <c r="J17" s="34" t="str">
        <f>IF('Rekapitulace stavby'!AN13="Vyplň údaj","",IF('Rekapitulace stavby'!AN13="","",'Rekapitulace stavby'!AN13))</f>
        <v/>
      </c>
      <c r="K17" s="44"/>
    </row>
    <row r="18" spans="2:11" s="1" customFormat="1" ht="18" customHeight="1">
      <c r="B18" s="40"/>
      <c r="C18" s="41"/>
      <c r="D18" s="41"/>
      <c r="E18" s="34" t="str">
        <f>IF('Rekapitulace stavby'!E14="Vyplň údaj","",IF('Rekapitulace stavby'!E14="","",'Rekapitulace stavby'!E14))</f>
        <v/>
      </c>
      <c r="F18" s="41"/>
      <c r="G18" s="41"/>
      <c r="H18" s="41"/>
      <c r="I18" s="118" t="s">
        <v>30</v>
      </c>
      <c r="J18" s="34" t="str">
        <f>IF('Rekapitulace stavby'!AN14="Vyplň údaj","",IF('Rekapitulace stavby'!AN14="","",'Rekapitulace stavby'!AN14))</f>
        <v/>
      </c>
      <c r="K18" s="44"/>
    </row>
    <row r="19" spans="2:11" s="1" customFormat="1" ht="6.95" customHeight="1">
      <c r="B19" s="40"/>
      <c r="C19" s="41"/>
      <c r="D19" s="41"/>
      <c r="E19" s="41"/>
      <c r="F19" s="41"/>
      <c r="G19" s="41"/>
      <c r="H19" s="41"/>
      <c r="I19" s="117"/>
      <c r="J19" s="41"/>
      <c r="K19" s="44"/>
    </row>
    <row r="20" spans="2:11" s="1" customFormat="1" ht="14.45" customHeight="1">
      <c r="B20" s="40"/>
      <c r="C20" s="41"/>
      <c r="D20" s="36" t="s">
        <v>33</v>
      </c>
      <c r="E20" s="41"/>
      <c r="F20" s="41"/>
      <c r="G20" s="41"/>
      <c r="H20" s="41"/>
      <c r="I20" s="118" t="s">
        <v>28</v>
      </c>
      <c r="J20" s="34" t="str">
        <f>IF('Rekapitulace stavby'!AN16="","",'Rekapitulace stavby'!AN16)</f>
        <v/>
      </c>
      <c r="K20" s="44"/>
    </row>
    <row r="21" spans="2:11" s="1" customFormat="1" ht="18" customHeight="1">
      <c r="B21" s="40"/>
      <c r="C21" s="41"/>
      <c r="D21" s="41"/>
      <c r="E21" s="34" t="str">
        <f>IF('Rekapitulace stavby'!E17="","",'Rekapitulace stavby'!E17)</f>
        <v xml:space="preserve"> </v>
      </c>
      <c r="F21" s="41"/>
      <c r="G21" s="41"/>
      <c r="H21" s="41"/>
      <c r="I21" s="118" t="s">
        <v>30</v>
      </c>
      <c r="J21" s="34" t="str">
        <f>IF('Rekapitulace stavby'!AN17="","",'Rekapitulace stavby'!AN17)</f>
        <v/>
      </c>
      <c r="K21" s="44"/>
    </row>
    <row r="22" spans="2:11" s="1" customFormat="1" ht="6.95" customHeight="1">
      <c r="B22" s="40"/>
      <c r="C22" s="41"/>
      <c r="D22" s="41"/>
      <c r="E22" s="41"/>
      <c r="F22" s="41"/>
      <c r="G22" s="41"/>
      <c r="H22" s="41"/>
      <c r="I22" s="117"/>
      <c r="J22" s="41"/>
      <c r="K22" s="44"/>
    </row>
    <row r="23" spans="2:11" s="1" customFormat="1" ht="14.45" customHeight="1">
      <c r="B23" s="40"/>
      <c r="C23" s="41"/>
      <c r="D23" s="36" t="s">
        <v>35</v>
      </c>
      <c r="E23" s="41"/>
      <c r="F23" s="41"/>
      <c r="G23" s="41"/>
      <c r="H23" s="41"/>
      <c r="I23" s="117"/>
      <c r="J23" s="41"/>
      <c r="K23" s="44"/>
    </row>
    <row r="24" spans="2:11" s="6" customFormat="1" ht="22.5" customHeight="1">
      <c r="B24" s="120"/>
      <c r="C24" s="121"/>
      <c r="D24" s="121"/>
      <c r="E24" s="347" t="s">
        <v>21</v>
      </c>
      <c r="F24" s="347"/>
      <c r="G24" s="347"/>
      <c r="H24" s="347"/>
      <c r="I24" s="122"/>
      <c r="J24" s="121"/>
      <c r="K24" s="123"/>
    </row>
    <row r="25" spans="2:11" s="1" customFormat="1" ht="6.95" customHeight="1">
      <c r="B25" s="40"/>
      <c r="C25" s="41"/>
      <c r="D25" s="41"/>
      <c r="E25" s="41"/>
      <c r="F25" s="41"/>
      <c r="G25" s="41"/>
      <c r="H25" s="41"/>
      <c r="I25" s="117"/>
      <c r="J25" s="41"/>
      <c r="K25" s="44"/>
    </row>
    <row r="26" spans="2:11" s="1" customFormat="1" ht="6.95" customHeight="1">
      <c r="B26" s="40"/>
      <c r="C26" s="41"/>
      <c r="D26" s="84"/>
      <c r="E26" s="84"/>
      <c r="F26" s="84"/>
      <c r="G26" s="84"/>
      <c r="H26" s="84"/>
      <c r="I26" s="124"/>
      <c r="J26" s="84"/>
      <c r="K26" s="125"/>
    </row>
    <row r="27" spans="2:11" s="1" customFormat="1" ht="25.35" customHeight="1">
      <c r="B27" s="40"/>
      <c r="C27" s="41"/>
      <c r="D27" s="126" t="s">
        <v>36</v>
      </c>
      <c r="E27" s="41"/>
      <c r="F27" s="41"/>
      <c r="G27" s="41"/>
      <c r="H27" s="41"/>
      <c r="I27" s="117"/>
      <c r="J27" s="127">
        <f>ROUND(J87,2)</f>
        <v>0</v>
      </c>
      <c r="K27" s="44"/>
    </row>
    <row r="28" spans="2:11" s="1" customFormat="1" ht="6.95" customHeight="1">
      <c r="B28" s="40"/>
      <c r="C28" s="41"/>
      <c r="D28" s="84"/>
      <c r="E28" s="84"/>
      <c r="F28" s="84"/>
      <c r="G28" s="84"/>
      <c r="H28" s="84"/>
      <c r="I28" s="124"/>
      <c r="J28" s="84"/>
      <c r="K28" s="125"/>
    </row>
    <row r="29" spans="2:11" s="1" customFormat="1" ht="14.45" customHeight="1">
      <c r="B29" s="40"/>
      <c r="C29" s="41"/>
      <c r="D29" s="41"/>
      <c r="E29" s="41"/>
      <c r="F29" s="45" t="s">
        <v>38</v>
      </c>
      <c r="G29" s="41"/>
      <c r="H29" s="41"/>
      <c r="I29" s="128" t="s">
        <v>37</v>
      </c>
      <c r="J29" s="45" t="s">
        <v>39</v>
      </c>
      <c r="K29" s="44"/>
    </row>
    <row r="30" spans="2:11" s="1" customFormat="1" ht="14.45" customHeight="1">
      <c r="B30" s="40"/>
      <c r="C30" s="41"/>
      <c r="D30" s="48" t="s">
        <v>40</v>
      </c>
      <c r="E30" s="48" t="s">
        <v>41</v>
      </c>
      <c r="F30" s="129">
        <f>ROUND(SUM(BE87:BE161), 2)</f>
        <v>0</v>
      </c>
      <c r="G30" s="41"/>
      <c r="H30" s="41"/>
      <c r="I30" s="130">
        <v>0.21</v>
      </c>
      <c r="J30" s="129">
        <f>ROUND(ROUND((SUM(BE87:BE161)), 2)*I30, 2)</f>
        <v>0</v>
      </c>
      <c r="K30" s="44"/>
    </row>
    <row r="31" spans="2:11" s="1" customFormat="1" ht="14.45" customHeight="1">
      <c r="B31" s="40"/>
      <c r="C31" s="41"/>
      <c r="D31" s="41"/>
      <c r="E31" s="48" t="s">
        <v>42</v>
      </c>
      <c r="F31" s="129">
        <f>ROUND(SUM(BF87:BF161), 2)</f>
        <v>0</v>
      </c>
      <c r="G31" s="41"/>
      <c r="H31" s="41"/>
      <c r="I31" s="130">
        <v>0.15</v>
      </c>
      <c r="J31" s="129">
        <f>ROUND(ROUND((SUM(BF87:BF161)), 2)*I31, 2)</f>
        <v>0</v>
      </c>
      <c r="K31" s="44"/>
    </row>
    <row r="32" spans="2:11" s="1" customFormat="1" ht="14.45" hidden="1" customHeight="1">
      <c r="B32" s="40"/>
      <c r="C32" s="41"/>
      <c r="D32" s="41"/>
      <c r="E32" s="48" t="s">
        <v>43</v>
      </c>
      <c r="F32" s="129">
        <f>ROUND(SUM(BG87:BG161), 2)</f>
        <v>0</v>
      </c>
      <c r="G32" s="41"/>
      <c r="H32" s="41"/>
      <c r="I32" s="130">
        <v>0.21</v>
      </c>
      <c r="J32" s="129">
        <v>0</v>
      </c>
      <c r="K32" s="44"/>
    </row>
    <row r="33" spans="2:11" s="1" customFormat="1" ht="14.45" hidden="1" customHeight="1">
      <c r="B33" s="40"/>
      <c r="C33" s="41"/>
      <c r="D33" s="41"/>
      <c r="E33" s="48" t="s">
        <v>44</v>
      </c>
      <c r="F33" s="129">
        <f>ROUND(SUM(BH87:BH161), 2)</f>
        <v>0</v>
      </c>
      <c r="G33" s="41"/>
      <c r="H33" s="41"/>
      <c r="I33" s="130">
        <v>0.15</v>
      </c>
      <c r="J33" s="129">
        <v>0</v>
      </c>
      <c r="K33" s="44"/>
    </row>
    <row r="34" spans="2:11" s="1" customFormat="1" ht="14.45" hidden="1" customHeight="1">
      <c r="B34" s="40"/>
      <c r="C34" s="41"/>
      <c r="D34" s="41"/>
      <c r="E34" s="48" t="s">
        <v>45</v>
      </c>
      <c r="F34" s="129">
        <f>ROUND(SUM(BI87:BI161), 2)</f>
        <v>0</v>
      </c>
      <c r="G34" s="41"/>
      <c r="H34" s="41"/>
      <c r="I34" s="130">
        <v>0</v>
      </c>
      <c r="J34" s="129">
        <v>0</v>
      </c>
      <c r="K34" s="44"/>
    </row>
    <row r="35" spans="2:11" s="1" customFormat="1" ht="6.95" customHeight="1">
      <c r="B35" s="40"/>
      <c r="C35" s="41"/>
      <c r="D35" s="41"/>
      <c r="E35" s="41"/>
      <c r="F35" s="41"/>
      <c r="G35" s="41"/>
      <c r="H35" s="41"/>
      <c r="I35" s="117"/>
      <c r="J35" s="41"/>
      <c r="K35" s="44"/>
    </row>
    <row r="36" spans="2:11" s="1" customFormat="1" ht="25.35" customHeight="1">
      <c r="B36" s="40"/>
      <c r="C36" s="131"/>
      <c r="D36" s="132" t="s">
        <v>46</v>
      </c>
      <c r="E36" s="78"/>
      <c r="F36" s="78"/>
      <c r="G36" s="133" t="s">
        <v>47</v>
      </c>
      <c r="H36" s="134" t="s">
        <v>48</v>
      </c>
      <c r="I36" s="135"/>
      <c r="J36" s="136">
        <f>SUM(J27:J34)</f>
        <v>0</v>
      </c>
      <c r="K36" s="137"/>
    </row>
    <row r="37" spans="2:11" s="1" customFormat="1" ht="14.45" customHeight="1">
      <c r="B37" s="55"/>
      <c r="C37" s="56"/>
      <c r="D37" s="56"/>
      <c r="E37" s="56"/>
      <c r="F37" s="56"/>
      <c r="G37" s="56"/>
      <c r="H37" s="56"/>
      <c r="I37" s="138"/>
      <c r="J37" s="56"/>
      <c r="K37" s="57"/>
    </row>
    <row r="41" spans="2:11" s="1" customFormat="1" ht="6.95" customHeight="1">
      <c r="B41" s="139"/>
      <c r="C41" s="140"/>
      <c r="D41" s="140"/>
      <c r="E41" s="140"/>
      <c r="F41" s="140"/>
      <c r="G41" s="140"/>
      <c r="H41" s="140"/>
      <c r="I41" s="141"/>
      <c r="J41" s="140"/>
      <c r="K41" s="142"/>
    </row>
    <row r="42" spans="2:11" s="1" customFormat="1" ht="36.950000000000003" customHeight="1">
      <c r="B42" s="40"/>
      <c r="C42" s="29" t="s">
        <v>91</v>
      </c>
      <c r="D42" s="41"/>
      <c r="E42" s="41"/>
      <c r="F42" s="41"/>
      <c r="G42" s="41"/>
      <c r="H42" s="41"/>
      <c r="I42" s="117"/>
      <c r="J42" s="41"/>
      <c r="K42" s="44"/>
    </row>
    <row r="43" spans="2:11" s="1" customFormat="1" ht="6.95" customHeight="1">
      <c r="B43" s="40"/>
      <c r="C43" s="41"/>
      <c r="D43" s="41"/>
      <c r="E43" s="41"/>
      <c r="F43" s="41"/>
      <c r="G43" s="41"/>
      <c r="H43" s="41"/>
      <c r="I43" s="117"/>
      <c r="J43" s="41"/>
      <c r="K43" s="44"/>
    </row>
    <row r="44" spans="2:11" s="1" customFormat="1" ht="14.45" customHeight="1">
      <c r="B44" s="40"/>
      <c r="C44" s="36" t="s">
        <v>18</v>
      </c>
      <c r="D44" s="41"/>
      <c r="E44" s="41"/>
      <c r="F44" s="41"/>
      <c r="G44" s="41"/>
      <c r="H44" s="41"/>
      <c r="I44" s="117"/>
      <c r="J44" s="41"/>
      <c r="K44" s="44"/>
    </row>
    <row r="45" spans="2:11" s="1" customFormat="1" ht="22.5" customHeight="1">
      <c r="B45" s="40"/>
      <c r="C45" s="41"/>
      <c r="D45" s="41"/>
      <c r="E45" s="378" t="str">
        <f>E7</f>
        <v>FTK UP Olomouc - Neředín výměna výtahu</v>
      </c>
      <c r="F45" s="379"/>
      <c r="G45" s="379"/>
      <c r="H45" s="379"/>
      <c r="I45" s="117"/>
      <c r="J45" s="41"/>
      <c r="K45" s="44"/>
    </row>
    <row r="46" spans="2:11" s="1" customFormat="1" ht="14.45" customHeight="1">
      <c r="B46" s="40"/>
      <c r="C46" s="36" t="s">
        <v>89</v>
      </c>
      <c r="D46" s="41"/>
      <c r="E46" s="41"/>
      <c r="F46" s="41"/>
      <c r="G46" s="41"/>
      <c r="H46" s="41"/>
      <c r="I46" s="117"/>
      <c r="J46" s="41"/>
      <c r="K46" s="44"/>
    </row>
    <row r="47" spans="2:11" s="1" customFormat="1" ht="23.25" customHeight="1">
      <c r="B47" s="40"/>
      <c r="C47" s="41"/>
      <c r="D47" s="41"/>
      <c r="E47" s="380" t="str">
        <f>E9</f>
        <v>D - Dodávka výtahu vč. přidružených prací</v>
      </c>
      <c r="F47" s="381"/>
      <c r="G47" s="381"/>
      <c r="H47" s="381"/>
      <c r="I47" s="117"/>
      <c r="J47" s="41"/>
      <c r="K47" s="44"/>
    </row>
    <row r="48" spans="2:11" s="1" customFormat="1" ht="6.95" customHeight="1">
      <c r="B48" s="40"/>
      <c r="C48" s="41"/>
      <c r="D48" s="41"/>
      <c r="E48" s="41"/>
      <c r="F48" s="41"/>
      <c r="G48" s="41"/>
      <c r="H48" s="41"/>
      <c r="I48" s="117"/>
      <c r="J48" s="41"/>
      <c r="K48" s="44"/>
    </row>
    <row r="49" spans="2:47" s="1" customFormat="1" ht="18" customHeight="1">
      <c r="B49" s="40"/>
      <c r="C49" s="36" t="s">
        <v>23</v>
      </c>
      <c r="D49" s="41"/>
      <c r="E49" s="41"/>
      <c r="F49" s="34" t="str">
        <f>F12</f>
        <v>Olomouc</v>
      </c>
      <c r="G49" s="41"/>
      <c r="H49" s="41"/>
      <c r="I49" s="118" t="s">
        <v>25</v>
      </c>
      <c r="J49" s="119" t="str">
        <f>IF(J12="","",J12)</f>
        <v>27.4.2017</v>
      </c>
      <c r="K49" s="44"/>
    </row>
    <row r="50" spans="2:47" s="1" customFormat="1" ht="6.95" customHeight="1">
      <c r="B50" s="40"/>
      <c r="C50" s="41"/>
      <c r="D50" s="41"/>
      <c r="E50" s="41"/>
      <c r="F50" s="41"/>
      <c r="G50" s="41"/>
      <c r="H50" s="41"/>
      <c r="I50" s="117"/>
      <c r="J50" s="41"/>
      <c r="K50" s="44"/>
    </row>
    <row r="51" spans="2:47" s="1" customFormat="1">
      <c r="B51" s="40"/>
      <c r="C51" s="36" t="s">
        <v>27</v>
      </c>
      <c r="D51" s="41"/>
      <c r="E51" s="41"/>
      <c r="F51" s="34" t="str">
        <f>E15</f>
        <v xml:space="preserve"> </v>
      </c>
      <c r="G51" s="41"/>
      <c r="H51" s="41"/>
      <c r="I51" s="118" t="s">
        <v>33</v>
      </c>
      <c r="J51" s="34" t="str">
        <f>E21</f>
        <v xml:space="preserve"> </v>
      </c>
      <c r="K51" s="44"/>
    </row>
    <row r="52" spans="2:47" s="1" customFormat="1" ht="14.45" customHeight="1">
      <c r="B52" s="40"/>
      <c r="C52" s="36" t="s">
        <v>31</v>
      </c>
      <c r="D52" s="41"/>
      <c r="E52" s="41"/>
      <c r="F52" s="34" t="str">
        <f>IF(E18="","",E18)</f>
        <v/>
      </c>
      <c r="G52" s="41"/>
      <c r="H52" s="41"/>
      <c r="I52" s="117"/>
      <c r="J52" s="41"/>
      <c r="K52" s="44"/>
    </row>
    <row r="53" spans="2:47" s="1" customFormat="1" ht="10.35" customHeight="1">
      <c r="B53" s="40"/>
      <c r="C53" s="41"/>
      <c r="D53" s="41"/>
      <c r="E53" s="41"/>
      <c r="F53" s="41"/>
      <c r="G53" s="41"/>
      <c r="H53" s="41"/>
      <c r="I53" s="117"/>
      <c r="J53" s="41"/>
      <c r="K53" s="44"/>
    </row>
    <row r="54" spans="2:47" s="1" customFormat="1" ht="29.25" customHeight="1">
      <c r="B54" s="40"/>
      <c r="C54" s="143" t="s">
        <v>92</v>
      </c>
      <c r="D54" s="131"/>
      <c r="E54" s="131"/>
      <c r="F54" s="131"/>
      <c r="G54" s="131"/>
      <c r="H54" s="131"/>
      <c r="I54" s="144"/>
      <c r="J54" s="145" t="s">
        <v>93</v>
      </c>
      <c r="K54" s="146"/>
    </row>
    <row r="55" spans="2:47" s="1" customFormat="1" ht="10.35" customHeight="1">
      <c r="B55" s="40"/>
      <c r="C55" s="41"/>
      <c r="D55" s="41"/>
      <c r="E55" s="41"/>
      <c r="F55" s="41"/>
      <c r="G55" s="41"/>
      <c r="H55" s="41"/>
      <c r="I55" s="117"/>
      <c r="J55" s="41"/>
      <c r="K55" s="44"/>
    </row>
    <row r="56" spans="2:47" s="1" customFormat="1" ht="29.25" customHeight="1">
      <c r="B56" s="40"/>
      <c r="C56" s="147" t="s">
        <v>94</v>
      </c>
      <c r="D56" s="41"/>
      <c r="E56" s="41"/>
      <c r="F56" s="41"/>
      <c r="G56" s="41"/>
      <c r="H56" s="41"/>
      <c r="I56" s="117"/>
      <c r="J56" s="127">
        <f>J87</f>
        <v>0</v>
      </c>
      <c r="K56" s="44"/>
      <c r="AU56" s="23" t="s">
        <v>95</v>
      </c>
    </row>
    <row r="57" spans="2:47" s="7" customFormat="1" ht="24.95" customHeight="1">
      <c r="B57" s="148"/>
      <c r="C57" s="149"/>
      <c r="D57" s="150" t="s">
        <v>96</v>
      </c>
      <c r="E57" s="151"/>
      <c r="F57" s="151"/>
      <c r="G57" s="151"/>
      <c r="H57" s="151"/>
      <c r="I57" s="152"/>
      <c r="J57" s="153">
        <f>J88</f>
        <v>0</v>
      </c>
      <c r="K57" s="154"/>
    </row>
    <row r="58" spans="2:47" s="8" customFormat="1" ht="19.899999999999999" customHeight="1">
      <c r="B58" s="155"/>
      <c r="C58" s="156"/>
      <c r="D58" s="157" t="s">
        <v>97</v>
      </c>
      <c r="E58" s="158"/>
      <c r="F58" s="158"/>
      <c r="G58" s="158"/>
      <c r="H58" s="158"/>
      <c r="I58" s="159"/>
      <c r="J58" s="160">
        <f>J89</f>
        <v>0</v>
      </c>
      <c r="K58" s="161"/>
    </row>
    <row r="59" spans="2:47" s="8" customFormat="1" ht="19.899999999999999" customHeight="1">
      <c r="B59" s="155"/>
      <c r="C59" s="156"/>
      <c r="D59" s="157" t="s">
        <v>98</v>
      </c>
      <c r="E59" s="158"/>
      <c r="F59" s="158"/>
      <c r="G59" s="158"/>
      <c r="H59" s="158"/>
      <c r="I59" s="159"/>
      <c r="J59" s="160">
        <f>J105</f>
        <v>0</v>
      </c>
      <c r="K59" s="161"/>
    </row>
    <row r="60" spans="2:47" s="8" customFormat="1" ht="19.899999999999999" customHeight="1">
      <c r="B60" s="155"/>
      <c r="C60" s="156"/>
      <c r="D60" s="157" t="s">
        <v>99</v>
      </c>
      <c r="E60" s="158"/>
      <c r="F60" s="158"/>
      <c r="G60" s="158"/>
      <c r="H60" s="158"/>
      <c r="I60" s="159"/>
      <c r="J60" s="160">
        <f>J122</f>
        <v>0</v>
      </c>
      <c r="K60" s="161"/>
    </row>
    <row r="61" spans="2:47" s="7" customFormat="1" ht="24.95" customHeight="1">
      <c r="B61" s="148"/>
      <c r="C61" s="149"/>
      <c r="D61" s="150" t="s">
        <v>100</v>
      </c>
      <c r="E61" s="151"/>
      <c r="F61" s="151"/>
      <c r="G61" s="151"/>
      <c r="H61" s="151"/>
      <c r="I61" s="152"/>
      <c r="J61" s="153">
        <f>J125</f>
        <v>0</v>
      </c>
      <c r="K61" s="154"/>
    </row>
    <row r="62" spans="2:47" s="8" customFormat="1" ht="19.899999999999999" customHeight="1">
      <c r="B62" s="155"/>
      <c r="C62" s="156"/>
      <c r="D62" s="157" t="s">
        <v>101</v>
      </c>
      <c r="E62" s="158"/>
      <c r="F62" s="158"/>
      <c r="G62" s="158"/>
      <c r="H62" s="158"/>
      <c r="I62" s="159"/>
      <c r="J62" s="160">
        <f>J126</f>
        <v>0</v>
      </c>
      <c r="K62" s="161"/>
    </row>
    <row r="63" spans="2:47" s="7" customFormat="1" ht="24.95" customHeight="1">
      <c r="B63" s="148"/>
      <c r="C63" s="149"/>
      <c r="D63" s="150" t="s">
        <v>102</v>
      </c>
      <c r="E63" s="151"/>
      <c r="F63" s="151"/>
      <c r="G63" s="151"/>
      <c r="H63" s="151"/>
      <c r="I63" s="152"/>
      <c r="J63" s="153">
        <f>J139</f>
        <v>0</v>
      </c>
      <c r="K63" s="154"/>
    </row>
    <row r="64" spans="2:47" s="8" customFormat="1" ht="19.899999999999999" customHeight="1">
      <c r="B64" s="155"/>
      <c r="C64" s="156"/>
      <c r="D64" s="157" t="s">
        <v>103</v>
      </c>
      <c r="E64" s="158"/>
      <c r="F64" s="158"/>
      <c r="G64" s="158"/>
      <c r="H64" s="158"/>
      <c r="I64" s="159"/>
      <c r="J64" s="160">
        <f>J140</f>
        <v>0</v>
      </c>
      <c r="K64" s="161"/>
    </row>
    <row r="65" spans="2:12" s="8" customFormat="1" ht="19.899999999999999" customHeight="1">
      <c r="B65" s="155"/>
      <c r="C65" s="156"/>
      <c r="D65" s="157" t="s">
        <v>104</v>
      </c>
      <c r="E65" s="158"/>
      <c r="F65" s="158"/>
      <c r="G65" s="158"/>
      <c r="H65" s="158"/>
      <c r="I65" s="159"/>
      <c r="J65" s="160">
        <f>J155</f>
        <v>0</v>
      </c>
      <c r="K65" s="161"/>
    </row>
    <row r="66" spans="2:12" s="7" customFormat="1" ht="24.95" customHeight="1">
      <c r="B66" s="148"/>
      <c r="C66" s="149"/>
      <c r="D66" s="150" t="s">
        <v>105</v>
      </c>
      <c r="E66" s="151"/>
      <c r="F66" s="151"/>
      <c r="G66" s="151"/>
      <c r="H66" s="151"/>
      <c r="I66" s="152"/>
      <c r="J66" s="153">
        <f>J159</f>
        <v>0</v>
      </c>
      <c r="K66" s="154"/>
    </row>
    <row r="67" spans="2:12" s="8" customFormat="1" ht="19.899999999999999" customHeight="1">
      <c r="B67" s="155"/>
      <c r="C67" s="156"/>
      <c r="D67" s="157" t="s">
        <v>106</v>
      </c>
      <c r="E67" s="158"/>
      <c r="F67" s="158"/>
      <c r="G67" s="158"/>
      <c r="H67" s="158"/>
      <c r="I67" s="159"/>
      <c r="J67" s="160">
        <f>J160</f>
        <v>0</v>
      </c>
      <c r="K67" s="161"/>
    </row>
    <row r="68" spans="2:12" s="1" customFormat="1" ht="21.75" customHeight="1">
      <c r="B68" s="40"/>
      <c r="C68" s="41"/>
      <c r="D68" s="41"/>
      <c r="E68" s="41"/>
      <c r="F68" s="41"/>
      <c r="G68" s="41"/>
      <c r="H68" s="41"/>
      <c r="I68" s="117"/>
      <c r="J68" s="41"/>
      <c r="K68" s="44"/>
    </row>
    <row r="69" spans="2:12" s="1" customFormat="1" ht="6.95" customHeight="1">
      <c r="B69" s="55"/>
      <c r="C69" s="56"/>
      <c r="D69" s="56"/>
      <c r="E69" s="56"/>
      <c r="F69" s="56"/>
      <c r="G69" s="56"/>
      <c r="H69" s="56"/>
      <c r="I69" s="138"/>
      <c r="J69" s="56"/>
      <c r="K69" s="57"/>
    </row>
    <row r="73" spans="2:12" s="1" customFormat="1" ht="6.95" customHeight="1">
      <c r="B73" s="58"/>
      <c r="C73" s="59"/>
      <c r="D73" s="59"/>
      <c r="E73" s="59"/>
      <c r="F73" s="59"/>
      <c r="G73" s="59"/>
      <c r="H73" s="59"/>
      <c r="I73" s="141"/>
      <c r="J73" s="59"/>
      <c r="K73" s="59"/>
      <c r="L73" s="60"/>
    </row>
    <row r="74" spans="2:12" s="1" customFormat="1" ht="36.950000000000003" customHeight="1">
      <c r="B74" s="40"/>
      <c r="C74" s="61" t="s">
        <v>107</v>
      </c>
      <c r="D74" s="62"/>
      <c r="E74" s="62"/>
      <c r="F74" s="62"/>
      <c r="G74" s="62"/>
      <c r="H74" s="62"/>
      <c r="I74" s="162"/>
      <c r="J74" s="62"/>
      <c r="K74" s="62"/>
      <c r="L74" s="60"/>
    </row>
    <row r="75" spans="2:12" s="1" customFormat="1" ht="6.95" customHeight="1">
      <c r="B75" s="40"/>
      <c r="C75" s="62"/>
      <c r="D75" s="62"/>
      <c r="E75" s="62"/>
      <c r="F75" s="62"/>
      <c r="G75" s="62"/>
      <c r="H75" s="62"/>
      <c r="I75" s="162"/>
      <c r="J75" s="62"/>
      <c r="K75" s="62"/>
      <c r="L75" s="60"/>
    </row>
    <row r="76" spans="2:12" s="1" customFormat="1" ht="14.45" customHeight="1">
      <c r="B76" s="40"/>
      <c r="C76" s="64" t="s">
        <v>18</v>
      </c>
      <c r="D76" s="62"/>
      <c r="E76" s="62"/>
      <c r="F76" s="62"/>
      <c r="G76" s="62"/>
      <c r="H76" s="62"/>
      <c r="I76" s="162"/>
      <c r="J76" s="62"/>
      <c r="K76" s="62"/>
      <c r="L76" s="60"/>
    </row>
    <row r="77" spans="2:12" s="1" customFormat="1" ht="22.5" customHeight="1">
      <c r="B77" s="40"/>
      <c r="C77" s="62"/>
      <c r="D77" s="62"/>
      <c r="E77" s="382" t="str">
        <f>E7</f>
        <v>FTK UP Olomouc - Neředín výměna výtahu</v>
      </c>
      <c r="F77" s="383"/>
      <c r="G77" s="383"/>
      <c r="H77" s="383"/>
      <c r="I77" s="162"/>
      <c r="J77" s="62"/>
      <c r="K77" s="62"/>
      <c r="L77" s="60"/>
    </row>
    <row r="78" spans="2:12" s="1" customFormat="1" ht="14.45" customHeight="1">
      <c r="B78" s="40"/>
      <c r="C78" s="64" t="s">
        <v>89</v>
      </c>
      <c r="D78" s="62"/>
      <c r="E78" s="62"/>
      <c r="F78" s="62"/>
      <c r="G78" s="62"/>
      <c r="H78" s="62"/>
      <c r="I78" s="162"/>
      <c r="J78" s="62"/>
      <c r="K78" s="62"/>
      <c r="L78" s="60"/>
    </row>
    <row r="79" spans="2:12" s="1" customFormat="1" ht="23.25" customHeight="1">
      <c r="B79" s="40"/>
      <c r="C79" s="62"/>
      <c r="D79" s="62"/>
      <c r="E79" s="358" t="str">
        <f>E9</f>
        <v>D - Dodávka výtahu vč. přidružených prací</v>
      </c>
      <c r="F79" s="384"/>
      <c r="G79" s="384"/>
      <c r="H79" s="384"/>
      <c r="I79" s="162"/>
      <c r="J79" s="62"/>
      <c r="K79" s="62"/>
      <c r="L79" s="60"/>
    </row>
    <row r="80" spans="2:12" s="1" customFormat="1" ht="6.95" customHeight="1">
      <c r="B80" s="40"/>
      <c r="C80" s="62"/>
      <c r="D80" s="62"/>
      <c r="E80" s="62"/>
      <c r="F80" s="62"/>
      <c r="G80" s="62"/>
      <c r="H80" s="62"/>
      <c r="I80" s="162"/>
      <c r="J80" s="62"/>
      <c r="K80" s="62"/>
      <c r="L80" s="60"/>
    </row>
    <row r="81" spans="2:65" s="1" customFormat="1" ht="18" customHeight="1">
      <c r="B81" s="40"/>
      <c r="C81" s="64" t="s">
        <v>23</v>
      </c>
      <c r="D81" s="62"/>
      <c r="E81" s="62"/>
      <c r="F81" s="163" t="str">
        <f>F12</f>
        <v>Olomouc</v>
      </c>
      <c r="G81" s="62"/>
      <c r="H81" s="62"/>
      <c r="I81" s="164" t="s">
        <v>25</v>
      </c>
      <c r="J81" s="72" t="str">
        <f>IF(J12="","",J12)</f>
        <v>27.4.2017</v>
      </c>
      <c r="K81" s="62"/>
      <c r="L81" s="60"/>
    </row>
    <row r="82" spans="2:65" s="1" customFormat="1" ht="6.95" customHeight="1">
      <c r="B82" s="40"/>
      <c r="C82" s="62"/>
      <c r="D82" s="62"/>
      <c r="E82" s="62"/>
      <c r="F82" s="62"/>
      <c r="G82" s="62"/>
      <c r="H82" s="62"/>
      <c r="I82" s="162"/>
      <c r="J82" s="62"/>
      <c r="K82" s="62"/>
      <c r="L82" s="60"/>
    </row>
    <row r="83" spans="2:65" s="1" customFormat="1">
      <c r="B83" s="40"/>
      <c r="C83" s="64" t="s">
        <v>27</v>
      </c>
      <c r="D83" s="62"/>
      <c r="E83" s="62"/>
      <c r="F83" s="163" t="str">
        <f>E15</f>
        <v xml:space="preserve"> </v>
      </c>
      <c r="G83" s="62"/>
      <c r="H83" s="62"/>
      <c r="I83" s="164" t="s">
        <v>33</v>
      </c>
      <c r="J83" s="163" t="str">
        <f>E21</f>
        <v xml:space="preserve"> </v>
      </c>
      <c r="K83" s="62"/>
      <c r="L83" s="60"/>
    </row>
    <row r="84" spans="2:65" s="1" customFormat="1" ht="14.45" customHeight="1">
      <c r="B84" s="40"/>
      <c r="C84" s="64" t="s">
        <v>31</v>
      </c>
      <c r="D84" s="62"/>
      <c r="E84" s="62"/>
      <c r="F84" s="163" t="str">
        <f>IF(E18="","",E18)</f>
        <v/>
      </c>
      <c r="G84" s="62"/>
      <c r="H84" s="62"/>
      <c r="I84" s="162"/>
      <c r="J84" s="62"/>
      <c r="K84" s="62"/>
      <c r="L84" s="60"/>
    </row>
    <row r="85" spans="2:65" s="1" customFormat="1" ht="10.35" customHeight="1">
      <c r="B85" s="40"/>
      <c r="C85" s="62"/>
      <c r="D85" s="62"/>
      <c r="E85" s="62"/>
      <c r="F85" s="62"/>
      <c r="G85" s="62"/>
      <c r="H85" s="62"/>
      <c r="I85" s="162"/>
      <c r="J85" s="62"/>
      <c r="K85" s="62"/>
      <c r="L85" s="60"/>
    </row>
    <row r="86" spans="2:65" s="9" customFormat="1" ht="29.25" customHeight="1">
      <c r="B86" s="165"/>
      <c r="C86" s="166" t="s">
        <v>108</v>
      </c>
      <c r="D86" s="167" t="s">
        <v>55</v>
      </c>
      <c r="E86" s="167" t="s">
        <v>51</v>
      </c>
      <c r="F86" s="167" t="s">
        <v>109</v>
      </c>
      <c r="G86" s="167" t="s">
        <v>110</v>
      </c>
      <c r="H86" s="167" t="s">
        <v>111</v>
      </c>
      <c r="I86" s="168" t="s">
        <v>112</v>
      </c>
      <c r="J86" s="167" t="s">
        <v>93</v>
      </c>
      <c r="K86" s="169" t="s">
        <v>113</v>
      </c>
      <c r="L86" s="170"/>
      <c r="M86" s="80" t="s">
        <v>114</v>
      </c>
      <c r="N86" s="81" t="s">
        <v>40</v>
      </c>
      <c r="O86" s="81" t="s">
        <v>115</v>
      </c>
      <c r="P86" s="81" t="s">
        <v>116</v>
      </c>
      <c r="Q86" s="81" t="s">
        <v>117</v>
      </c>
      <c r="R86" s="81" t="s">
        <v>118</v>
      </c>
      <c r="S86" s="81" t="s">
        <v>119</v>
      </c>
      <c r="T86" s="82" t="s">
        <v>120</v>
      </c>
    </row>
    <row r="87" spans="2:65" s="1" customFormat="1" ht="29.25" customHeight="1">
      <c r="B87" s="40"/>
      <c r="C87" s="86" t="s">
        <v>94</v>
      </c>
      <c r="D87" s="62"/>
      <c r="E87" s="62"/>
      <c r="F87" s="62"/>
      <c r="G87" s="62"/>
      <c r="H87" s="62"/>
      <c r="I87" s="162"/>
      <c r="J87" s="171">
        <f>BK87</f>
        <v>0</v>
      </c>
      <c r="K87" s="62"/>
      <c r="L87" s="60"/>
      <c r="M87" s="83"/>
      <c r="N87" s="84"/>
      <c r="O87" s="84"/>
      <c r="P87" s="172">
        <f>P88+P125+P139+P159</f>
        <v>0</v>
      </c>
      <c r="Q87" s="84"/>
      <c r="R87" s="172">
        <f>R88+R125+R139+R159</f>
        <v>4.57136531</v>
      </c>
      <c r="S87" s="84"/>
      <c r="T87" s="173">
        <f>T88+T125+T139+T159</f>
        <v>4.0000000000000001E-3</v>
      </c>
      <c r="AT87" s="23" t="s">
        <v>69</v>
      </c>
      <c r="AU87" s="23" t="s">
        <v>95</v>
      </c>
      <c r="BK87" s="174">
        <f>BK88+BK125+BK139+BK159</f>
        <v>0</v>
      </c>
    </row>
    <row r="88" spans="2:65" s="10" customFormat="1" ht="37.35" customHeight="1">
      <c r="B88" s="175"/>
      <c r="C88" s="176"/>
      <c r="D88" s="177" t="s">
        <v>69</v>
      </c>
      <c r="E88" s="178" t="s">
        <v>121</v>
      </c>
      <c r="F88" s="178" t="s">
        <v>122</v>
      </c>
      <c r="G88" s="176"/>
      <c r="H88" s="176"/>
      <c r="I88" s="179"/>
      <c r="J88" s="180">
        <f>BK88</f>
        <v>0</v>
      </c>
      <c r="K88" s="176"/>
      <c r="L88" s="181"/>
      <c r="M88" s="182"/>
      <c r="N88" s="183"/>
      <c r="O88" s="183"/>
      <c r="P88" s="184">
        <f>P89+P105+P122</f>
        <v>0</v>
      </c>
      <c r="Q88" s="183"/>
      <c r="R88" s="184">
        <f>R89+R105+R122</f>
        <v>3.0017202800000002</v>
      </c>
      <c r="S88" s="183"/>
      <c r="T88" s="185">
        <f>T89+T105+T122</f>
        <v>4.0000000000000001E-3</v>
      </c>
      <c r="AR88" s="186" t="s">
        <v>77</v>
      </c>
      <c r="AT88" s="187" t="s">
        <v>69</v>
      </c>
      <c r="AU88" s="187" t="s">
        <v>70</v>
      </c>
      <c r="AY88" s="186" t="s">
        <v>123</v>
      </c>
      <c r="BK88" s="188">
        <f>BK89+BK105+BK122</f>
        <v>0</v>
      </c>
    </row>
    <row r="89" spans="2:65" s="10" customFormat="1" ht="19.899999999999999" customHeight="1">
      <c r="B89" s="175"/>
      <c r="C89" s="176"/>
      <c r="D89" s="189" t="s">
        <v>69</v>
      </c>
      <c r="E89" s="190" t="s">
        <v>124</v>
      </c>
      <c r="F89" s="190" t="s">
        <v>125</v>
      </c>
      <c r="G89" s="176"/>
      <c r="H89" s="176"/>
      <c r="I89" s="179"/>
      <c r="J89" s="191">
        <f>BK89</f>
        <v>0</v>
      </c>
      <c r="K89" s="176"/>
      <c r="L89" s="181"/>
      <c r="M89" s="182"/>
      <c r="N89" s="183"/>
      <c r="O89" s="183"/>
      <c r="P89" s="184">
        <f>SUM(P90:P104)</f>
        <v>0</v>
      </c>
      <c r="Q89" s="183"/>
      <c r="R89" s="184">
        <f>SUM(R90:R104)</f>
        <v>2.9989202800000001</v>
      </c>
      <c r="S89" s="183"/>
      <c r="T89" s="185">
        <f>SUM(T90:T104)</f>
        <v>0</v>
      </c>
      <c r="AR89" s="186" t="s">
        <v>77</v>
      </c>
      <c r="AT89" s="187" t="s">
        <v>69</v>
      </c>
      <c r="AU89" s="187" t="s">
        <v>77</v>
      </c>
      <c r="AY89" s="186" t="s">
        <v>123</v>
      </c>
      <c r="BK89" s="188">
        <f>SUM(BK90:BK104)</f>
        <v>0</v>
      </c>
    </row>
    <row r="90" spans="2:65" s="1" customFormat="1" ht="22.5" customHeight="1">
      <c r="B90" s="40"/>
      <c r="C90" s="192" t="s">
        <v>77</v>
      </c>
      <c r="D90" s="192" t="s">
        <v>126</v>
      </c>
      <c r="E90" s="193" t="s">
        <v>127</v>
      </c>
      <c r="F90" s="194" t="s">
        <v>128</v>
      </c>
      <c r="G90" s="195" t="s">
        <v>129</v>
      </c>
      <c r="H90" s="196">
        <v>1</v>
      </c>
      <c r="I90" s="197"/>
      <c r="J90" s="198">
        <f>ROUND(I90*H90,2)</f>
        <v>0</v>
      </c>
      <c r="K90" s="194" t="s">
        <v>130</v>
      </c>
      <c r="L90" s="60"/>
      <c r="M90" s="199" t="s">
        <v>21</v>
      </c>
      <c r="N90" s="200" t="s">
        <v>41</v>
      </c>
      <c r="O90" s="41"/>
      <c r="P90" s="201">
        <f>O90*H90</f>
        <v>0</v>
      </c>
      <c r="Q90" s="201">
        <v>0.1575</v>
      </c>
      <c r="R90" s="201">
        <f>Q90*H90</f>
        <v>0.1575</v>
      </c>
      <c r="S90" s="201">
        <v>0</v>
      </c>
      <c r="T90" s="202">
        <f>S90*H90</f>
        <v>0</v>
      </c>
      <c r="AR90" s="23" t="s">
        <v>131</v>
      </c>
      <c r="AT90" s="23" t="s">
        <v>126</v>
      </c>
      <c r="AU90" s="23" t="s">
        <v>79</v>
      </c>
      <c r="AY90" s="23" t="s">
        <v>123</v>
      </c>
      <c r="BE90" s="203">
        <f>IF(N90="základní",J90,0)</f>
        <v>0</v>
      </c>
      <c r="BF90" s="203">
        <f>IF(N90="snížená",J90,0)</f>
        <v>0</v>
      </c>
      <c r="BG90" s="203">
        <f>IF(N90="zákl. přenesená",J90,0)</f>
        <v>0</v>
      </c>
      <c r="BH90" s="203">
        <f>IF(N90="sníž. přenesená",J90,0)</f>
        <v>0</v>
      </c>
      <c r="BI90" s="203">
        <f>IF(N90="nulová",J90,0)</f>
        <v>0</v>
      </c>
      <c r="BJ90" s="23" t="s">
        <v>77</v>
      </c>
      <c r="BK90" s="203">
        <f>ROUND(I90*H90,2)</f>
        <v>0</v>
      </c>
      <c r="BL90" s="23" t="s">
        <v>131</v>
      </c>
      <c r="BM90" s="23" t="s">
        <v>132</v>
      </c>
    </row>
    <row r="91" spans="2:65" s="1" customFormat="1" ht="22.5" customHeight="1">
      <c r="B91" s="40"/>
      <c r="C91" s="192" t="s">
        <v>79</v>
      </c>
      <c r="D91" s="192" t="s">
        <v>126</v>
      </c>
      <c r="E91" s="193" t="s">
        <v>133</v>
      </c>
      <c r="F91" s="194" t="s">
        <v>134</v>
      </c>
      <c r="G91" s="195" t="s">
        <v>135</v>
      </c>
      <c r="H91" s="196">
        <v>17.326000000000001</v>
      </c>
      <c r="I91" s="197"/>
      <c r="J91" s="198">
        <f>ROUND(I91*H91,2)</f>
        <v>0</v>
      </c>
      <c r="K91" s="194" t="s">
        <v>130</v>
      </c>
      <c r="L91" s="60"/>
      <c r="M91" s="199" t="s">
        <v>21</v>
      </c>
      <c r="N91" s="200" t="s">
        <v>41</v>
      </c>
      <c r="O91" s="41"/>
      <c r="P91" s="201">
        <f>O91*H91</f>
        <v>0</v>
      </c>
      <c r="Q91" s="201">
        <v>3.3579999999999999E-2</v>
      </c>
      <c r="R91" s="201">
        <f>Q91*H91</f>
        <v>0.58180708000000003</v>
      </c>
      <c r="S91" s="201">
        <v>0</v>
      </c>
      <c r="T91" s="202">
        <f>S91*H91</f>
        <v>0</v>
      </c>
      <c r="AR91" s="23" t="s">
        <v>131</v>
      </c>
      <c r="AT91" s="23" t="s">
        <v>126</v>
      </c>
      <c r="AU91" s="23" t="s">
        <v>79</v>
      </c>
      <c r="AY91" s="23" t="s">
        <v>123</v>
      </c>
      <c r="BE91" s="203">
        <f>IF(N91="základní",J91,0)</f>
        <v>0</v>
      </c>
      <c r="BF91" s="203">
        <f>IF(N91="snížená",J91,0)</f>
        <v>0</v>
      </c>
      <c r="BG91" s="203">
        <f>IF(N91="zákl. přenesená",J91,0)</f>
        <v>0</v>
      </c>
      <c r="BH91" s="203">
        <f>IF(N91="sníž. přenesená",J91,0)</f>
        <v>0</v>
      </c>
      <c r="BI91" s="203">
        <f>IF(N91="nulová",J91,0)</f>
        <v>0</v>
      </c>
      <c r="BJ91" s="23" t="s">
        <v>77</v>
      </c>
      <c r="BK91" s="203">
        <f>ROUND(I91*H91,2)</f>
        <v>0</v>
      </c>
      <c r="BL91" s="23" t="s">
        <v>131</v>
      </c>
      <c r="BM91" s="23" t="s">
        <v>136</v>
      </c>
    </row>
    <row r="92" spans="2:65" s="1" customFormat="1" ht="40.5">
      <c r="B92" s="40"/>
      <c r="C92" s="62"/>
      <c r="D92" s="204" t="s">
        <v>137</v>
      </c>
      <c r="E92" s="62"/>
      <c r="F92" s="205" t="s">
        <v>138</v>
      </c>
      <c r="G92" s="62"/>
      <c r="H92" s="62"/>
      <c r="I92" s="162"/>
      <c r="J92" s="62"/>
      <c r="K92" s="62"/>
      <c r="L92" s="60"/>
      <c r="M92" s="206"/>
      <c r="N92" s="41"/>
      <c r="O92" s="41"/>
      <c r="P92" s="41"/>
      <c r="Q92" s="41"/>
      <c r="R92" s="41"/>
      <c r="S92" s="41"/>
      <c r="T92" s="77"/>
      <c r="AT92" s="23" t="s">
        <v>137</v>
      </c>
      <c r="AU92" s="23" t="s">
        <v>79</v>
      </c>
    </row>
    <row r="93" spans="2:65" s="11" customFormat="1" ht="13.5">
      <c r="B93" s="207"/>
      <c r="C93" s="208"/>
      <c r="D93" s="204" t="s">
        <v>139</v>
      </c>
      <c r="E93" s="209" t="s">
        <v>21</v>
      </c>
      <c r="F93" s="210" t="s">
        <v>140</v>
      </c>
      <c r="G93" s="208"/>
      <c r="H93" s="211" t="s">
        <v>21</v>
      </c>
      <c r="I93" s="212"/>
      <c r="J93" s="208"/>
      <c r="K93" s="208"/>
      <c r="L93" s="213"/>
      <c r="M93" s="214"/>
      <c r="N93" s="215"/>
      <c r="O93" s="215"/>
      <c r="P93" s="215"/>
      <c r="Q93" s="215"/>
      <c r="R93" s="215"/>
      <c r="S93" s="215"/>
      <c r="T93" s="216"/>
      <c r="AT93" s="217" t="s">
        <v>139</v>
      </c>
      <c r="AU93" s="217" t="s">
        <v>79</v>
      </c>
      <c r="AV93" s="11" t="s">
        <v>77</v>
      </c>
      <c r="AW93" s="11" t="s">
        <v>34</v>
      </c>
      <c r="AX93" s="11" t="s">
        <v>70</v>
      </c>
      <c r="AY93" s="217" t="s">
        <v>123</v>
      </c>
    </row>
    <row r="94" spans="2:65" s="12" customFormat="1" ht="13.5">
      <c r="B94" s="218"/>
      <c r="C94" s="219"/>
      <c r="D94" s="204" t="s">
        <v>139</v>
      </c>
      <c r="E94" s="220" t="s">
        <v>21</v>
      </c>
      <c r="F94" s="221" t="s">
        <v>141</v>
      </c>
      <c r="G94" s="219"/>
      <c r="H94" s="222">
        <v>11.949</v>
      </c>
      <c r="I94" s="223"/>
      <c r="J94" s="219"/>
      <c r="K94" s="219"/>
      <c r="L94" s="224"/>
      <c r="M94" s="225"/>
      <c r="N94" s="226"/>
      <c r="O94" s="226"/>
      <c r="P94" s="226"/>
      <c r="Q94" s="226"/>
      <c r="R94" s="226"/>
      <c r="S94" s="226"/>
      <c r="T94" s="227"/>
      <c r="AT94" s="228" t="s">
        <v>139</v>
      </c>
      <c r="AU94" s="228" t="s">
        <v>79</v>
      </c>
      <c r="AV94" s="12" t="s">
        <v>79</v>
      </c>
      <c r="AW94" s="12" t="s">
        <v>34</v>
      </c>
      <c r="AX94" s="12" t="s">
        <v>70</v>
      </c>
      <c r="AY94" s="228" t="s">
        <v>123</v>
      </c>
    </row>
    <row r="95" spans="2:65" s="11" customFormat="1" ht="13.5">
      <c r="B95" s="207"/>
      <c r="C95" s="208"/>
      <c r="D95" s="204" t="s">
        <v>139</v>
      </c>
      <c r="E95" s="209" t="s">
        <v>21</v>
      </c>
      <c r="F95" s="210" t="s">
        <v>142</v>
      </c>
      <c r="G95" s="208"/>
      <c r="H95" s="211" t="s">
        <v>21</v>
      </c>
      <c r="I95" s="212"/>
      <c r="J95" s="208"/>
      <c r="K95" s="208"/>
      <c r="L95" s="213"/>
      <c r="M95" s="214"/>
      <c r="N95" s="215"/>
      <c r="O95" s="215"/>
      <c r="P95" s="215"/>
      <c r="Q95" s="215"/>
      <c r="R95" s="215"/>
      <c r="S95" s="215"/>
      <c r="T95" s="216"/>
      <c r="AT95" s="217" t="s">
        <v>139</v>
      </c>
      <c r="AU95" s="217" t="s">
        <v>79</v>
      </c>
      <c r="AV95" s="11" t="s">
        <v>77</v>
      </c>
      <c r="AW95" s="11" t="s">
        <v>34</v>
      </c>
      <c r="AX95" s="11" t="s">
        <v>70</v>
      </c>
      <c r="AY95" s="217" t="s">
        <v>123</v>
      </c>
    </row>
    <row r="96" spans="2:65" s="12" customFormat="1" ht="13.5">
      <c r="B96" s="218"/>
      <c r="C96" s="219"/>
      <c r="D96" s="204" t="s">
        <v>139</v>
      </c>
      <c r="E96" s="220" t="s">
        <v>21</v>
      </c>
      <c r="F96" s="221" t="s">
        <v>143</v>
      </c>
      <c r="G96" s="219"/>
      <c r="H96" s="222">
        <v>5.3769999999999998</v>
      </c>
      <c r="I96" s="223"/>
      <c r="J96" s="219"/>
      <c r="K96" s="219"/>
      <c r="L96" s="224"/>
      <c r="M96" s="225"/>
      <c r="N96" s="226"/>
      <c r="O96" s="226"/>
      <c r="P96" s="226"/>
      <c r="Q96" s="226"/>
      <c r="R96" s="226"/>
      <c r="S96" s="226"/>
      <c r="T96" s="227"/>
      <c r="AT96" s="228" t="s">
        <v>139</v>
      </c>
      <c r="AU96" s="228" t="s">
        <v>79</v>
      </c>
      <c r="AV96" s="12" t="s">
        <v>79</v>
      </c>
      <c r="AW96" s="12" t="s">
        <v>34</v>
      </c>
      <c r="AX96" s="12" t="s">
        <v>70</v>
      </c>
      <c r="AY96" s="228" t="s">
        <v>123</v>
      </c>
    </row>
    <row r="97" spans="2:65" s="13" customFormat="1" ht="13.5">
      <c r="B97" s="229"/>
      <c r="C97" s="230"/>
      <c r="D97" s="231" t="s">
        <v>139</v>
      </c>
      <c r="E97" s="232" t="s">
        <v>21</v>
      </c>
      <c r="F97" s="233" t="s">
        <v>144</v>
      </c>
      <c r="G97" s="230"/>
      <c r="H97" s="234">
        <v>17.326000000000001</v>
      </c>
      <c r="I97" s="235"/>
      <c r="J97" s="230"/>
      <c r="K97" s="230"/>
      <c r="L97" s="236"/>
      <c r="M97" s="237"/>
      <c r="N97" s="238"/>
      <c r="O97" s="238"/>
      <c r="P97" s="238"/>
      <c r="Q97" s="238"/>
      <c r="R97" s="238"/>
      <c r="S97" s="238"/>
      <c r="T97" s="239"/>
      <c r="AT97" s="240" t="s">
        <v>139</v>
      </c>
      <c r="AU97" s="240" t="s">
        <v>79</v>
      </c>
      <c r="AV97" s="13" t="s">
        <v>131</v>
      </c>
      <c r="AW97" s="13" t="s">
        <v>34</v>
      </c>
      <c r="AX97" s="13" t="s">
        <v>77</v>
      </c>
      <c r="AY97" s="240" t="s">
        <v>123</v>
      </c>
    </row>
    <row r="98" spans="2:65" s="1" customFormat="1" ht="22.5" customHeight="1">
      <c r="B98" s="40"/>
      <c r="C98" s="192" t="s">
        <v>145</v>
      </c>
      <c r="D98" s="192" t="s">
        <v>126</v>
      </c>
      <c r="E98" s="193" t="s">
        <v>146</v>
      </c>
      <c r="F98" s="194" t="s">
        <v>147</v>
      </c>
      <c r="G98" s="195" t="s">
        <v>135</v>
      </c>
      <c r="H98" s="196">
        <v>144.84700000000001</v>
      </c>
      <c r="I98" s="197"/>
      <c r="J98" s="198">
        <f>ROUND(I98*H98,2)</f>
        <v>0</v>
      </c>
      <c r="K98" s="194" t="s">
        <v>130</v>
      </c>
      <c r="L98" s="60"/>
      <c r="M98" s="199" t="s">
        <v>21</v>
      </c>
      <c r="N98" s="200" t="s">
        <v>41</v>
      </c>
      <c r="O98" s="41"/>
      <c r="P98" s="201">
        <f>O98*H98</f>
        <v>0</v>
      </c>
      <c r="Q98" s="201">
        <v>1.5599999999999999E-2</v>
      </c>
      <c r="R98" s="201">
        <f>Q98*H98</f>
        <v>2.2596132</v>
      </c>
      <c r="S98" s="201">
        <v>0</v>
      </c>
      <c r="T98" s="202">
        <f>S98*H98</f>
        <v>0</v>
      </c>
      <c r="AR98" s="23" t="s">
        <v>131</v>
      </c>
      <c r="AT98" s="23" t="s">
        <v>126</v>
      </c>
      <c r="AU98" s="23" t="s">
        <v>79</v>
      </c>
      <c r="AY98" s="23" t="s">
        <v>123</v>
      </c>
      <c r="BE98" s="203">
        <f>IF(N98="základní",J98,0)</f>
        <v>0</v>
      </c>
      <c r="BF98" s="203">
        <f>IF(N98="snížená",J98,0)</f>
        <v>0</v>
      </c>
      <c r="BG98" s="203">
        <f>IF(N98="zákl. přenesená",J98,0)</f>
        <v>0</v>
      </c>
      <c r="BH98" s="203">
        <f>IF(N98="sníž. přenesená",J98,0)</f>
        <v>0</v>
      </c>
      <c r="BI98" s="203">
        <f>IF(N98="nulová",J98,0)</f>
        <v>0</v>
      </c>
      <c r="BJ98" s="23" t="s">
        <v>77</v>
      </c>
      <c r="BK98" s="203">
        <f>ROUND(I98*H98,2)</f>
        <v>0</v>
      </c>
      <c r="BL98" s="23" t="s">
        <v>131</v>
      </c>
      <c r="BM98" s="23" t="s">
        <v>148</v>
      </c>
    </row>
    <row r="99" spans="2:65" s="1" customFormat="1" ht="40.5">
      <c r="B99" s="40"/>
      <c r="C99" s="62"/>
      <c r="D99" s="204" t="s">
        <v>137</v>
      </c>
      <c r="E99" s="62"/>
      <c r="F99" s="205" t="s">
        <v>149</v>
      </c>
      <c r="G99" s="62"/>
      <c r="H99" s="62"/>
      <c r="I99" s="162"/>
      <c r="J99" s="62"/>
      <c r="K99" s="62"/>
      <c r="L99" s="60"/>
      <c r="M99" s="206"/>
      <c r="N99" s="41"/>
      <c r="O99" s="41"/>
      <c r="P99" s="41"/>
      <c r="Q99" s="41"/>
      <c r="R99" s="41"/>
      <c r="S99" s="41"/>
      <c r="T99" s="77"/>
      <c r="AT99" s="23" t="s">
        <v>137</v>
      </c>
      <c r="AU99" s="23" t="s">
        <v>79</v>
      </c>
    </row>
    <row r="100" spans="2:65" s="11" customFormat="1" ht="13.5">
      <c r="B100" s="207"/>
      <c r="C100" s="208"/>
      <c r="D100" s="204" t="s">
        <v>139</v>
      </c>
      <c r="E100" s="209" t="s">
        <v>21</v>
      </c>
      <c r="F100" s="210" t="s">
        <v>150</v>
      </c>
      <c r="G100" s="208"/>
      <c r="H100" s="211" t="s">
        <v>21</v>
      </c>
      <c r="I100" s="212"/>
      <c r="J100" s="208"/>
      <c r="K100" s="208"/>
      <c r="L100" s="213"/>
      <c r="M100" s="214"/>
      <c r="N100" s="215"/>
      <c r="O100" s="215"/>
      <c r="P100" s="215"/>
      <c r="Q100" s="215"/>
      <c r="R100" s="215"/>
      <c r="S100" s="215"/>
      <c r="T100" s="216"/>
      <c r="AT100" s="217" t="s">
        <v>139</v>
      </c>
      <c r="AU100" s="217" t="s">
        <v>79</v>
      </c>
      <c r="AV100" s="11" t="s">
        <v>77</v>
      </c>
      <c r="AW100" s="11" t="s">
        <v>34</v>
      </c>
      <c r="AX100" s="11" t="s">
        <v>70</v>
      </c>
      <c r="AY100" s="217" t="s">
        <v>123</v>
      </c>
    </row>
    <row r="101" spans="2:65" s="12" customFormat="1" ht="13.5">
      <c r="B101" s="218"/>
      <c r="C101" s="219"/>
      <c r="D101" s="204" t="s">
        <v>139</v>
      </c>
      <c r="E101" s="220" t="s">
        <v>21</v>
      </c>
      <c r="F101" s="221" t="s">
        <v>151</v>
      </c>
      <c r="G101" s="219"/>
      <c r="H101" s="222">
        <v>159.6</v>
      </c>
      <c r="I101" s="223"/>
      <c r="J101" s="219"/>
      <c r="K101" s="219"/>
      <c r="L101" s="224"/>
      <c r="M101" s="225"/>
      <c r="N101" s="226"/>
      <c r="O101" s="226"/>
      <c r="P101" s="226"/>
      <c r="Q101" s="226"/>
      <c r="R101" s="226"/>
      <c r="S101" s="226"/>
      <c r="T101" s="227"/>
      <c r="AT101" s="228" t="s">
        <v>139</v>
      </c>
      <c r="AU101" s="228" t="s">
        <v>79</v>
      </c>
      <c r="AV101" s="12" t="s">
        <v>79</v>
      </c>
      <c r="AW101" s="12" t="s">
        <v>34</v>
      </c>
      <c r="AX101" s="12" t="s">
        <v>70</v>
      </c>
      <c r="AY101" s="228" t="s">
        <v>123</v>
      </c>
    </row>
    <row r="102" spans="2:65" s="12" customFormat="1" ht="13.5">
      <c r="B102" s="218"/>
      <c r="C102" s="219"/>
      <c r="D102" s="204" t="s">
        <v>139</v>
      </c>
      <c r="E102" s="220" t="s">
        <v>21</v>
      </c>
      <c r="F102" s="221" t="s">
        <v>152</v>
      </c>
      <c r="G102" s="219"/>
      <c r="H102" s="222">
        <v>3.99</v>
      </c>
      <c r="I102" s="223"/>
      <c r="J102" s="219"/>
      <c r="K102" s="219"/>
      <c r="L102" s="224"/>
      <c r="M102" s="225"/>
      <c r="N102" s="226"/>
      <c r="O102" s="226"/>
      <c r="P102" s="226"/>
      <c r="Q102" s="226"/>
      <c r="R102" s="226"/>
      <c r="S102" s="226"/>
      <c r="T102" s="227"/>
      <c r="AT102" s="228" t="s">
        <v>139</v>
      </c>
      <c r="AU102" s="228" t="s">
        <v>79</v>
      </c>
      <c r="AV102" s="12" t="s">
        <v>79</v>
      </c>
      <c r="AW102" s="12" t="s">
        <v>34</v>
      </c>
      <c r="AX102" s="12" t="s">
        <v>70</v>
      </c>
      <c r="AY102" s="228" t="s">
        <v>123</v>
      </c>
    </row>
    <row r="103" spans="2:65" s="12" customFormat="1" ht="13.5">
      <c r="B103" s="218"/>
      <c r="C103" s="219"/>
      <c r="D103" s="204" t="s">
        <v>139</v>
      </c>
      <c r="E103" s="220" t="s">
        <v>21</v>
      </c>
      <c r="F103" s="221" t="s">
        <v>153</v>
      </c>
      <c r="G103" s="219"/>
      <c r="H103" s="222">
        <v>-18.742999999999999</v>
      </c>
      <c r="I103" s="223"/>
      <c r="J103" s="219"/>
      <c r="K103" s="219"/>
      <c r="L103" s="224"/>
      <c r="M103" s="225"/>
      <c r="N103" s="226"/>
      <c r="O103" s="226"/>
      <c r="P103" s="226"/>
      <c r="Q103" s="226"/>
      <c r="R103" s="226"/>
      <c r="S103" s="226"/>
      <c r="T103" s="227"/>
      <c r="AT103" s="228" t="s">
        <v>139</v>
      </c>
      <c r="AU103" s="228" t="s">
        <v>79</v>
      </c>
      <c r="AV103" s="12" t="s">
        <v>79</v>
      </c>
      <c r="AW103" s="12" t="s">
        <v>34</v>
      </c>
      <c r="AX103" s="12" t="s">
        <v>70</v>
      </c>
      <c r="AY103" s="228" t="s">
        <v>123</v>
      </c>
    </row>
    <row r="104" spans="2:65" s="13" customFormat="1" ht="13.5">
      <c r="B104" s="229"/>
      <c r="C104" s="230"/>
      <c r="D104" s="204" t="s">
        <v>139</v>
      </c>
      <c r="E104" s="241" t="s">
        <v>21</v>
      </c>
      <c r="F104" s="242" t="s">
        <v>144</v>
      </c>
      <c r="G104" s="230"/>
      <c r="H104" s="243">
        <v>144.84700000000001</v>
      </c>
      <c r="I104" s="235"/>
      <c r="J104" s="230"/>
      <c r="K104" s="230"/>
      <c r="L104" s="236"/>
      <c r="M104" s="237"/>
      <c r="N104" s="238"/>
      <c r="O104" s="238"/>
      <c r="P104" s="238"/>
      <c r="Q104" s="238"/>
      <c r="R104" s="238"/>
      <c r="S104" s="238"/>
      <c r="T104" s="239"/>
      <c r="AT104" s="240" t="s">
        <v>139</v>
      </c>
      <c r="AU104" s="240" t="s">
        <v>79</v>
      </c>
      <c r="AV104" s="13" t="s">
        <v>131</v>
      </c>
      <c r="AW104" s="13" t="s">
        <v>34</v>
      </c>
      <c r="AX104" s="13" t="s">
        <v>77</v>
      </c>
      <c r="AY104" s="240" t="s">
        <v>123</v>
      </c>
    </row>
    <row r="105" spans="2:65" s="10" customFormat="1" ht="29.85" customHeight="1">
      <c r="B105" s="175"/>
      <c r="C105" s="176"/>
      <c r="D105" s="189" t="s">
        <v>69</v>
      </c>
      <c r="E105" s="190" t="s">
        <v>154</v>
      </c>
      <c r="F105" s="190" t="s">
        <v>155</v>
      </c>
      <c r="G105" s="176"/>
      <c r="H105" s="176"/>
      <c r="I105" s="179"/>
      <c r="J105" s="191">
        <f>BK105</f>
        <v>0</v>
      </c>
      <c r="K105" s="176"/>
      <c r="L105" s="181"/>
      <c r="M105" s="182"/>
      <c r="N105" s="183"/>
      <c r="O105" s="183"/>
      <c r="P105" s="184">
        <f>SUM(P106:P121)</f>
        <v>0</v>
      </c>
      <c r="Q105" s="183"/>
      <c r="R105" s="184">
        <f>SUM(R106:R121)</f>
        <v>2.8000000000000004E-3</v>
      </c>
      <c r="S105" s="183"/>
      <c r="T105" s="185">
        <f>SUM(T106:T121)</f>
        <v>4.0000000000000001E-3</v>
      </c>
      <c r="AR105" s="186" t="s">
        <v>77</v>
      </c>
      <c r="AT105" s="187" t="s">
        <v>69</v>
      </c>
      <c r="AU105" s="187" t="s">
        <v>77</v>
      </c>
      <c r="AY105" s="186" t="s">
        <v>123</v>
      </c>
      <c r="BK105" s="188">
        <f>SUM(BK106:BK121)</f>
        <v>0</v>
      </c>
    </row>
    <row r="106" spans="2:65" s="1" customFormat="1" ht="22.5" customHeight="1">
      <c r="B106" s="40"/>
      <c r="C106" s="192" t="s">
        <v>131</v>
      </c>
      <c r="D106" s="192" t="s">
        <v>126</v>
      </c>
      <c r="E106" s="193" t="s">
        <v>156</v>
      </c>
      <c r="F106" s="194" t="s">
        <v>157</v>
      </c>
      <c r="G106" s="195" t="s">
        <v>158</v>
      </c>
      <c r="H106" s="196">
        <v>7</v>
      </c>
      <c r="I106" s="197"/>
      <c r="J106" s="198">
        <f>ROUND(I106*H106,2)</f>
        <v>0</v>
      </c>
      <c r="K106" s="194" t="s">
        <v>21</v>
      </c>
      <c r="L106" s="60"/>
      <c r="M106" s="199" t="s">
        <v>21</v>
      </c>
      <c r="N106" s="200" t="s">
        <v>41</v>
      </c>
      <c r="O106" s="41"/>
      <c r="P106" s="201">
        <f>O106*H106</f>
        <v>0</v>
      </c>
      <c r="Q106" s="201">
        <v>0</v>
      </c>
      <c r="R106" s="201">
        <f>Q106*H106</f>
        <v>0</v>
      </c>
      <c r="S106" s="201">
        <v>0</v>
      </c>
      <c r="T106" s="202">
        <f>S106*H106</f>
        <v>0</v>
      </c>
      <c r="AR106" s="23" t="s">
        <v>131</v>
      </c>
      <c r="AT106" s="23" t="s">
        <v>126</v>
      </c>
      <c r="AU106" s="23" t="s">
        <v>79</v>
      </c>
      <c r="AY106" s="23" t="s">
        <v>123</v>
      </c>
      <c r="BE106" s="203">
        <f>IF(N106="základní",J106,0)</f>
        <v>0</v>
      </c>
      <c r="BF106" s="203">
        <f>IF(N106="snížená",J106,0)</f>
        <v>0</v>
      </c>
      <c r="BG106" s="203">
        <f>IF(N106="zákl. přenesená",J106,0)</f>
        <v>0</v>
      </c>
      <c r="BH106" s="203">
        <f>IF(N106="sníž. přenesená",J106,0)</f>
        <v>0</v>
      </c>
      <c r="BI106" s="203">
        <f>IF(N106="nulová",J106,0)</f>
        <v>0</v>
      </c>
      <c r="BJ106" s="23" t="s">
        <v>77</v>
      </c>
      <c r="BK106" s="203">
        <f>ROUND(I106*H106,2)</f>
        <v>0</v>
      </c>
      <c r="BL106" s="23" t="s">
        <v>131</v>
      </c>
      <c r="BM106" s="23" t="s">
        <v>159</v>
      </c>
    </row>
    <row r="107" spans="2:65" s="1" customFormat="1" ht="22.5" customHeight="1">
      <c r="B107" s="40"/>
      <c r="C107" s="192" t="s">
        <v>160</v>
      </c>
      <c r="D107" s="192" t="s">
        <v>126</v>
      </c>
      <c r="E107" s="193" t="s">
        <v>161</v>
      </c>
      <c r="F107" s="194" t="s">
        <v>162</v>
      </c>
      <c r="G107" s="195" t="s">
        <v>158</v>
      </c>
      <c r="H107" s="196">
        <v>7</v>
      </c>
      <c r="I107" s="197"/>
      <c r="J107" s="198">
        <f>ROUND(I107*H107,2)</f>
        <v>0</v>
      </c>
      <c r="K107" s="194" t="s">
        <v>21</v>
      </c>
      <c r="L107" s="60"/>
      <c r="M107" s="199" t="s">
        <v>21</v>
      </c>
      <c r="N107" s="200" t="s">
        <v>41</v>
      </c>
      <c r="O107" s="41"/>
      <c r="P107" s="201">
        <f>O107*H107</f>
        <v>0</v>
      </c>
      <c r="Q107" s="201">
        <v>0</v>
      </c>
      <c r="R107" s="201">
        <f>Q107*H107</f>
        <v>0</v>
      </c>
      <c r="S107" s="201">
        <v>0</v>
      </c>
      <c r="T107" s="202">
        <f>S107*H107</f>
        <v>0</v>
      </c>
      <c r="AR107" s="23" t="s">
        <v>131</v>
      </c>
      <c r="AT107" s="23" t="s">
        <v>126</v>
      </c>
      <c r="AU107" s="23" t="s">
        <v>79</v>
      </c>
      <c r="AY107" s="23" t="s">
        <v>123</v>
      </c>
      <c r="BE107" s="203">
        <f>IF(N107="základní",J107,0)</f>
        <v>0</v>
      </c>
      <c r="BF107" s="203">
        <f>IF(N107="snížená",J107,0)</f>
        <v>0</v>
      </c>
      <c r="BG107" s="203">
        <f>IF(N107="zákl. přenesená",J107,0)</f>
        <v>0</v>
      </c>
      <c r="BH107" s="203">
        <f>IF(N107="sníž. přenesená",J107,0)</f>
        <v>0</v>
      </c>
      <c r="BI107" s="203">
        <f>IF(N107="nulová",J107,0)</f>
        <v>0</v>
      </c>
      <c r="BJ107" s="23" t="s">
        <v>77</v>
      </c>
      <c r="BK107" s="203">
        <f>ROUND(I107*H107,2)</f>
        <v>0</v>
      </c>
      <c r="BL107" s="23" t="s">
        <v>131</v>
      </c>
      <c r="BM107" s="23" t="s">
        <v>163</v>
      </c>
    </row>
    <row r="108" spans="2:65" s="1" customFormat="1" ht="22.5" customHeight="1">
      <c r="B108" s="40"/>
      <c r="C108" s="192" t="s">
        <v>124</v>
      </c>
      <c r="D108" s="192" t="s">
        <v>126</v>
      </c>
      <c r="E108" s="193" t="s">
        <v>164</v>
      </c>
      <c r="F108" s="194" t="s">
        <v>165</v>
      </c>
      <c r="G108" s="195" t="s">
        <v>166</v>
      </c>
      <c r="H108" s="196">
        <v>19.95</v>
      </c>
      <c r="I108" s="197"/>
      <c r="J108" s="198">
        <f>ROUND(I108*H108,2)</f>
        <v>0</v>
      </c>
      <c r="K108" s="194" t="s">
        <v>130</v>
      </c>
      <c r="L108" s="60"/>
      <c r="M108" s="199" t="s">
        <v>21</v>
      </c>
      <c r="N108" s="200" t="s">
        <v>41</v>
      </c>
      <c r="O108" s="41"/>
      <c r="P108" s="201">
        <f>O108*H108</f>
        <v>0</v>
      </c>
      <c r="Q108" s="201">
        <v>0</v>
      </c>
      <c r="R108" s="201">
        <f>Q108*H108</f>
        <v>0</v>
      </c>
      <c r="S108" s="201">
        <v>0</v>
      </c>
      <c r="T108" s="202">
        <f>S108*H108</f>
        <v>0</v>
      </c>
      <c r="AR108" s="23" t="s">
        <v>131</v>
      </c>
      <c r="AT108" s="23" t="s">
        <v>126</v>
      </c>
      <c r="AU108" s="23" t="s">
        <v>79</v>
      </c>
      <c r="AY108" s="23" t="s">
        <v>123</v>
      </c>
      <c r="BE108" s="203">
        <f>IF(N108="základní",J108,0)</f>
        <v>0</v>
      </c>
      <c r="BF108" s="203">
        <f>IF(N108="snížená",J108,0)</f>
        <v>0</v>
      </c>
      <c r="BG108" s="203">
        <f>IF(N108="zákl. přenesená",J108,0)</f>
        <v>0</v>
      </c>
      <c r="BH108" s="203">
        <f>IF(N108="sníž. přenesená",J108,0)</f>
        <v>0</v>
      </c>
      <c r="BI108" s="203">
        <f>IF(N108="nulová",J108,0)</f>
        <v>0</v>
      </c>
      <c r="BJ108" s="23" t="s">
        <v>77</v>
      </c>
      <c r="BK108" s="203">
        <f>ROUND(I108*H108,2)</f>
        <v>0</v>
      </c>
      <c r="BL108" s="23" t="s">
        <v>131</v>
      </c>
      <c r="BM108" s="23" t="s">
        <v>167</v>
      </c>
    </row>
    <row r="109" spans="2:65" s="1" customFormat="1" ht="67.5">
      <c r="B109" s="40"/>
      <c r="C109" s="62"/>
      <c r="D109" s="204" t="s">
        <v>137</v>
      </c>
      <c r="E109" s="62"/>
      <c r="F109" s="205" t="s">
        <v>168</v>
      </c>
      <c r="G109" s="62"/>
      <c r="H109" s="62"/>
      <c r="I109" s="162"/>
      <c r="J109" s="62"/>
      <c r="K109" s="62"/>
      <c r="L109" s="60"/>
      <c r="M109" s="206"/>
      <c r="N109" s="41"/>
      <c r="O109" s="41"/>
      <c r="P109" s="41"/>
      <c r="Q109" s="41"/>
      <c r="R109" s="41"/>
      <c r="S109" s="41"/>
      <c r="T109" s="77"/>
      <c r="AT109" s="23" t="s">
        <v>137</v>
      </c>
      <c r="AU109" s="23" t="s">
        <v>79</v>
      </c>
    </row>
    <row r="110" spans="2:65" s="12" customFormat="1" ht="13.5">
      <c r="B110" s="218"/>
      <c r="C110" s="219"/>
      <c r="D110" s="231" t="s">
        <v>139</v>
      </c>
      <c r="E110" s="244" t="s">
        <v>21</v>
      </c>
      <c r="F110" s="245" t="s">
        <v>169</v>
      </c>
      <c r="G110" s="219"/>
      <c r="H110" s="246">
        <v>19.95</v>
      </c>
      <c r="I110" s="223"/>
      <c r="J110" s="219"/>
      <c r="K110" s="219"/>
      <c r="L110" s="224"/>
      <c r="M110" s="225"/>
      <c r="N110" s="226"/>
      <c r="O110" s="226"/>
      <c r="P110" s="226"/>
      <c r="Q110" s="226"/>
      <c r="R110" s="226"/>
      <c r="S110" s="226"/>
      <c r="T110" s="227"/>
      <c r="AT110" s="228" t="s">
        <v>139</v>
      </c>
      <c r="AU110" s="228" t="s">
        <v>79</v>
      </c>
      <c r="AV110" s="12" t="s">
        <v>79</v>
      </c>
      <c r="AW110" s="12" t="s">
        <v>34</v>
      </c>
      <c r="AX110" s="12" t="s">
        <v>77</v>
      </c>
      <c r="AY110" s="228" t="s">
        <v>123</v>
      </c>
    </row>
    <row r="111" spans="2:65" s="1" customFormat="1" ht="22.5" customHeight="1">
      <c r="B111" s="40"/>
      <c r="C111" s="192" t="s">
        <v>170</v>
      </c>
      <c r="D111" s="192" t="s">
        <v>126</v>
      </c>
      <c r="E111" s="193" t="s">
        <v>171</v>
      </c>
      <c r="F111" s="194" t="s">
        <v>172</v>
      </c>
      <c r="G111" s="195" t="s">
        <v>166</v>
      </c>
      <c r="H111" s="196">
        <v>798</v>
      </c>
      <c r="I111" s="197"/>
      <c r="J111" s="198">
        <f>ROUND(I111*H111,2)</f>
        <v>0</v>
      </c>
      <c r="K111" s="194" t="s">
        <v>130</v>
      </c>
      <c r="L111" s="60"/>
      <c r="M111" s="199" t="s">
        <v>21</v>
      </c>
      <c r="N111" s="200" t="s">
        <v>41</v>
      </c>
      <c r="O111" s="41"/>
      <c r="P111" s="201">
        <f>O111*H111</f>
        <v>0</v>
      </c>
      <c r="Q111" s="201">
        <v>0</v>
      </c>
      <c r="R111" s="201">
        <f>Q111*H111</f>
        <v>0</v>
      </c>
      <c r="S111" s="201">
        <v>0</v>
      </c>
      <c r="T111" s="202">
        <f>S111*H111</f>
        <v>0</v>
      </c>
      <c r="AR111" s="23" t="s">
        <v>131</v>
      </c>
      <c r="AT111" s="23" t="s">
        <v>126</v>
      </c>
      <c r="AU111" s="23" t="s">
        <v>79</v>
      </c>
      <c r="AY111" s="23" t="s">
        <v>123</v>
      </c>
      <c r="BE111" s="203">
        <f>IF(N111="základní",J111,0)</f>
        <v>0</v>
      </c>
      <c r="BF111" s="203">
        <f>IF(N111="snížená",J111,0)</f>
        <v>0</v>
      </c>
      <c r="BG111" s="203">
        <f>IF(N111="zákl. přenesená",J111,0)</f>
        <v>0</v>
      </c>
      <c r="BH111" s="203">
        <f>IF(N111="sníž. přenesená",J111,0)</f>
        <v>0</v>
      </c>
      <c r="BI111" s="203">
        <f>IF(N111="nulová",J111,0)</f>
        <v>0</v>
      </c>
      <c r="BJ111" s="23" t="s">
        <v>77</v>
      </c>
      <c r="BK111" s="203">
        <f>ROUND(I111*H111,2)</f>
        <v>0</v>
      </c>
      <c r="BL111" s="23" t="s">
        <v>131</v>
      </c>
      <c r="BM111" s="23" t="s">
        <v>173</v>
      </c>
    </row>
    <row r="112" spans="2:65" s="1" customFormat="1" ht="67.5">
      <c r="B112" s="40"/>
      <c r="C112" s="62"/>
      <c r="D112" s="204" t="s">
        <v>137</v>
      </c>
      <c r="E112" s="62"/>
      <c r="F112" s="205" t="s">
        <v>168</v>
      </c>
      <c r="G112" s="62"/>
      <c r="H112" s="62"/>
      <c r="I112" s="162"/>
      <c r="J112" s="62"/>
      <c r="K112" s="62"/>
      <c r="L112" s="60"/>
      <c r="M112" s="206"/>
      <c r="N112" s="41"/>
      <c r="O112" s="41"/>
      <c r="P112" s="41"/>
      <c r="Q112" s="41"/>
      <c r="R112" s="41"/>
      <c r="S112" s="41"/>
      <c r="T112" s="77"/>
      <c r="AT112" s="23" t="s">
        <v>137</v>
      </c>
      <c r="AU112" s="23" t="s">
        <v>79</v>
      </c>
    </row>
    <row r="113" spans="2:65" s="12" customFormat="1" ht="13.5">
      <c r="B113" s="218"/>
      <c r="C113" s="219"/>
      <c r="D113" s="231" t="s">
        <v>139</v>
      </c>
      <c r="E113" s="219"/>
      <c r="F113" s="245" t="s">
        <v>174</v>
      </c>
      <c r="G113" s="219"/>
      <c r="H113" s="246">
        <v>798</v>
      </c>
      <c r="I113" s="223"/>
      <c r="J113" s="219"/>
      <c r="K113" s="219"/>
      <c r="L113" s="224"/>
      <c r="M113" s="225"/>
      <c r="N113" s="226"/>
      <c r="O113" s="226"/>
      <c r="P113" s="226"/>
      <c r="Q113" s="226"/>
      <c r="R113" s="226"/>
      <c r="S113" s="226"/>
      <c r="T113" s="227"/>
      <c r="AT113" s="228" t="s">
        <v>139</v>
      </c>
      <c r="AU113" s="228" t="s">
        <v>79</v>
      </c>
      <c r="AV113" s="12" t="s">
        <v>79</v>
      </c>
      <c r="AW113" s="12" t="s">
        <v>6</v>
      </c>
      <c r="AX113" s="12" t="s">
        <v>77</v>
      </c>
      <c r="AY113" s="228" t="s">
        <v>123</v>
      </c>
    </row>
    <row r="114" spans="2:65" s="1" customFormat="1" ht="22.5" customHeight="1">
      <c r="B114" s="40"/>
      <c r="C114" s="192" t="s">
        <v>175</v>
      </c>
      <c r="D114" s="192" t="s">
        <v>126</v>
      </c>
      <c r="E114" s="193" t="s">
        <v>176</v>
      </c>
      <c r="F114" s="194" t="s">
        <v>177</v>
      </c>
      <c r="G114" s="195" t="s">
        <v>166</v>
      </c>
      <c r="H114" s="196">
        <v>19.95</v>
      </c>
      <c r="I114" s="197"/>
      <c r="J114" s="198">
        <f>ROUND(I114*H114,2)</f>
        <v>0</v>
      </c>
      <c r="K114" s="194" t="s">
        <v>130</v>
      </c>
      <c r="L114" s="60"/>
      <c r="M114" s="199" t="s">
        <v>21</v>
      </c>
      <c r="N114" s="200" t="s">
        <v>41</v>
      </c>
      <c r="O114" s="41"/>
      <c r="P114" s="201">
        <f>O114*H114</f>
        <v>0</v>
      </c>
      <c r="Q114" s="201">
        <v>0</v>
      </c>
      <c r="R114" s="201">
        <f>Q114*H114</f>
        <v>0</v>
      </c>
      <c r="S114" s="201">
        <v>0</v>
      </c>
      <c r="T114" s="202">
        <f>S114*H114</f>
        <v>0</v>
      </c>
      <c r="AR114" s="23" t="s">
        <v>131</v>
      </c>
      <c r="AT114" s="23" t="s">
        <v>126</v>
      </c>
      <c r="AU114" s="23" t="s">
        <v>79</v>
      </c>
      <c r="AY114" s="23" t="s">
        <v>123</v>
      </c>
      <c r="BE114" s="203">
        <f>IF(N114="základní",J114,0)</f>
        <v>0</v>
      </c>
      <c r="BF114" s="203">
        <f>IF(N114="snížená",J114,0)</f>
        <v>0</v>
      </c>
      <c r="BG114" s="203">
        <f>IF(N114="zákl. přenesená",J114,0)</f>
        <v>0</v>
      </c>
      <c r="BH114" s="203">
        <f>IF(N114="sníž. přenesená",J114,0)</f>
        <v>0</v>
      </c>
      <c r="BI114" s="203">
        <f>IF(N114="nulová",J114,0)</f>
        <v>0</v>
      </c>
      <c r="BJ114" s="23" t="s">
        <v>77</v>
      </c>
      <c r="BK114" s="203">
        <f>ROUND(I114*H114,2)</f>
        <v>0</v>
      </c>
      <c r="BL114" s="23" t="s">
        <v>131</v>
      </c>
      <c r="BM114" s="23" t="s">
        <v>178</v>
      </c>
    </row>
    <row r="115" spans="2:65" s="1" customFormat="1" ht="27">
      <c r="B115" s="40"/>
      <c r="C115" s="62"/>
      <c r="D115" s="231" t="s">
        <v>137</v>
      </c>
      <c r="E115" s="62"/>
      <c r="F115" s="247" t="s">
        <v>179</v>
      </c>
      <c r="G115" s="62"/>
      <c r="H115" s="62"/>
      <c r="I115" s="162"/>
      <c r="J115" s="62"/>
      <c r="K115" s="62"/>
      <c r="L115" s="60"/>
      <c r="M115" s="206"/>
      <c r="N115" s="41"/>
      <c r="O115" s="41"/>
      <c r="P115" s="41"/>
      <c r="Q115" s="41"/>
      <c r="R115" s="41"/>
      <c r="S115" s="41"/>
      <c r="T115" s="77"/>
      <c r="AT115" s="23" t="s">
        <v>137</v>
      </c>
      <c r="AU115" s="23" t="s">
        <v>79</v>
      </c>
    </row>
    <row r="116" spans="2:65" s="1" customFormat="1" ht="22.5" customHeight="1">
      <c r="B116" s="40"/>
      <c r="C116" s="192" t="s">
        <v>154</v>
      </c>
      <c r="D116" s="192" t="s">
        <v>126</v>
      </c>
      <c r="E116" s="193" t="s">
        <v>180</v>
      </c>
      <c r="F116" s="194" t="s">
        <v>181</v>
      </c>
      <c r="G116" s="195" t="s">
        <v>135</v>
      </c>
      <c r="H116" s="196">
        <v>70</v>
      </c>
      <c r="I116" s="197"/>
      <c r="J116" s="198">
        <f>ROUND(I116*H116,2)</f>
        <v>0</v>
      </c>
      <c r="K116" s="194" t="s">
        <v>130</v>
      </c>
      <c r="L116" s="60"/>
      <c r="M116" s="199" t="s">
        <v>21</v>
      </c>
      <c r="N116" s="200" t="s">
        <v>41</v>
      </c>
      <c r="O116" s="41"/>
      <c r="P116" s="201">
        <f>O116*H116</f>
        <v>0</v>
      </c>
      <c r="Q116" s="201">
        <v>4.0000000000000003E-5</v>
      </c>
      <c r="R116" s="201">
        <f>Q116*H116</f>
        <v>2.8000000000000004E-3</v>
      </c>
      <c r="S116" s="201">
        <v>0</v>
      </c>
      <c r="T116" s="202">
        <f>S116*H116</f>
        <v>0</v>
      </c>
      <c r="AR116" s="23" t="s">
        <v>131</v>
      </c>
      <c r="AT116" s="23" t="s">
        <v>126</v>
      </c>
      <c r="AU116" s="23" t="s">
        <v>79</v>
      </c>
      <c r="AY116" s="23" t="s">
        <v>123</v>
      </c>
      <c r="BE116" s="203">
        <f>IF(N116="základní",J116,0)</f>
        <v>0</v>
      </c>
      <c r="BF116" s="203">
        <f>IF(N116="snížená",J116,0)</f>
        <v>0</v>
      </c>
      <c r="BG116" s="203">
        <f>IF(N116="zákl. přenesená",J116,0)</f>
        <v>0</v>
      </c>
      <c r="BH116" s="203">
        <f>IF(N116="sníž. přenesená",J116,0)</f>
        <v>0</v>
      </c>
      <c r="BI116" s="203">
        <f>IF(N116="nulová",J116,0)</f>
        <v>0</v>
      </c>
      <c r="BJ116" s="23" t="s">
        <v>77</v>
      </c>
      <c r="BK116" s="203">
        <f>ROUND(I116*H116,2)</f>
        <v>0</v>
      </c>
      <c r="BL116" s="23" t="s">
        <v>131</v>
      </c>
      <c r="BM116" s="23" t="s">
        <v>182</v>
      </c>
    </row>
    <row r="117" spans="2:65" s="1" customFormat="1" ht="94.5">
      <c r="B117" s="40"/>
      <c r="C117" s="62"/>
      <c r="D117" s="204" t="s">
        <v>137</v>
      </c>
      <c r="E117" s="62"/>
      <c r="F117" s="205" t="s">
        <v>183</v>
      </c>
      <c r="G117" s="62"/>
      <c r="H117" s="62"/>
      <c r="I117" s="162"/>
      <c r="J117" s="62"/>
      <c r="K117" s="62"/>
      <c r="L117" s="60"/>
      <c r="M117" s="206"/>
      <c r="N117" s="41"/>
      <c r="O117" s="41"/>
      <c r="P117" s="41"/>
      <c r="Q117" s="41"/>
      <c r="R117" s="41"/>
      <c r="S117" s="41"/>
      <c r="T117" s="77"/>
      <c r="AT117" s="23" t="s">
        <v>137</v>
      </c>
      <c r="AU117" s="23" t="s">
        <v>79</v>
      </c>
    </row>
    <row r="118" spans="2:65" s="12" customFormat="1" ht="13.5">
      <c r="B118" s="218"/>
      <c r="C118" s="219"/>
      <c r="D118" s="231" t="s">
        <v>139</v>
      </c>
      <c r="E118" s="244" t="s">
        <v>21</v>
      </c>
      <c r="F118" s="245" t="s">
        <v>184</v>
      </c>
      <c r="G118" s="219"/>
      <c r="H118" s="246">
        <v>70</v>
      </c>
      <c r="I118" s="223"/>
      <c r="J118" s="219"/>
      <c r="K118" s="219"/>
      <c r="L118" s="224"/>
      <c r="M118" s="225"/>
      <c r="N118" s="226"/>
      <c r="O118" s="226"/>
      <c r="P118" s="226"/>
      <c r="Q118" s="226"/>
      <c r="R118" s="226"/>
      <c r="S118" s="226"/>
      <c r="T118" s="227"/>
      <c r="AT118" s="228" t="s">
        <v>139</v>
      </c>
      <c r="AU118" s="228" t="s">
        <v>79</v>
      </c>
      <c r="AV118" s="12" t="s">
        <v>79</v>
      </c>
      <c r="AW118" s="12" t="s">
        <v>34</v>
      </c>
      <c r="AX118" s="12" t="s">
        <v>77</v>
      </c>
      <c r="AY118" s="228" t="s">
        <v>123</v>
      </c>
    </row>
    <row r="119" spans="2:65" s="1" customFormat="1" ht="22.5" customHeight="1">
      <c r="B119" s="40"/>
      <c r="C119" s="192" t="s">
        <v>185</v>
      </c>
      <c r="D119" s="192" t="s">
        <v>126</v>
      </c>
      <c r="E119" s="193" t="s">
        <v>186</v>
      </c>
      <c r="F119" s="194" t="s">
        <v>187</v>
      </c>
      <c r="G119" s="195" t="s">
        <v>129</v>
      </c>
      <c r="H119" s="196">
        <v>4</v>
      </c>
      <c r="I119" s="197"/>
      <c r="J119" s="198">
        <f>ROUND(I119*H119,2)</f>
        <v>0</v>
      </c>
      <c r="K119" s="194" t="s">
        <v>130</v>
      </c>
      <c r="L119" s="60"/>
      <c r="M119" s="199" t="s">
        <v>21</v>
      </c>
      <c r="N119" s="200" t="s">
        <v>41</v>
      </c>
      <c r="O119" s="41"/>
      <c r="P119" s="201">
        <f>O119*H119</f>
        <v>0</v>
      </c>
      <c r="Q119" s="201">
        <v>0</v>
      </c>
      <c r="R119" s="201">
        <f>Q119*H119</f>
        <v>0</v>
      </c>
      <c r="S119" s="201">
        <v>1E-3</v>
      </c>
      <c r="T119" s="202">
        <f>S119*H119</f>
        <v>4.0000000000000001E-3</v>
      </c>
      <c r="AR119" s="23" t="s">
        <v>131</v>
      </c>
      <c r="AT119" s="23" t="s">
        <v>126</v>
      </c>
      <c r="AU119" s="23" t="s">
        <v>79</v>
      </c>
      <c r="AY119" s="23" t="s">
        <v>123</v>
      </c>
      <c r="BE119" s="203">
        <f>IF(N119="základní",J119,0)</f>
        <v>0</v>
      </c>
      <c r="BF119" s="203">
        <f>IF(N119="snížená",J119,0)</f>
        <v>0</v>
      </c>
      <c r="BG119" s="203">
        <f>IF(N119="zákl. přenesená",J119,0)</f>
        <v>0</v>
      </c>
      <c r="BH119" s="203">
        <f>IF(N119="sníž. přenesená",J119,0)</f>
        <v>0</v>
      </c>
      <c r="BI119" s="203">
        <f>IF(N119="nulová",J119,0)</f>
        <v>0</v>
      </c>
      <c r="BJ119" s="23" t="s">
        <v>77</v>
      </c>
      <c r="BK119" s="203">
        <f>ROUND(I119*H119,2)</f>
        <v>0</v>
      </c>
      <c r="BL119" s="23" t="s">
        <v>131</v>
      </c>
      <c r="BM119" s="23" t="s">
        <v>188</v>
      </c>
    </row>
    <row r="120" spans="2:65" s="1" customFormat="1" ht="31.5" customHeight="1">
      <c r="B120" s="40"/>
      <c r="C120" s="192" t="s">
        <v>189</v>
      </c>
      <c r="D120" s="192" t="s">
        <v>126</v>
      </c>
      <c r="E120" s="193" t="s">
        <v>190</v>
      </c>
      <c r="F120" s="194" t="s">
        <v>191</v>
      </c>
      <c r="G120" s="195" t="s">
        <v>158</v>
      </c>
      <c r="H120" s="196">
        <v>1</v>
      </c>
      <c r="I120" s="197"/>
      <c r="J120" s="198">
        <f>ROUND(I120*H120,2)</f>
        <v>0</v>
      </c>
      <c r="K120" s="194" t="s">
        <v>21</v>
      </c>
      <c r="L120" s="60"/>
      <c r="M120" s="199" t="s">
        <v>21</v>
      </c>
      <c r="N120" s="200" t="s">
        <v>41</v>
      </c>
      <c r="O120" s="41"/>
      <c r="P120" s="201">
        <f>O120*H120</f>
        <v>0</v>
      </c>
      <c r="Q120" s="201">
        <v>0</v>
      </c>
      <c r="R120" s="201">
        <f>Q120*H120</f>
        <v>0</v>
      </c>
      <c r="S120" s="201">
        <v>0</v>
      </c>
      <c r="T120" s="202">
        <f>S120*H120</f>
        <v>0</v>
      </c>
      <c r="AR120" s="23" t="s">
        <v>131</v>
      </c>
      <c r="AT120" s="23" t="s">
        <v>126</v>
      </c>
      <c r="AU120" s="23" t="s">
        <v>79</v>
      </c>
      <c r="AY120" s="23" t="s">
        <v>123</v>
      </c>
      <c r="BE120" s="203">
        <f>IF(N120="základní",J120,0)</f>
        <v>0</v>
      </c>
      <c r="BF120" s="203">
        <f>IF(N120="snížená",J120,0)</f>
        <v>0</v>
      </c>
      <c r="BG120" s="203">
        <f>IF(N120="zákl. přenesená",J120,0)</f>
        <v>0</v>
      </c>
      <c r="BH120" s="203">
        <f>IF(N120="sníž. přenesená",J120,0)</f>
        <v>0</v>
      </c>
      <c r="BI120" s="203">
        <f>IF(N120="nulová",J120,0)</f>
        <v>0</v>
      </c>
      <c r="BJ120" s="23" t="s">
        <v>77</v>
      </c>
      <c r="BK120" s="203">
        <f>ROUND(I120*H120,2)</f>
        <v>0</v>
      </c>
      <c r="BL120" s="23" t="s">
        <v>131</v>
      </c>
      <c r="BM120" s="23" t="s">
        <v>192</v>
      </c>
    </row>
    <row r="121" spans="2:65" s="1" customFormat="1" ht="22.5" customHeight="1">
      <c r="B121" s="40"/>
      <c r="C121" s="192" t="s">
        <v>193</v>
      </c>
      <c r="D121" s="192" t="s">
        <v>126</v>
      </c>
      <c r="E121" s="193" t="s">
        <v>194</v>
      </c>
      <c r="F121" s="194" t="s">
        <v>195</v>
      </c>
      <c r="G121" s="195" t="s">
        <v>158</v>
      </c>
      <c r="H121" s="196">
        <v>1</v>
      </c>
      <c r="I121" s="197"/>
      <c r="J121" s="198">
        <f>ROUND(I121*H121,2)</f>
        <v>0</v>
      </c>
      <c r="K121" s="194" t="s">
        <v>21</v>
      </c>
      <c r="L121" s="60"/>
      <c r="M121" s="199" t="s">
        <v>21</v>
      </c>
      <c r="N121" s="200" t="s">
        <v>41</v>
      </c>
      <c r="O121" s="41"/>
      <c r="P121" s="201">
        <f>O121*H121</f>
        <v>0</v>
      </c>
      <c r="Q121" s="201">
        <v>0</v>
      </c>
      <c r="R121" s="201">
        <f>Q121*H121</f>
        <v>0</v>
      </c>
      <c r="S121" s="201">
        <v>0</v>
      </c>
      <c r="T121" s="202">
        <f>S121*H121</f>
        <v>0</v>
      </c>
      <c r="AR121" s="23" t="s">
        <v>131</v>
      </c>
      <c r="AT121" s="23" t="s">
        <v>126</v>
      </c>
      <c r="AU121" s="23" t="s">
        <v>79</v>
      </c>
      <c r="AY121" s="23" t="s">
        <v>123</v>
      </c>
      <c r="BE121" s="203">
        <f>IF(N121="základní",J121,0)</f>
        <v>0</v>
      </c>
      <c r="BF121" s="203">
        <f>IF(N121="snížená",J121,0)</f>
        <v>0</v>
      </c>
      <c r="BG121" s="203">
        <f>IF(N121="zákl. přenesená",J121,0)</f>
        <v>0</v>
      </c>
      <c r="BH121" s="203">
        <f>IF(N121="sníž. přenesená",J121,0)</f>
        <v>0</v>
      </c>
      <c r="BI121" s="203">
        <f>IF(N121="nulová",J121,0)</f>
        <v>0</v>
      </c>
      <c r="BJ121" s="23" t="s">
        <v>77</v>
      </c>
      <c r="BK121" s="203">
        <f>ROUND(I121*H121,2)</f>
        <v>0</v>
      </c>
      <c r="BL121" s="23" t="s">
        <v>131</v>
      </c>
      <c r="BM121" s="23" t="s">
        <v>196</v>
      </c>
    </row>
    <row r="122" spans="2:65" s="10" customFormat="1" ht="29.85" customHeight="1">
      <c r="B122" s="175"/>
      <c r="C122" s="176"/>
      <c r="D122" s="189" t="s">
        <v>69</v>
      </c>
      <c r="E122" s="190" t="s">
        <v>197</v>
      </c>
      <c r="F122" s="190" t="s">
        <v>198</v>
      </c>
      <c r="G122" s="176"/>
      <c r="H122" s="176"/>
      <c r="I122" s="179"/>
      <c r="J122" s="191">
        <f>BK122</f>
        <v>0</v>
      </c>
      <c r="K122" s="176"/>
      <c r="L122" s="181"/>
      <c r="M122" s="182"/>
      <c r="N122" s="183"/>
      <c r="O122" s="183"/>
      <c r="P122" s="184">
        <f>SUM(P123:P124)</f>
        <v>0</v>
      </c>
      <c r="Q122" s="183"/>
      <c r="R122" s="184">
        <f>SUM(R123:R124)</f>
        <v>0</v>
      </c>
      <c r="S122" s="183"/>
      <c r="T122" s="185">
        <f>SUM(T123:T124)</f>
        <v>0</v>
      </c>
      <c r="AR122" s="186" t="s">
        <v>77</v>
      </c>
      <c r="AT122" s="187" t="s">
        <v>69</v>
      </c>
      <c r="AU122" s="187" t="s">
        <v>77</v>
      </c>
      <c r="AY122" s="186" t="s">
        <v>123</v>
      </c>
      <c r="BK122" s="188">
        <f>SUM(BK123:BK124)</f>
        <v>0</v>
      </c>
    </row>
    <row r="123" spans="2:65" s="1" customFormat="1" ht="22.5" customHeight="1">
      <c r="B123" s="40"/>
      <c r="C123" s="192" t="s">
        <v>199</v>
      </c>
      <c r="D123" s="192" t="s">
        <v>126</v>
      </c>
      <c r="E123" s="193" t="s">
        <v>200</v>
      </c>
      <c r="F123" s="194" t="s">
        <v>201</v>
      </c>
      <c r="G123" s="195" t="s">
        <v>202</v>
      </c>
      <c r="H123" s="196">
        <v>3.0019999999999998</v>
      </c>
      <c r="I123" s="197"/>
      <c r="J123" s="198">
        <f>ROUND(I123*H123,2)</f>
        <v>0</v>
      </c>
      <c r="K123" s="194" t="s">
        <v>130</v>
      </c>
      <c r="L123" s="60"/>
      <c r="M123" s="199" t="s">
        <v>21</v>
      </c>
      <c r="N123" s="200" t="s">
        <v>41</v>
      </c>
      <c r="O123" s="41"/>
      <c r="P123" s="201">
        <f>O123*H123</f>
        <v>0</v>
      </c>
      <c r="Q123" s="201">
        <v>0</v>
      </c>
      <c r="R123" s="201">
        <f>Q123*H123</f>
        <v>0</v>
      </c>
      <c r="S123" s="201">
        <v>0</v>
      </c>
      <c r="T123" s="202">
        <f>S123*H123</f>
        <v>0</v>
      </c>
      <c r="AR123" s="23" t="s">
        <v>131</v>
      </c>
      <c r="AT123" s="23" t="s">
        <v>126</v>
      </c>
      <c r="AU123" s="23" t="s">
        <v>79</v>
      </c>
      <c r="AY123" s="23" t="s">
        <v>123</v>
      </c>
      <c r="BE123" s="203">
        <f>IF(N123="základní",J123,0)</f>
        <v>0</v>
      </c>
      <c r="BF123" s="203">
        <f>IF(N123="snížená",J123,0)</f>
        <v>0</v>
      </c>
      <c r="BG123" s="203">
        <f>IF(N123="zákl. přenesená",J123,0)</f>
        <v>0</v>
      </c>
      <c r="BH123" s="203">
        <f>IF(N123="sníž. přenesená",J123,0)</f>
        <v>0</v>
      </c>
      <c r="BI123" s="203">
        <f>IF(N123="nulová",J123,0)</f>
        <v>0</v>
      </c>
      <c r="BJ123" s="23" t="s">
        <v>77</v>
      </c>
      <c r="BK123" s="203">
        <f>ROUND(I123*H123,2)</f>
        <v>0</v>
      </c>
      <c r="BL123" s="23" t="s">
        <v>131</v>
      </c>
      <c r="BM123" s="23" t="s">
        <v>203</v>
      </c>
    </row>
    <row r="124" spans="2:65" s="1" customFormat="1" ht="81">
      <c r="B124" s="40"/>
      <c r="C124" s="62"/>
      <c r="D124" s="204" t="s">
        <v>137</v>
      </c>
      <c r="E124" s="62"/>
      <c r="F124" s="205" t="s">
        <v>204</v>
      </c>
      <c r="G124" s="62"/>
      <c r="H124" s="62"/>
      <c r="I124" s="162"/>
      <c r="J124" s="62"/>
      <c r="K124" s="62"/>
      <c r="L124" s="60"/>
      <c r="M124" s="206"/>
      <c r="N124" s="41"/>
      <c r="O124" s="41"/>
      <c r="P124" s="41"/>
      <c r="Q124" s="41"/>
      <c r="R124" s="41"/>
      <c r="S124" s="41"/>
      <c r="T124" s="77"/>
      <c r="AT124" s="23" t="s">
        <v>137</v>
      </c>
      <c r="AU124" s="23" t="s">
        <v>79</v>
      </c>
    </row>
    <row r="125" spans="2:65" s="10" customFormat="1" ht="37.35" customHeight="1">
      <c r="B125" s="175"/>
      <c r="C125" s="176"/>
      <c r="D125" s="177" t="s">
        <v>69</v>
      </c>
      <c r="E125" s="178" t="s">
        <v>205</v>
      </c>
      <c r="F125" s="178" t="s">
        <v>206</v>
      </c>
      <c r="G125" s="176"/>
      <c r="H125" s="176"/>
      <c r="I125" s="179"/>
      <c r="J125" s="180">
        <f>BK125</f>
        <v>0</v>
      </c>
      <c r="K125" s="176"/>
      <c r="L125" s="181"/>
      <c r="M125" s="182"/>
      <c r="N125" s="183"/>
      <c r="O125" s="183"/>
      <c r="P125" s="184">
        <f>P126</f>
        <v>0</v>
      </c>
      <c r="Q125" s="183"/>
      <c r="R125" s="184">
        <f>R126</f>
        <v>7.0975030000000008E-2</v>
      </c>
      <c r="S125" s="183"/>
      <c r="T125" s="185">
        <f>T126</f>
        <v>0</v>
      </c>
      <c r="AR125" s="186" t="s">
        <v>79</v>
      </c>
      <c r="AT125" s="187" t="s">
        <v>69</v>
      </c>
      <c r="AU125" s="187" t="s">
        <v>70</v>
      </c>
      <c r="AY125" s="186" t="s">
        <v>123</v>
      </c>
      <c r="BK125" s="188">
        <f>BK126</f>
        <v>0</v>
      </c>
    </row>
    <row r="126" spans="2:65" s="10" customFormat="1" ht="19.899999999999999" customHeight="1">
      <c r="B126" s="175"/>
      <c r="C126" s="176"/>
      <c r="D126" s="189" t="s">
        <v>69</v>
      </c>
      <c r="E126" s="190" t="s">
        <v>207</v>
      </c>
      <c r="F126" s="190" t="s">
        <v>208</v>
      </c>
      <c r="G126" s="176"/>
      <c r="H126" s="176"/>
      <c r="I126" s="179"/>
      <c r="J126" s="191">
        <f>BK126</f>
        <v>0</v>
      </c>
      <c r="K126" s="176"/>
      <c r="L126" s="181"/>
      <c r="M126" s="182"/>
      <c r="N126" s="183"/>
      <c r="O126" s="183"/>
      <c r="P126" s="184">
        <f>SUM(P127:P138)</f>
        <v>0</v>
      </c>
      <c r="Q126" s="183"/>
      <c r="R126" s="184">
        <f>SUM(R127:R138)</f>
        <v>7.0975030000000008E-2</v>
      </c>
      <c r="S126" s="183"/>
      <c r="T126" s="185">
        <f>SUM(T127:T138)</f>
        <v>0</v>
      </c>
      <c r="AR126" s="186" t="s">
        <v>79</v>
      </c>
      <c r="AT126" s="187" t="s">
        <v>69</v>
      </c>
      <c r="AU126" s="187" t="s">
        <v>77</v>
      </c>
      <c r="AY126" s="186" t="s">
        <v>123</v>
      </c>
      <c r="BK126" s="188">
        <f>SUM(BK127:BK138)</f>
        <v>0</v>
      </c>
    </row>
    <row r="127" spans="2:65" s="1" customFormat="1" ht="22.5" customHeight="1">
      <c r="B127" s="40"/>
      <c r="C127" s="192" t="s">
        <v>209</v>
      </c>
      <c r="D127" s="192" t="s">
        <v>126</v>
      </c>
      <c r="E127" s="193" t="s">
        <v>210</v>
      </c>
      <c r="F127" s="194" t="s">
        <v>211</v>
      </c>
      <c r="G127" s="195" t="s">
        <v>135</v>
      </c>
      <c r="H127" s="196">
        <v>144.84700000000001</v>
      </c>
      <c r="I127" s="197"/>
      <c r="J127" s="198">
        <f>ROUND(I127*H127,2)</f>
        <v>0</v>
      </c>
      <c r="K127" s="194" t="s">
        <v>130</v>
      </c>
      <c r="L127" s="60"/>
      <c r="M127" s="199" t="s">
        <v>21</v>
      </c>
      <c r="N127" s="200" t="s">
        <v>41</v>
      </c>
      <c r="O127" s="41"/>
      <c r="P127" s="201">
        <f>O127*H127</f>
        <v>0</v>
      </c>
      <c r="Q127" s="201">
        <v>2.0000000000000001E-4</v>
      </c>
      <c r="R127" s="201">
        <f>Q127*H127</f>
        <v>2.8969400000000003E-2</v>
      </c>
      <c r="S127" s="201">
        <v>0</v>
      </c>
      <c r="T127" s="202">
        <f>S127*H127</f>
        <v>0</v>
      </c>
      <c r="AR127" s="23" t="s">
        <v>212</v>
      </c>
      <c r="AT127" s="23" t="s">
        <v>126</v>
      </c>
      <c r="AU127" s="23" t="s">
        <v>79</v>
      </c>
      <c r="AY127" s="23" t="s">
        <v>123</v>
      </c>
      <c r="BE127" s="203">
        <f>IF(N127="základní",J127,0)</f>
        <v>0</v>
      </c>
      <c r="BF127" s="203">
        <f>IF(N127="snížená",J127,0)</f>
        <v>0</v>
      </c>
      <c r="BG127" s="203">
        <f>IF(N127="zákl. přenesená",J127,0)</f>
        <v>0</v>
      </c>
      <c r="BH127" s="203">
        <f>IF(N127="sníž. přenesená",J127,0)</f>
        <v>0</v>
      </c>
      <c r="BI127" s="203">
        <f>IF(N127="nulová",J127,0)</f>
        <v>0</v>
      </c>
      <c r="BJ127" s="23" t="s">
        <v>77</v>
      </c>
      <c r="BK127" s="203">
        <f>ROUND(I127*H127,2)</f>
        <v>0</v>
      </c>
      <c r="BL127" s="23" t="s">
        <v>212</v>
      </c>
      <c r="BM127" s="23" t="s">
        <v>213</v>
      </c>
    </row>
    <row r="128" spans="2:65" s="11" customFormat="1" ht="13.5">
      <c r="B128" s="207"/>
      <c r="C128" s="208"/>
      <c r="D128" s="204" t="s">
        <v>139</v>
      </c>
      <c r="E128" s="209" t="s">
        <v>21</v>
      </c>
      <c r="F128" s="210" t="s">
        <v>150</v>
      </c>
      <c r="G128" s="208"/>
      <c r="H128" s="211" t="s">
        <v>21</v>
      </c>
      <c r="I128" s="212"/>
      <c r="J128" s="208"/>
      <c r="K128" s="208"/>
      <c r="L128" s="213"/>
      <c r="M128" s="214"/>
      <c r="N128" s="215"/>
      <c r="O128" s="215"/>
      <c r="P128" s="215"/>
      <c r="Q128" s="215"/>
      <c r="R128" s="215"/>
      <c r="S128" s="215"/>
      <c r="T128" s="216"/>
      <c r="AT128" s="217" t="s">
        <v>139</v>
      </c>
      <c r="AU128" s="217" t="s">
        <v>79</v>
      </c>
      <c r="AV128" s="11" t="s">
        <v>77</v>
      </c>
      <c r="AW128" s="11" t="s">
        <v>34</v>
      </c>
      <c r="AX128" s="11" t="s">
        <v>70</v>
      </c>
      <c r="AY128" s="217" t="s">
        <v>123</v>
      </c>
    </row>
    <row r="129" spans="2:65" s="12" customFormat="1" ht="13.5">
      <c r="B129" s="218"/>
      <c r="C129" s="219"/>
      <c r="D129" s="204" t="s">
        <v>139</v>
      </c>
      <c r="E129" s="220" t="s">
        <v>21</v>
      </c>
      <c r="F129" s="221" t="s">
        <v>151</v>
      </c>
      <c r="G129" s="219"/>
      <c r="H129" s="222">
        <v>159.6</v>
      </c>
      <c r="I129" s="223"/>
      <c r="J129" s="219"/>
      <c r="K129" s="219"/>
      <c r="L129" s="224"/>
      <c r="M129" s="225"/>
      <c r="N129" s="226"/>
      <c r="O129" s="226"/>
      <c r="P129" s="226"/>
      <c r="Q129" s="226"/>
      <c r="R129" s="226"/>
      <c r="S129" s="226"/>
      <c r="T129" s="227"/>
      <c r="AT129" s="228" t="s">
        <v>139</v>
      </c>
      <c r="AU129" s="228" t="s">
        <v>79</v>
      </c>
      <c r="AV129" s="12" t="s">
        <v>79</v>
      </c>
      <c r="AW129" s="12" t="s">
        <v>34</v>
      </c>
      <c r="AX129" s="12" t="s">
        <v>70</v>
      </c>
      <c r="AY129" s="228" t="s">
        <v>123</v>
      </c>
    </row>
    <row r="130" spans="2:65" s="12" customFormat="1" ht="13.5">
      <c r="B130" s="218"/>
      <c r="C130" s="219"/>
      <c r="D130" s="204" t="s">
        <v>139</v>
      </c>
      <c r="E130" s="220" t="s">
        <v>21</v>
      </c>
      <c r="F130" s="221" t="s">
        <v>152</v>
      </c>
      <c r="G130" s="219"/>
      <c r="H130" s="222">
        <v>3.99</v>
      </c>
      <c r="I130" s="223"/>
      <c r="J130" s="219"/>
      <c r="K130" s="219"/>
      <c r="L130" s="224"/>
      <c r="M130" s="225"/>
      <c r="N130" s="226"/>
      <c r="O130" s="226"/>
      <c r="P130" s="226"/>
      <c r="Q130" s="226"/>
      <c r="R130" s="226"/>
      <c r="S130" s="226"/>
      <c r="T130" s="227"/>
      <c r="AT130" s="228" t="s">
        <v>139</v>
      </c>
      <c r="AU130" s="228" t="s">
        <v>79</v>
      </c>
      <c r="AV130" s="12" t="s">
        <v>79</v>
      </c>
      <c r="AW130" s="12" t="s">
        <v>34</v>
      </c>
      <c r="AX130" s="12" t="s">
        <v>70</v>
      </c>
      <c r="AY130" s="228" t="s">
        <v>123</v>
      </c>
    </row>
    <row r="131" spans="2:65" s="12" customFormat="1" ht="13.5">
      <c r="B131" s="218"/>
      <c r="C131" s="219"/>
      <c r="D131" s="204" t="s">
        <v>139</v>
      </c>
      <c r="E131" s="220" t="s">
        <v>21</v>
      </c>
      <c r="F131" s="221" t="s">
        <v>153</v>
      </c>
      <c r="G131" s="219"/>
      <c r="H131" s="222">
        <v>-18.742999999999999</v>
      </c>
      <c r="I131" s="223"/>
      <c r="J131" s="219"/>
      <c r="K131" s="219"/>
      <c r="L131" s="224"/>
      <c r="M131" s="225"/>
      <c r="N131" s="226"/>
      <c r="O131" s="226"/>
      <c r="P131" s="226"/>
      <c r="Q131" s="226"/>
      <c r="R131" s="226"/>
      <c r="S131" s="226"/>
      <c r="T131" s="227"/>
      <c r="AT131" s="228" t="s">
        <v>139</v>
      </c>
      <c r="AU131" s="228" t="s">
        <v>79</v>
      </c>
      <c r="AV131" s="12" t="s">
        <v>79</v>
      </c>
      <c r="AW131" s="12" t="s">
        <v>34</v>
      </c>
      <c r="AX131" s="12" t="s">
        <v>70</v>
      </c>
      <c r="AY131" s="228" t="s">
        <v>123</v>
      </c>
    </row>
    <row r="132" spans="2:65" s="13" customFormat="1" ht="13.5">
      <c r="B132" s="229"/>
      <c r="C132" s="230"/>
      <c r="D132" s="231" t="s">
        <v>139</v>
      </c>
      <c r="E132" s="232" t="s">
        <v>21</v>
      </c>
      <c r="F132" s="233" t="s">
        <v>144</v>
      </c>
      <c r="G132" s="230"/>
      <c r="H132" s="234">
        <v>144.84700000000001</v>
      </c>
      <c r="I132" s="235"/>
      <c r="J132" s="230"/>
      <c r="K132" s="230"/>
      <c r="L132" s="236"/>
      <c r="M132" s="237"/>
      <c r="N132" s="238"/>
      <c r="O132" s="238"/>
      <c r="P132" s="238"/>
      <c r="Q132" s="238"/>
      <c r="R132" s="238"/>
      <c r="S132" s="238"/>
      <c r="T132" s="239"/>
      <c r="AT132" s="240" t="s">
        <v>139</v>
      </c>
      <c r="AU132" s="240" t="s">
        <v>79</v>
      </c>
      <c r="AV132" s="13" t="s">
        <v>131</v>
      </c>
      <c r="AW132" s="13" t="s">
        <v>34</v>
      </c>
      <c r="AX132" s="13" t="s">
        <v>77</v>
      </c>
      <c r="AY132" s="240" t="s">
        <v>123</v>
      </c>
    </row>
    <row r="133" spans="2:65" s="1" customFormat="1" ht="31.5" customHeight="1">
      <c r="B133" s="40"/>
      <c r="C133" s="192" t="s">
        <v>10</v>
      </c>
      <c r="D133" s="192" t="s">
        <v>126</v>
      </c>
      <c r="E133" s="193" t="s">
        <v>214</v>
      </c>
      <c r="F133" s="194" t="s">
        <v>215</v>
      </c>
      <c r="G133" s="195" t="s">
        <v>135</v>
      </c>
      <c r="H133" s="196">
        <v>144.84700000000001</v>
      </c>
      <c r="I133" s="197"/>
      <c r="J133" s="198">
        <f>ROUND(I133*H133,2)</f>
        <v>0</v>
      </c>
      <c r="K133" s="194" t="s">
        <v>130</v>
      </c>
      <c r="L133" s="60"/>
      <c r="M133" s="199" t="s">
        <v>21</v>
      </c>
      <c r="N133" s="200" t="s">
        <v>41</v>
      </c>
      <c r="O133" s="41"/>
      <c r="P133" s="201">
        <f>O133*H133</f>
        <v>0</v>
      </c>
      <c r="Q133" s="201">
        <v>2.9E-4</v>
      </c>
      <c r="R133" s="201">
        <f>Q133*H133</f>
        <v>4.2005630000000002E-2</v>
      </c>
      <c r="S133" s="201">
        <v>0</v>
      </c>
      <c r="T133" s="202">
        <f>S133*H133</f>
        <v>0</v>
      </c>
      <c r="AR133" s="23" t="s">
        <v>212</v>
      </c>
      <c r="AT133" s="23" t="s">
        <v>126</v>
      </c>
      <c r="AU133" s="23" t="s">
        <v>79</v>
      </c>
      <c r="AY133" s="23" t="s">
        <v>123</v>
      </c>
      <c r="BE133" s="203">
        <f>IF(N133="základní",J133,0)</f>
        <v>0</v>
      </c>
      <c r="BF133" s="203">
        <f>IF(N133="snížená",J133,0)</f>
        <v>0</v>
      </c>
      <c r="BG133" s="203">
        <f>IF(N133="zákl. přenesená",J133,0)</f>
        <v>0</v>
      </c>
      <c r="BH133" s="203">
        <f>IF(N133="sníž. přenesená",J133,0)</f>
        <v>0</v>
      </c>
      <c r="BI133" s="203">
        <f>IF(N133="nulová",J133,0)</f>
        <v>0</v>
      </c>
      <c r="BJ133" s="23" t="s">
        <v>77</v>
      </c>
      <c r="BK133" s="203">
        <f>ROUND(I133*H133,2)</f>
        <v>0</v>
      </c>
      <c r="BL133" s="23" t="s">
        <v>212</v>
      </c>
      <c r="BM133" s="23" t="s">
        <v>216</v>
      </c>
    </row>
    <row r="134" spans="2:65" s="11" customFormat="1" ht="13.5">
      <c r="B134" s="207"/>
      <c r="C134" s="208"/>
      <c r="D134" s="204" t="s">
        <v>139</v>
      </c>
      <c r="E134" s="209" t="s">
        <v>21</v>
      </c>
      <c r="F134" s="210" t="s">
        <v>150</v>
      </c>
      <c r="G134" s="208"/>
      <c r="H134" s="211" t="s">
        <v>21</v>
      </c>
      <c r="I134" s="212"/>
      <c r="J134" s="208"/>
      <c r="K134" s="208"/>
      <c r="L134" s="213"/>
      <c r="M134" s="214"/>
      <c r="N134" s="215"/>
      <c r="O134" s="215"/>
      <c r="P134" s="215"/>
      <c r="Q134" s="215"/>
      <c r="R134" s="215"/>
      <c r="S134" s="215"/>
      <c r="T134" s="216"/>
      <c r="AT134" s="217" t="s">
        <v>139</v>
      </c>
      <c r="AU134" s="217" t="s">
        <v>79</v>
      </c>
      <c r="AV134" s="11" t="s">
        <v>77</v>
      </c>
      <c r="AW134" s="11" t="s">
        <v>34</v>
      </c>
      <c r="AX134" s="11" t="s">
        <v>70</v>
      </c>
      <c r="AY134" s="217" t="s">
        <v>123</v>
      </c>
    </row>
    <row r="135" spans="2:65" s="12" customFormat="1" ht="13.5">
      <c r="B135" s="218"/>
      <c r="C135" s="219"/>
      <c r="D135" s="204" t="s">
        <v>139</v>
      </c>
      <c r="E135" s="220" t="s">
        <v>21</v>
      </c>
      <c r="F135" s="221" t="s">
        <v>151</v>
      </c>
      <c r="G135" s="219"/>
      <c r="H135" s="222">
        <v>159.6</v>
      </c>
      <c r="I135" s="223"/>
      <c r="J135" s="219"/>
      <c r="K135" s="219"/>
      <c r="L135" s="224"/>
      <c r="M135" s="225"/>
      <c r="N135" s="226"/>
      <c r="O135" s="226"/>
      <c r="P135" s="226"/>
      <c r="Q135" s="226"/>
      <c r="R135" s="226"/>
      <c r="S135" s="226"/>
      <c r="T135" s="227"/>
      <c r="AT135" s="228" t="s">
        <v>139</v>
      </c>
      <c r="AU135" s="228" t="s">
        <v>79</v>
      </c>
      <c r="AV135" s="12" t="s">
        <v>79</v>
      </c>
      <c r="AW135" s="12" t="s">
        <v>34</v>
      </c>
      <c r="AX135" s="12" t="s">
        <v>70</v>
      </c>
      <c r="AY135" s="228" t="s">
        <v>123</v>
      </c>
    </row>
    <row r="136" spans="2:65" s="12" customFormat="1" ht="13.5">
      <c r="B136" s="218"/>
      <c r="C136" s="219"/>
      <c r="D136" s="204" t="s">
        <v>139</v>
      </c>
      <c r="E136" s="220" t="s">
        <v>21</v>
      </c>
      <c r="F136" s="221" t="s">
        <v>152</v>
      </c>
      <c r="G136" s="219"/>
      <c r="H136" s="222">
        <v>3.99</v>
      </c>
      <c r="I136" s="223"/>
      <c r="J136" s="219"/>
      <c r="K136" s="219"/>
      <c r="L136" s="224"/>
      <c r="M136" s="225"/>
      <c r="N136" s="226"/>
      <c r="O136" s="226"/>
      <c r="P136" s="226"/>
      <c r="Q136" s="226"/>
      <c r="R136" s="226"/>
      <c r="S136" s="226"/>
      <c r="T136" s="227"/>
      <c r="AT136" s="228" t="s">
        <v>139</v>
      </c>
      <c r="AU136" s="228" t="s">
        <v>79</v>
      </c>
      <c r="AV136" s="12" t="s">
        <v>79</v>
      </c>
      <c r="AW136" s="12" t="s">
        <v>34</v>
      </c>
      <c r="AX136" s="12" t="s">
        <v>70</v>
      </c>
      <c r="AY136" s="228" t="s">
        <v>123</v>
      </c>
    </row>
    <row r="137" spans="2:65" s="12" customFormat="1" ht="13.5">
      <c r="B137" s="218"/>
      <c r="C137" s="219"/>
      <c r="D137" s="204" t="s">
        <v>139</v>
      </c>
      <c r="E137" s="220" t="s">
        <v>21</v>
      </c>
      <c r="F137" s="221" t="s">
        <v>153</v>
      </c>
      <c r="G137" s="219"/>
      <c r="H137" s="222">
        <v>-18.742999999999999</v>
      </c>
      <c r="I137" s="223"/>
      <c r="J137" s="219"/>
      <c r="K137" s="219"/>
      <c r="L137" s="224"/>
      <c r="M137" s="225"/>
      <c r="N137" s="226"/>
      <c r="O137" s="226"/>
      <c r="P137" s="226"/>
      <c r="Q137" s="226"/>
      <c r="R137" s="226"/>
      <c r="S137" s="226"/>
      <c r="T137" s="227"/>
      <c r="AT137" s="228" t="s">
        <v>139</v>
      </c>
      <c r="AU137" s="228" t="s">
        <v>79</v>
      </c>
      <c r="AV137" s="12" t="s">
        <v>79</v>
      </c>
      <c r="AW137" s="12" t="s">
        <v>34</v>
      </c>
      <c r="AX137" s="12" t="s">
        <v>70</v>
      </c>
      <c r="AY137" s="228" t="s">
        <v>123</v>
      </c>
    </row>
    <row r="138" spans="2:65" s="13" customFormat="1" ht="13.5">
      <c r="B138" s="229"/>
      <c r="C138" s="230"/>
      <c r="D138" s="204" t="s">
        <v>139</v>
      </c>
      <c r="E138" s="241" t="s">
        <v>21</v>
      </c>
      <c r="F138" s="242" t="s">
        <v>144</v>
      </c>
      <c r="G138" s="230"/>
      <c r="H138" s="243">
        <v>144.84700000000001</v>
      </c>
      <c r="I138" s="235"/>
      <c r="J138" s="230"/>
      <c r="K138" s="230"/>
      <c r="L138" s="236"/>
      <c r="M138" s="237"/>
      <c r="N138" s="238"/>
      <c r="O138" s="238"/>
      <c r="P138" s="238"/>
      <c r="Q138" s="238"/>
      <c r="R138" s="238"/>
      <c r="S138" s="238"/>
      <c r="T138" s="239"/>
      <c r="AT138" s="240" t="s">
        <v>139</v>
      </c>
      <c r="AU138" s="240" t="s">
        <v>79</v>
      </c>
      <c r="AV138" s="13" t="s">
        <v>131</v>
      </c>
      <c r="AW138" s="13" t="s">
        <v>34</v>
      </c>
      <c r="AX138" s="13" t="s">
        <v>77</v>
      </c>
      <c r="AY138" s="240" t="s">
        <v>123</v>
      </c>
    </row>
    <row r="139" spans="2:65" s="10" customFormat="1" ht="37.35" customHeight="1">
      <c r="B139" s="175"/>
      <c r="C139" s="176"/>
      <c r="D139" s="177" t="s">
        <v>69</v>
      </c>
      <c r="E139" s="178" t="s">
        <v>217</v>
      </c>
      <c r="F139" s="178" t="s">
        <v>218</v>
      </c>
      <c r="G139" s="176"/>
      <c r="H139" s="176"/>
      <c r="I139" s="179"/>
      <c r="J139" s="180">
        <f>BK139</f>
        <v>0</v>
      </c>
      <c r="K139" s="176"/>
      <c r="L139" s="181"/>
      <c r="M139" s="182"/>
      <c r="N139" s="183"/>
      <c r="O139" s="183"/>
      <c r="P139" s="184">
        <f>P140+P155</f>
        <v>0</v>
      </c>
      <c r="Q139" s="183"/>
      <c r="R139" s="184">
        <f>R140+R155</f>
        <v>1.4986699999999999</v>
      </c>
      <c r="S139" s="183"/>
      <c r="T139" s="185">
        <f>T140+T155</f>
        <v>0</v>
      </c>
      <c r="AR139" s="186" t="s">
        <v>145</v>
      </c>
      <c r="AT139" s="187" t="s">
        <v>69</v>
      </c>
      <c r="AU139" s="187" t="s">
        <v>70</v>
      </c>
      <c r="AY139" s="186" t="s">
        <v>123</v>
      </c>
      <c r="BK139" s="188">
        <f>BK140+BK155</f>
        <v>0</v>
      </c>
    </row>
    <row r="140" spans="2:65" s="10" customFormat="1" ht="19.899999999999999" customHeight="1">
      <c r="B140" s="175"/>
      <c r="C140" s="176"/>
      <c r="D140" s="189" t="s">
        <v>69</v>
      </c>
      <c r="E140" s="190" t="s">
        <v>219</v>
      </c>
      <c r="F140" s="190" t="s">
        <v>220</v>
      </c>
      <c r="G140" s="176"/>
      <c r="H140" s="176"/>
      <c r="I140" s="179"/>
      <c r="J140" s="191">
        <f>BK140</f>
        <v>0</v>
      </c>
      <c r="K140" s="176"/>
      <c r="L140" s="181"/>
      <c r="M140" s="182"/>
      <c r="N140" s="183"/>
      <c r="O140" s="183"/>
      <c r="P140" s="184">
        <f>SUM(P141:P154)</f>
        <v>0</v>
      </c>
      <c r="Q140" s="183"/>
      <c r="R140" s="184">
        <f>SUM(R141:R154)</f>
        <v>0.22494999999999998</v>
      </c>
      <c r="S140" s="183"/>
      <c r="T140" s="185">
        <f>SUM(T141:T154)</f>
        <v>0</v>
      </c>
      <c r="AR140" s="186" t="s">
        <v>145</v>
      </c>
      <c r="AT140" s="187" t="s">
        <v>69</v>
      </c>
      <c r="AU140" s="187" t="s">
        <v>77</v>
      </c>
      <c r="AY140" s="186" t="s">
        <v>123</v>
      </c>
      <c r="BK140" s="188">
        <f>SUM(BK141:BK154)</f>
        <v>0</v>
      </c>
    </row>
    <row r="141" spans="2:65" s="1" customFormat="1" ht="22.5" customHeight="1">
      <c r="B141" s="40"/>
      <c r="C141" s="192" t="s">
        <v>212</v>
      </c>
      <c r="D141" s="192" t="s">
        <v>126</v>
      </c>
      <c r="E141" s="193" t="s">
        <v>221</v>
      </c>
      <c r="F141" s="194" t="s">
        <v>222</v>
      </c>
      <c r="G141" s="195" t="s">
        <v>166</v>
      </c>
      <c r="H141" s="196">
        <v>15</v>
      </c>
      <c r="I141" s="197"/>
      <c r="J141" s="198">
        <f>ROUND(I141*H141,2)</f>
        <v>0</v>
      </c>
      <c r="K141" s="194" t="s">
        <v>223</v>
      </c>
      <c r="L141" s="60"/>
      <c r="M141" s="199" t="s">
        <v>21</v>
      </c>
      <c r="N141" s="200" t="s">
        <v>41</v>
      </c>
      <c r="O141" s="41"/>
      <c r="P141" s="201">
        <f>O141*H141</f>
        <v>0</v>
      </c>
      <c r="Q141" s="201">
        <v>0</v>
      </c>
      <c r="R141" s="201">
        <f>Q141*H141</f>
        <v>0</v>
      </c>
      <c r="S141" s="201">
        <v>0</v>
      </c>
      <c r="T141" s="202">
        <f>S141*H141</f>
        <v>0</v>
      </c>
      <c r="AR141" s="23" t="s">
        <v>224</v>
      </c>
      <c r="AT141" s="23" t="s">
        <v>126</v>
      </c>
      <c r="AU141" s="23" t="s">
        <v>79</v>
      </c>
      <c r="AY141" s="23" t="s">
        <v>123</v>
      </c>
      <c r="BE141" s="203">
        <f>IF(N141="základní",J141,0)</f>
        <v>0</v>
      </c>
      <c r="BF141" s="203">
        <f>IF(N141="snížená",J141,0)</f>
        <v>0</v>
      </c>
      <c r="BG141" s="203">
        <f>IF(N141="zákl. přenesená",J141,0)</f>
        <v>0</v>
      </c>
      <c r="BH141" s="203">
        <f>IF(N141="sníž. přenesená",J141,0)</f>
        <v>0</v>
      </c>
      <c r="BI141" s="203">
        <f>IF(N141="nulová",J141,0)</f>
        <v>0</v>
      </c>
      <c r="BJ141" s="23" t="s">
        <v>77</v>
      </c>
      <c r="BK141" s="203">
        <f>ROUND(I141*H141,2)</f>
        <v>0</v>
      </c>
      <c r="BL141" s="23" t="s">
        <v>224</v>
      </c>
      <c r="BM141" s="23" t="s">
        <v>225</v>
      </c>
    </row>
    <row r="142" spans="2:65" s="1" customFormat="1" ht="22.5" customHeight="1">
      <c r="B142" s="40"/>
      <c r="C142" s="248" t="s">
        <v>226</v>
      </c>
      <c r="D142" s="248" t="s">
        <v>217</v>
      </c>
      <c r="E142" s="249" t="s">
        <v>227</v>
      </c>
      <c r="F142" s="250" t="s">
        <v>228</v>
      </c>
      <c r="G142" s="251" t="s">
        <v>202</v>
      </c>
      <c r="H142" s="252">
        <v>8.1000000000000003E-2</v>
      </c>
      <c r="I142" s="253"/>
      <c r="J142" s="254">
        <f>ROUND(I142*H142,2)</f>
        <v>0</v>
      </c>
      <c r="K142" s="250" t="s">
        <v>21</v>
      </c>
      <c r="L142" s="255"/>
      <c r="M142" s="256" t="s">
        <v>21</v>
      </c>
      <c r="N142" s="257" t="s">
        <v>41</v>
      </c>
      <c r="O142" s="41"/>
      <c r="P142" s="201">
        <f>O142*H142</f>
        <v>0</v>
      </c>
      <c r="Q142" s="201">
        <v>1</v>
      </c>
      <c r="R142" s="201">
        <f>Q142*H142</f>
        <v>8.1000000000000003E-2</v>
      </c>
      <c r="S142" s="201">
        <v>0</v>
      </c>
      <c r="T142" s="202">
        <f>S142*H142</f>
        <v>0</v>
      </c>
      <c r="AR142" s="23" t="s">
        <v>229</v>
      </c>
      <c r="AT142" s="23" t="s">
        <v>217</v>
      </c>
      <c r="AU142" s="23" t="s">
        <v>79</v>
      </c>
      <c r="AY142" s="23" t="s">
        <v>123</v>
      </c>
      <c r="BE142" s="203">
        <f>IF(N142="základní",J142,0)</f>
        <v>0</v>
      </c>
      <c r="BF142" s="203">
        <f>IF(N142="snížená",J142,0)</f>
        <v>0</v>
      </c>
      <c r="BG142" s="203">
        <f>IF(N142="zákl. přenesená",J142,0)</f>
        <v>0</v>
      </c>
      <c r="BH142" s="203">
        <f>IF(N142="sníž. přenesená",J142,0)</f>
        <v>0</v>
      </c>
      <c r="BI142" s="203">
        <f>IF(N142="nulová",J142,0)</f>
        <v>0</v>
      </c>
      <c r="BJ142" s="23" t="s">
        <v>77</v>
      </c>
      <c r="BK142" s="203">
        <f>ROUND(I142*H142,2)</f>
        <v>0</v>
      </c>
      <c r="BL142" s="23" t="s">
        <v>229</v>
      </c>
      <c r="BM142" s="23" t="s">
        <v>230</v>
      </c>
    </row>
    <row r="143" spans="2:65" s="1" customFormat="1" ht="27">
      <c r="B143" s="40"/>
      <c r="C143" s="62"/>
      <c r="D143" s="231" t="s">
        <v>231</v>
      </c>
      <c r="E143" s="62"/>
      <c r="F143" s="247" t="s">
        <v>232</v>
      </c>
      <c r="G143" s="62"/>
      <c r="H143" s="62"/>
      <c r="I143" s="162"/>
      <c r="J143" s="62"/>
      <c r="K143" s="62"/>
      <c r="L143" s="60"/>
      <c r="M143" s="206"/>
      <c r="N143" s="41"/>
      <c r="O143" s="41"/>
      <c r="P143" s="41"/>
      <c r="Q143" s="41"/>
      <c r="R143" s="41"/>
      <c r="S143" s="41"/>
      <c r="T143" s="77"/>
      <c r="AT143" s="23" t="s">
        <v>231</v>
      </c>
      <c r="AU143" s="23" t="s">
        <v>79</v>
      </c>
    </row>
    <row r="144" spans="2:65" s="1" customFormat="1" ht="22.5" customHeight="1">
      <c r="B144" s="40"/>
      <c r="C144" s="248" t="s">
        <v>233</v>
      </c>
      <c r="D144" s="248" t="s">
        <v>217</v>
      </c>
      <c r="E144" s="249" t="s">
        <v>234</v>
      </c>
      <c r="F144" s="250" t="s">
        <v>235</v>
      </c>
      <c r="G144" s="251" t="s">
        <v>202</v>
      </c>
      <c r="H144" s="252">
        <v>0.04</v>
      </c>
      <c r="I144" s="253"/>
      <c r="J144" s="254">
        <f>ROUND(I144*H144,2)</f>
        <v>0</v>
      </c>
      <c r="K144" s="250" t="s">
        <v>223</v>
      </c>
      <c r="L144" s="255"/>
      <c r="M144" s="256" t="s">
        <v>21</v>
      </c>
      <c r="N144" s="257" t="s">
        <v>41</v>
      </c>
      <c r="O144" s="41"/>
      <c r="P144" s="201">
        <f>O144*H144</f>
        <v>0</v>
      </c>
      <c r="Q144" s="201">
        <v>1</v>
      </c>
      <c r="R144" s="201">
        <f>Q144*H144</f>
        <v>0.04</v>
      </c>
      <c r="S144" s="201">
        <v>0</v>
      </c>
      <c r="T144" s="202">
        <f>S144*H144</f>
        <v>0</v>
      </c>
      <c r="AR144" s="23" t="s">
        <v>229</v>
      </c>
      <c r="AT144" s="23" t="s">
        <v>217</v>
      </c>
      <c r="AU144" s="23" t="s">
        <v>79</v>
      </c>
      <c r="AY144" s="23" t="s">
        <v>123</v>
      </c>
      <c r="BE144" s="203">
        <f>IF(N144="základní",J144,0)</f>
        <v>0</v>
      </c>
      <c r="BF144" s="203">
        <f>IF(N144="snížená",J144,0)</f>
        <v>0</v>
      </c>
      <c r="BG144" s="203">
        <f>IF(N144="zákl. přenesená",J144,0)</f>
        <v>0</v>
      </c>
      <c r="BH144" s="203">
        <f>IF(N144="sníž. přenesená",J144,0)</f>
        <v>0</v>
      </c>
      <c r="BI144" s="203">
        <f>IF(N144="nulová",J144,0)</f>
        <v>0</v>
      </c>
      <c r="BJ144" s="23" t="s">
        <v>77</v>
      </c>
      <c r="BK144" s="203">
        <f>ROUND(I144*H144,2)</f>
        <v>0</v>
      </c>
      <c r="BL144" s="23" t="s">
        <v>229</v>
      </c>
      <c r="BM144" s="23" t="s">
        <v>236</v>
      </c>
    </row>
    <row r="145" spans="2:65" s="1" customFormat="1" ht="27">
      <c r="B145" s="40"/>
      <c r="C145" s="62"/>
      <c r="D145" s="231" t="s">
        <v>231</v>
      </c>
      <c r="E145" s="62"/>
      <c r="F145" s="247" t="s">
        <v>237</v>
      </c>
      <c r="G145" s="62"/>
      <c r="H145" s="62"/>
      <c r="I145" s="162"/>
      <c r="J145" s="62"/>
      <c r="K145" s="62"/>
      <c r="L145" s="60"/>
      <c r="M145" s="206"/>
      <c r="N145" s="41"/>
      <c r="O145" s="41"/>
      <c r="P145" s="41"/>
      <c r="Q145" s="41"/>
      <c r="R145" s="41"/>
      <c r="S145" s="41"/>
      <c r="T145" s="77"/>
      <c r="AT145" s="23" t="s">
        <v>231</v>
      </c>
      <c r="AU145" s="23" t="s">
        <v>79</v>
      </c>
    </row>
    <row r="146" spans="2:65" s="1" customFormat="1" ht="22.5" customHeight="1">
      <c r="B146" s="40"/>
      <c r="C146" s="192" t="s">
        <v>238</v>
      </c>
      <c r="D146" s="192" t="s">
        <v>126</v>
      </c>
      <c r="E146" s="193" t="s">
        <v>239</v>
      </c>
      <c r="F146" s="194" t="s">
        <v>240</v>
      </c>
      <c r="G146" s="195" t="s">
        <v>129</v>
      </c>
      <c r="H146" s="196">
        <v>10</v>
      </c>
      <c r="I146" s="197"/>
      <c r="J146" s="198">
        <f t="shared" ref="J146:J154" si="0">ROUND(I146*H146,2)</f>
        <v>0</v>
      </c>
      <c r="K146" s="194" t="s">
        <v>130</v>
      </c>
      <c r="L146" s="60"/>
      <c r="M146" s="199" t="s">
        <v>21</v>
      </c>
      <c r="N146" s="200" t="s">
        <v>41</v>
      </c>
      <c r="O146" s="41"/>
      <c r="P146" s="201">
        <f t="shared" ref="P146:P154" si="1">O146*H146</f>
        <v>0</v>
      </c>
      <c r="Q146" s="201">
        <v>0</v>
      </c>
      <c r="R146" s="201">
        <f t="shared" ref="R146:R154" si="2">Q146*H146</f>
        <v>0</v>
      </c>
      <c r="S146" s="201">
        <v>0</v>
      </c>
      <c r="T146" s="202">
        <f t="shared" ref="T146:T154" si="3">S146*H146</f>
        <v>0</v>
      </c>
      <c r="AR146" s="23" t="s">
        <v>224</v>
      </c>
      <c r="AT146" s="23" t="s">
        <v>126</v>
      </c>
      <c r="AU146" s="23" t="s">
        <v>79</v>
      </c>
      <c r="AY146" s="23" t="s">
        <v>123</v>
      </c>
      <c r="BE146" s="203">
        <f t="shared" ref="BE146:BE154" si="4">IF(N146="základní",J146,0)</f>
        <v>0</v>
      </c>
      <c r="BF146" s="203">
        <f t="shared" ref="BF146:BF154" si="5">IF(N146="snížená",J146,0)</f>
        <v>0</v>
      </c>
      <c r="BG146" s="203">
        <f t="shared" ref="BG146:BG154" si="6">IF(N146="zákl. přenesená",J146,0)</f>
        <v>0</v>
      </c>
      <c r="BH146" s="203">
        <f t="shared" ref="BH146:BH154" si="7">IF(N146="sníž. přenesená",J146,0)</f>
        <v>0</v>
      </c>
      <c r="BI146" s="203">
        <f t="shared" ref="BI146:BI154" si="8">IF(N146="nulová",J146,0)</f>
        <v>0</v>
      </c>
      <c r="BJ146" s="23" t="s">
        <v>77</v>
      </c>
      <c r="BK146" s="203">
        <f t="shared" ref="BK146:BK154" si="9">ROUND(I146*H146,2)</f>
        <v>0</v>
      </c>
      <c r="BL146" s="23" t="s">
        <v>224</v>
      </c>
      <c r="BM146" s="23" t="s">
        <v>241</v>
      </c>
    </row>
    <row r="147" spans="2:65" s="1" customFormat="1" ht="31.5" customHeight="1">
      <c r="B147" s="40"/>
      <c r="C147" s="192" t="s">
        <v>242</v>
      </c>
      <c r="D147" s="192" t="s">
        <v>126</v>
      </c>
      <c r="E147" s="193" t="s">
        <v>243</v>
      </c>
      <c r="F147" s="194" t="s">
        <v>244</v>
      </c>
      <c r="G147" s="195" t="s">
        <v>129</v>
      </c>
      <c r="H147" s="196">
        <v>2</v>
      </c>
      <c r="I147" s="197"/>
      <c r="J147" s="198">
        <f t="shared" si="0"/>
        <v>0</v>
      </c>
      <c r="K147" s="194" t="s">
        <v>130</v>
      </c>
      <c r="L147" s="60"/>
      <c r="M147" s="199" t="s">
        <v>21</v>
      </c>
      <c r="N147" s="200" t="s">
        <v>41</v>
      </c>
      <c r="O147" s="41"/>
      <c r="P147" s="201">
        <f t="shared" si="1"/>
        <v>0</v>
      </c>
      <c r="Q147" s="201">
        <v>0</v>
      </c>
      <c r="R147" s="201">
        <f t="shared" si="2"/>
        <v>0</v>
      </c>
      <c r="S147" s="201">
        <v>0</v>
      </c>
      <c r="T147" s="202">
        <f t="shared" si="3"/>
        <v>0</v>
      </c>
      <c r="AR147" s="23" t="s">
        <v>224</v>
      </c>
      <c r="AT147" s="23" t="s">
        <v>126</v>
      </c>
      <c r="AU147" s="23" t="s">
        <v>79</v>
      </c>
      <c r="AY147" s="23" t="s">
        <v>123</v>
      </c>
      <c r="BE147" s="203">
        <f t="shared" si="4"/>
        <v>0</v>
      </c>
      <c r="BF147" s="203">
        <f t="shared" si="5"/>
        <v>0</v>
      </c>
      <c r="BG147" s="203">
        <f t="shared" si="6"/>
        <v>0</v>
      </c>
      <c r="BH147" s="203">
        <f t="shared" si="7"/>
        <v>0</v>
      </c>
      <c r="BI147" s="203">
        <f t="shared" si="8"/>
        <v>0</v>
      </c>
      <c r="BJ147" s="23" t="s">
        <v>77</v>
      </c>
      <c r="BK147" s="203">
        <f t="shared" si="9"/>
        <v>0</v>
      </c>
      <c r="BL147" s="23" t="s">
        <v>224</v>
      </c>
      <c r="BM147" s="23" t="s">
        <v>245</v>
      </c>
    </row>
    <row r="148" spans="2:65" s="1" customFormat="1" ht="22.5" customHeight="1">
      <c r="B148" s="40"/>
      <c r="C148" s="248" t="s">
        <v>9</v>
      </c>
      <c r="D148" s="248" t="s">
        <v>217</v>
      </c>
      <c r="E148" s="249" t="s">
        <v>246</v>
      </c>
      <c r="F148" s="250" t="s">
        <v>247</v>
      </c>
      <c r="G148" s="251" t="s">
        <v>129</v>
      </c>
      <c r="H148" s="252">
        <v>2</v>
      </c>
      <c r="I148" s="253"/>
      <c r="J148" s="254">
        <f t="shared" si="0"/>
        <v>0</v>
      </c>
      <c r="K148" s="250" t="s">
        <v>130</v>
      </c>
      <c r="L148" s="255"/>
      <c r="M148" s="256" t="s">
        <v>21</v>
      </c>
      <c r="N148" s="257" t="s">
        <v>41</v>
      </c>
      <c r="O148" s="41"/>
      <c r="P148" s="201">
        <f t="shared" si="1"/>
        <v>0</v>
      </c>
      <c r="Q148" s="201">
        <v>8.0999999999999996E-3</v>
      </c>
      <c r="R148" s="201">
        <f t="shared" si="2"/>
        <v>1.6199999999999999E-2</v>
      </c>
      <c r="S148" s="201">
        <v>0</v>
      </c>
      <c r="T148" s="202">
        <f t="shared" si="3"/>
        <v>0</v>
      </c>
      <c r="AR148" s="23" t="s">
        <v>229</v>
      </c>
      <c r="AT148" s="23" t="s">
        <v>217</v>
      </c>
      <c r="AU148" s="23" t="s">
        <v>79</v>
      </c>
      <c r="AY148" s="23" t="s">
        <v>123</v>
      </c>
      <c r="BE148" s="203">
        <f t="shared" si="4"/>
        <v>0</v>
      </c>
      <c r="BF148" s="203">
        <f t="shared" si="5"/>
        <v>0</v>
      </c>
      <c r="BG148" s="203">
        <f t="shared" si="6"/>
        <v>0</v>
      </c>
      <c r="BH148" s="203">
        <f t="shared" si="7"/>
        <v>0</v>
      </c>
      <c r="BI148" s="203">
        <f t="shared" si="8"/>
        <v>0</v>
      </c>
      <c r="BJ148" s="23" t="s">
        <v>77</v>
      </c>
      <c r="BK148" s="203">
        <f t="shared" si="9"/>
        <v>0</v>
      </c>
      <c r="BL148" s="23" t="s">
        <v>229</v>
      </c>
      <c r="BM148" s="23" t="s">
        <v>248</v>
      </c>
    </row>
    <row r="149" spans="2:65" s="1" customFormat="1" ht="31.5" customHeight="1">
      <c r="B149" s="40"/>
      <c r="C149" s="192" t="s">
        <v>249</v>
      </c>
      <c r="D149" s="192" t="s">
        <v>126</v>
      </c>
      <c r="E149" s="193" t="s">
        <v>250</v>
      </c>
      <c r="F149" s="194" t="s">
        <v>251</v>
      </c>
      <c r="G149" s="195" t="s">
        <v>129</v>
      </c>
      <c r="H149" s="196">
        <v>1</v>
      </c>
      <c r="I149" s="197"/>
      <c r="J149" s="198">
        <f t="shared" si="0"/>
        <v>0</v>
      </c>
      <c r="K149" s="194" t="s">
        <v>130</v>
      </c>
      <c r="L149" s="60"/>
      <c r="M149" s="199" t="s">
        <v>21</v>
      </c>
      <c r="N149" s="200" t="s">
        <v>41</v>
      </c>
      <c r="O149" s="41"/>
      <c r="P149" s="201">
        <f t="shared" si="1"/>
        <v>0</v>
      </c>
      <c r="Q149" s="201">
        <v>0</v>
      </c>
      <c r="R149" s="201">
        <f t="shared" si="2"/>
        <v>0</v>
      </c>
      <c r="S149" s="201">
        <v>0</v>
      </c>
      <c r="T149" s="202">
        <f t="shared" si="3"/>
        <v>0</v>
      </c>
      <c r="AR149" s="23" t="s">
        <v>224</v>
      </c>
      <c r="AT149" s="23" t="s">
        <v>126</v>
      </c>
      <c r="AU149" s="23" t="s">
        <v>79</v>
      </c>
      <c r="AY149" s="23" t="s">
        <v>123</v>
      </c>
      <c r="BE149" s="203">
        <f t="shared" si="4"/>
        <v>0</v>
      </c>
      <c r="BF149" s="203">
        <f t="shared" si="5"/>
        <v>0</v>
      </c>
      <c r="BG149" s="203">
        <f t="shared" si="6"/>
        <v>0</v>
      </c>
      <c r="BH149" s="203">
        <f t="shared" si="7"/>
        <v>0</v>
      </c>
      <c r="BI149" s="203">
        <f t="shared" si="8"/>
        <v>0</v>
      </c>
      <c r="BJ149" s="23" t="s">
        <v>77</v>
      </c>
      <c r="BK149" s="203">
        <f t="shared" si="9"/>
        <v>0</v>
      </c>
      <c r="BL149" s="23" t="s">
        <v>224</v>
      </c>
      <c r="BM149" s="23" t="s">
        <v>252</v>
      </c>
    </row>
    <row r="150" spans="2:65" s="1" customFormat="1" ht="22.5" customHeight="1">
      <c r="B150" s="40"/>
      <c r="C150" s="192" t="s">
        <v>253</v>
      </c>
      <c r="D150" s="192" t="s">
        <v>126</v>
      </c>
      <c r="E150" s="193" t="s">
        <v>254</v>
      </c>
      <c r="F150" s="194" t="s">
        <v>255</v>
      </c>
      <c r="G150" s="195" t="s">
        <v>129</v>
      </c>
      <c r="H150" s="196">
        <v>1</v>
      </c>
      <c r="I150" s="197"/>
      <c r="J150" s="198">
        <f t="shared" si="0"/>
        <v>0</v>
      </c>
      <c r="K150" s="194" t="s">
        <v>130</v>
      </c>
      <c r="L150" s="60"/>
      <c r="M150" s="199" t="s">
        <v>21</v>
      </c>
      <c r="N150" s="200" t="s">
        <v>41</v>
      </c>
      <c r="O150" s="41"/>
      <c r="P150" s="201">
        <f t="shared" si="1"/>
        <v>0</v>
      </c>
      <c r="Q150" s="201">
        <v>0</v>
      </c>
      <c r="R150" s="201">
        <f t="shared" si="2"/>
        <v>0</v>
      </c>
      <c r="S150" s="201">
        <v>0</v>
      </c>
      <c r="T150" s="202">
        <f t="shared" si="3"/>
        <v>0</v>
      </c>
      <c r="AR150" s="23" t="s">
        <v>224</v>
      </c>
      <c r="AT150" s="23" t="s">
        <v>126</v>
      </c>
      <c r="AU150" s="23" t="s">
        <v>79</v>
      </c>
      <c r="AY150" s="23" t="s">
        <v>123</v>
      </c>
      <c r="BE150" s="203">
        <f t="shared" si="4"/>
        <v>0</v>
      </c>
      <c r="BF150" s="203">
        <f t="shared" si="5"/>
        <v>0</v>
      </c>
      <c r="BG150" s="203">
        <f t="shared" si="6"/>
        <v>0</v>
      </c>
      <c r="BH150" s="203">
        <f t="shared" si="7"/>
        <v>0</v>
      </c>
      <c r="BI150" s="203">
        <f t="shared" si="8"/>
        <v>0</v>
      </c>
      <c r="BJ150" s="23" t="s">
        <v>77</v>
      </c>
      <c r="BK150" s="203">
        <f t="shared" si="9"/>
        <v>0</v>
      </c>
      <c r="BL150" s="23" t="s">
        <v>224</v>
      </c>
      <c r="BM150" s="23" t="s">
        <v>256</v>
      </c>
    </row>
    <row r="151" spans="2:65" s="1" customFormat="1" ht="22.5" customHeight="1">
      <c r="B151" s="40"/>
      <c r="C151" s="192" t="s">
        <v>257</v>
      </c>
      <c r="D151" s="192" t="s">
        <v>126</v>
      </c>
      <c r="E151" s="193" t="s">
        <v>258</v>
      </c>
      <c r="F151" s="194" t="s">
        <v>259</v>
      </c>
      <c r="G151" s="195" t="s">
        <v>129</v>
      </c>
      <c r="H151" s="196">
        <v>1</v>
      </c>
      <c r="I151" s="197"/>
      <c r="J151" s="198">
        <f t="shared" si="0"/>
        <v>0</v>
      </c>
      <c r="K151" s="194" t="s">
        <v>130</v>
      </c>
      <c r="L151" s="60"/>
      <c r="M151" s="199" t="s">
        <v>21</v>
      </c>
      <c r="N151" s="200" t="s">
        <v>41</v>
      </c>
      <c r="O151" s="41"/>
      <c r="P151" s="201">
        <f t="shared" si="1"/>
        <v>0</v>
      </c>
      <c r="Q151" s="201">
        <v>0</v>
      </c>
      <c r="R151" s="201">
        <f t="shared" si="2"/>
        <v>0</v>
      </c>
      <c r="S151" s="201">
        <v>0</v>
      </c>
      <c r="T151" s="202">
        <f t="shared" si="3"/>
        <v>0</v>
      </c>
      <c r="AR151" s="23" t="s">
        <v>224</v>
      </c>
      <c r="AT151" s="23" t="s">
        <v>126</v>
      </c>
      <c r="AU151" s="23" t="s">
        <v>79</v>
      </c>
      <c r="AY151" s="23" t="s">
        <v>123</v>
      </c>
      <c r="BE151" s="203">
        <f t="shared" si="4"/>
        <v>0</v>
      </c>
      <c r="BF151" s="203">
        <f t="shared" si="5"/>
        <v>0</v>
      </c>
      <c r="BG151" s="203">
        <f t="shared" si="6"/>
        <v>0</v>
      </c>
      <c r="BH151" s="203">
        <f t="shared" si="7"/>
        <v>0</v>
      </c>
      <c r="BI151" s="203">
        <f t="shared" si="8"/>
        <v>0</v>
      </c>
      <c r="BJ151" s="23" t="s">
        <v>77</v>
      </c>
      <c r="BK151" s="203">
        <f t="shared" si="9"/>
        <v>0</v>
      </c>
      <c r="BL151" s="23" t="s">
        <v>224</v>
      </c>
      <c r="BM151" s="23" t="s">
        <v>260</v>
      </c>
    </row>
    <row r="152" spans="2:65" s="1" customFormat="1" ht="22.5" customHeight="1">
      <c r="B152" s="40"/>
      <c r="C152" s="192" t="s">
        <v>261</v>
      </c>
      <c r="D152" s="192" t="s">
        <v>126</v>
      </c>
      <c r="E152" s="193" t="s">
        <v>262</v>
      </c>
      <c r="F152" s="194" t="s">
        <v>263</v>
      </c>
      <c r="G152" s="195" t="s">
        <v>129</v>
      </c>
      <c r="H152" s="196">
        <v>1</v>
      </c>
      <c r="I152" s="197"/>
      <c r="J152" s="198">
        <f t="shared" si="0"/>
        <v>0</v>
      </c>
      <c r="K152" s="194" t="s">
        <v>130</v>
      </c>
      <c r="L152" s="60"/>
      <c r="M152" s="199" t="s">
        <v>21</v>
      </c>
      <c r="N152" s="200" t="s">
        <v>41</v>
      </c>
      <c r="O152" s="41"/>
      <c r="P152" s="201">
        <f t="shared" si="1"/>
        <v>0</v>
      </c>
      <c r="Q152" s="201">
        <v>0</v>
      </c>
      <c r="R152" s="201">
        <f t="shared" si="2"/>
        <v>0</v>
      </c>
      <c r="S152" s="201">
        <v>0</v>
      </c>
      <c r="T152" s="202">
        <f t="shared" si="3"/>
        <v>0</v>
      </c>
      <c r="AR152" s="23" t="s">
        <v>224</v>
      </c>
      <c r="AT152" s="23" t="s">
        <v>126</v>
      </c>
      <c r="AU152" s="23" t="s">
        <v>79</v>
      </c>
      <c r="AY152" s="23" t="s">
        <v>123</v>
      </c>
      <c r="BE152" s="203">
        <f t="shared" si="4"/>
        <v>0</v>
      </c>
      <c r="BF152" s="203">
        <f t="shared" si="5"/>
        <v>0</v>
      </c>
      <c r="BG152" s="203">
        <f t="shared" si="6"/>
        <v>0</v>
      </c>
      <c r="BH152" s="203">
        <f t="shared" si="7"/>
        <v>0</v>
      </c>
      <c r="BI152" s="203">
        <f t="shared" si="8"/>
        <v>0</v>
      </c>
      <c r="BJ152" s="23" t="s">
        <v>77</v>
      </c>
      <c r="BK152" s="203">
        <f t="shared" si="9"/>
        <v>0</v>
      </c>
      <c r="BL152" s="23" t="s">
        <v>224</v>
      </c>
      <c r="BM152" s="23" t="s">
        <v>264</v>
      </c>
    </row>
    <row r="153" spans="2:65" s="1" customFormat="1" ht="22.5" customHeight="1">
      <c r="B153" s="40"/>
      <c r="C153" s="192" t="s">
        <v>265</v>
      </c>
      <c r="D153" s="192" t="s">
        <v>126</v>
      </c>
      <c r="E153" s="193" t="s">
        <v>266</v>
      </c>
      <c r="F153" s="194" t="s">
        <v>267</v>
      </c>
      <c r="G153" s="195" t="s">
        <v>166</v>
      </c>
      <c r="H153" s="196">
        <v>27</v>
      </c>
      <c r="I153" s="197"/>
      <c r="J153" s="198">
        <f t="shared" si="0"/>
        <v>0</v>
      </c>
      <c r="K153" s="194" t="s">
        <v>21</v>
      </c>
      <c r="L153" s="60"/>
      <c r="M153" s="199" t="s">
        <v>21</v>
      </c>
      <c r="N153" s="200" t="s">
        <v>41</v>
      </c>
      <c r="O153" s="41"/>
      <c r="P153" s="201">
        <f t="shared" si="1"/>
        <v>0</v>
      </c>
      <c r="Q153" s="201">
        <v>0</v>
      </c>
      <c r="R153" s="201">
        <f t="shared" si="2"/>
        <v>0</v>
      </c>
      <c r="S153" s="201">
        <v>0</v>
      </c>
      <c r="T153" s="202">
        <f t="shared" si="3"/>
        <v>0</v>
      </c>
      <c r="AR153" s="23" t="s">
        <v>224</v>
      </c>
      <c r="AT153" s="23" t="s">
        <v>126</v>
      </c>
      <c r="AU153" s="23" t="s">
        <v>79</v>
      </c>
      <c r="AY153" s="23" t="s">
        <v>123</v>
      </c>
      <c r="BE153" s="203">
        <f t="shared" si="4"/>
        <v>0</v>
      </c>
      <c r="BF153" s="203">
        <f t="shared" si="5"/>
        <v>0</v>
      </c>
      <c r="BG153" s="203">
        <f t="shared" si="6"/>
        <v>0</v>
      </c>
      <c r="BH153" s="203">
        <f t="shared" si="7"/>
        <v>0</v>
      </c>
      <c r="BI153" s="203">
        <f t="shared" si="8"/>
        <v>0</v>
      </c>
      <c r="BJ153" s="23" t="s">
        <v>77</v>
      </c>
      <c r="BK153" s="203">
        <f t="shared" si="9"/>
        <v>0</v>
      </c>
      <c r="BL153" s="23" t="s">
        <v>224</v>
      </c>
      <c r="BM153" s="23" t="s">
        <v>268</v>
      </c>
    </row>
    <row r="154" spans="2:65" s="1" customFormat="1" ht="22.5" customHeight="1">
      <c r="B154" s="40"/>
      <c r="C154" s="248" t="s">
        <v>269</v>
      </c>
      <c r="D154" s="248" t="s">
        <v>217</v>
      </c>
      <c r="E154" s="249" t="s">
        <v>270</v>
      </c>
      <c r="F154" s="250" t="s">
        <v>271</v>
      </c>
      <c r="G154" s="251" t="s">
        <v>166</v>
      </c>
      <c r="H154" s="252">
        <v>27</v>
      </c>
      <c r="I154" s="253"/>
      <c r="J154" s="254">
        <f t="shared" si="0"/>
        <v>0</v>
      </c>
      <c r="K154" s="250" t="s">
        <v>21</v>
      </c>
      <c r="L154" s="255"/>
      <c r="M154" s="256" t="s">
        <v>21</v>
      </c>
      <c r="N154" s="257" t="s">
        <v>41</v>
      </c>
      <c r="O154" s="41"/>
      <c r="P154" s="201">
        <f t="shared" si="1"/>
        <v>0</v>
      </c>
      <c r="Q154" s="201">
        <v>3.2499999999999999E-3</v>
      </c>
      <c r="R154" s="201">
        <f t="shared" si="2"/>
        <v>8.7749999999999995E-2</v>
      </c>
      <c r="S154" s="201">
        <v>0</v>
      </c>
      <c r="T154" s="202">
        <f t="shared" si="3"/>
        <v>0</v>
      </c>
      <c r="AR154" s="23" t="s">
        <v>229</v>
      </c>
      <c r="AT154" s="23" t="s">
        <v>217</v>
      </c>
      <c r="AU154" s="23" t="s">
        <v>79</v>
      </c>
      <c r="AY154" s="23" t="s">
        <v>123</v>
      </c>
      <c r="BE154" s="203">
        <f t="shared" si="4"/>
        <v>0</v>
      </c>
      <c r="BF154" s="203">
        <f t="shared" si="5"/>
        <v>0</v>
      </c>
      <c r="BG154" s="203">
        <f t="shared" si="6"/>
        <v>0</v>
      </c>
      <c r="BH154" s="203">
        <f t="shared" si="7"/>
        <v>0</v>
      </c>
      <c r="BI154" s="203">
        <f t="shared" si="8"/>
        <v>0</v>
      </c>
      <c r="BJ154" s="23" t="s">
        <v>77</v>
      </c>
      <c r="BK154" s="203">
        <f t="shared" si="9"/>
        <v>0</v>
      </c>
      <c r="BL154" s="23" t="s">
        <v>229</v>
      </c>
      <c r="BM154" s="23" t="s">
        <v>272</v>
      </c>
    </row>
    <row r="155" spans="2:65" s="10" customFormat="1" ht="29.85" customHeight="1">
      <c r="B155" s="175"/>
      <c r="C155" s="176"/>
      <c r="D155" s="189" t="s">
        <v>69</v>
      </c>
      <c r="E155" s="190" t="s">
        <v>273</v>
      </c>
      <c r="F155" s="190" t="s">
        <v>274</v>
      </c>
      <c r="G155" s="176"/>
      <c r="H155" s="176"/>
      <c r="I155" s="179"/>
      <c r="J155" s="191">
        <f>BK155</f>
        <v>0</v>
      </c>
      <c r="K155" s="176"/>
      <c r="L155" s="181"/>
      <c r="M155" s="182"/>
      <c r="N155" s="183"/>
      <c r="O155" s="183"/>
      <c r="P155" s="184">
        <f>SUM(P156:P158)</f>
        <v>0</v>
      </c>
      <c r="Q155" s="183"/>
      <c r="R155" s="184">
        <f>SUM(R156:R158)</f>
        <v>1.27372</v>
      </c>
      <c r="S155" s="183"/>
      <c r="T155" s="185">
        <f>SUM(T156:T158)</f>
        <v>0</v>
      </c>
      <c r="AR155" s="186" t="s">
        <v>145</v>
      </c>
      <c r="AT155" s="187" t="s">
        <v>69</v>
      </c>
      <c r="AU155" s="187" t="s">
        <v>77</v>
      </c>
      <c r="AY155" s="186" t="s">
        <v>123</v>
      </c>
      <c r="BK155" s="188">
        <f>SUM(BK156:BK158)</f>
        <v>0</v>
      </c>
    </row>
    <row r="156" spans="2:65" s="1" customFormat="1" ht="22.5" customHeight="1">
      <c r="B156" s="40"/>
      <c r="C156" s="192" t="s">
        <v>275</v>
      </c>
      <c r="D156" s="192" t="s">
        <v>126</v>
      </c>
      <c r="E156" s="193" t="s">
        <v>276</v>
      </c>
      <c r="F156" s="194" t="s">
        <v>277</v>
      </c>
      <c r="G156" s="195" t="s">
        <v>129</v>
      </c>
      <c r="H156" s="196">
        <v>1</v>
      </c>
      <c r="I156" s="197"/>
      <c r="J156" s="198">
        <f>ROUND(I156*H156,2)</f>
        <v>0</v>
      </c>
      <c r="K156" s="194" t="s">
        <v>21</v>
      </c>
      <c r="L156" s="60"/>
      <c r="M156" s="199" t="s">
        <v>21</v>
      </c>
      <c r="N156" s="200" t="s">
        <v>41</v>
      </c>
      <c r="O156" s="41"/>
      <c r="P156" s="201">
        <f>O156*H156</f>
        <v>0</v>
      </c>
      <c r="Q156" s="201">
        <v>0.27372000000000002</v>
      </c>
      <c r="R156" s="201">
        <f>Q156*H156</f>
        <v>0.27372000000000002</v>
      </c>
      <c r="S156" s="201">
        <v>0</v>
      </c>
      <c r="T156" s="202">
        <f>S156*H156</f>
        <v>0</v>
      </c>
      <c r="AR156" s="23" t="s">
        <v>224</v>
      </c>
      <c r="AT156" s="23" t="s">
        <v>126</v>
      </c>
      <c r="AU156" s="23" t="s">
        <v>79</v>
      </c>
      <c r="AY156" s="23" t="s">
        <v>123</v>
      </c>
      <c r="BE156" s="203">
        <f>IF(N156="základní",J156,0)</f>
        <v>0</v>
      </c>
      <c r="BF156" s="203">
        <f>IF(N156="snížená",J156,0)</f>
        <v>0</v>
      </c>
      <c r="BG156" s="203">
        <f>IF(N156="zákl. přenesená",J156,0)</f>
        <v>0</v>
      </c>
      <c r="BH156" s="203">
        <f>IF(N156="sníž. přenesená",J156,0)</f>
        <v>0</v>
      </c>
      <c r="BI156" s="203">
        <f>IF(N156="nulová",J156,0)</f>
        <v>0</v>
      </c>
      <c r="BJ156" s="23" t="s">
        <v>77</v>
      </c>
      <c r="BK156" s="203">
        <f>ROUND(I156*H156,2)</f>
        <v>0</v>
      </c>
      <c r="BL156" s="23" t="s">
        <v>224</v>
      </c>
      <c r="BM156" s="23" t="s">
        <v>278</v>
      </c>
    </row>
    <row r="157" spans="2:65" s="1" customFormat="1" ht="22.5" customHeight="1">
      <c r="B157" s="40"/>
      <c r="C157" s="248" t="s">
        <v>279</v>
      </c>
      <c r="D157" s="248" t="s">
        <v>217</v>
      </c>
      <c r="E157" s="249" t="s">
        <v>280</v>
      </c>
      <c r="F157" s="250" t="s">
        <v>281</v>
      </c>
      <c r="G157" s="251" t="s">
        <v>129</v>
      </c>
      <c r="H157" s="252">
        <v>1</v>
      </c>
      <c r="I157" s="253"/>
      <c r="J157" s="254">
        <f>ROUND(I157*H157,2)</f>
        <v>0</v>
      </c>
      <c r="K157" s="250" t="s">
        <v>21</v>
      </c>
      <c r="L157" s="255"/>
      <c r="M157" s="256" t="s">
        <v>21</v>
      </c>
      <c r="N157" s="257" t="s">
        <v>41</v>
      </c>
      <c r="O157" s="41"/>
      <c r="P157" s="201">
        <f>O157*H157</f>
        <v>0</v>
      </c>
      <c r="Q157" s="201">
        <v>1</v>
      </c>
      <c r="R157" s="201">
        <f>Q157*H157</f>
        <v>1</v>
      </c>
      <c r="S157" s="201">
        <v>0</v>
      </c>
      <c r="T157" s="202">
        <f>S157*H157</f>
        <v>0</v>
      </c>
      <c r="AR157" s="23" t="s">
        <v>282</v>
      </c>
      <c r="AT157" s="23" t="s">
        <v>217</v>
      </c>
      <c r="AU157" s="23" t="s">
        <v>79</v>
      </c>
      <c r="AY157" s="23" t="s">
        <v>123</v>
      </c>
      <c r="BE157" s="203">
        <f>IF(N157="základní",J157,0)</f>
        <v>0</v>
      </c>
      <c r="BF157" s="203">
        <f>IF(N157="snížená",J157,0)</f>
        <v>0</v>
      </c>
      <c r="BG157" s="203">
        <f>IF(N157="zákl. přenesená",J157,0)</f>
        <v>0</v>
      </c>
      <c r="BH157" s="203">
        <f>IF(N157="sníž. přenesená",J157,0)</f>
        <v>0</v>
      </c>
      <c r="BI157" s="203">
        <f>IF(N157="nulová",J157,0)</f>
        <v>0</v>
      </c>
      <c r="BJ157" s="23" t="s">
        <v>77</v>
      </c>
      <c r="BK157" s="203">
        <f>ROUND(I157*H157,2)</f>
        <v>0</v>
      </c>
      <c r="BL157" s="23" t="s">
        <v>224</v>
      </c>
      <c r="BM157" s="23" t="s">
        <v>283</v>
      </c>
    </row>
    <row r="158" spans="2:65" s="1" customFormat="1" ht="135">
      <c r="B158" s="40"/>
      <c r="C158" s="62"/>
      <c r="D158" s="204" t="s">
        <v>231</v>
      </c>
      <c r="E158" s="62"/>
      <c r="F158" s="205" t="s">
        <v>284</v>
      </c>
      <c r="G158" s="62"/>
      <c r="H158" s="62"/>
      <c r="I158" s="162"/>
      <c r="J158" s="62"/>
      <c r="K158" s="62"/>
      <c r="L158" s="60"/>
      <c r="M158" s="206"/>
      <c r="N158" s="41"/>
      <c r="O158" s="41"/>
      <c r="P158" s="41"/>
      <c r="Q158" s="41"/>
      <c r="R158" s="41"/>
      <c r="S158" s="41"/>
      <c r="T158" s="77"/>
      <c r="AT158" s="23" t="s">
        <v>231</v>
      </c>
      <c r="AU158" s="23" t="s">
        <v>79</v>
      </c>
    </row>
    <row r="159" spans="2:65" s="10" customFormat="1" ht="37.35" customHeight="1">
      <c r="B159" s="175"/>
      <c r="C159" s="176"/>
      <c r="D159" s="177" t="s">
        <v>69</v>
      </c>
      <c r="E159" s="178" t="s">
        <v>80</v>
      </c>
      <c r="F159" s="178" t="s">
        <v>285</v>
      </c>
      <c r="G159" s="176"/>
      <c r="H159" s="176"/>
      <c r="I159" s="179"/>
      <c r="J159" s="180">
        <f>BK159</f>
        <v>0</v>
      </c>
      <c r="K159" s="176"/>
      <c r="L159" s="181"/>
      <c r="M159" s="182"/>
      <c r="N159" s="183"/>
      <c r="O159" s="183"/>
      <c r="P159" s="184">
        <f>P160</f>
        <v>0</v>
      </c>
      <c r="Q159" s="183"/>
      <c r="R159" s="184">
        <f>R160</f>
        <v>0</v>
      </c>
      <c r="S159" s="183"/>
      <c r="T159" s="185">
        <f>T160</f>
        <v>0</v>
      </c>
      <c r="AR159" s="186" t="s">
        <v>131</v>
      </c>
      <c r="AT159" s="187" t="s">
        <v>69</v>
      </c>
      <c r="AU159" s="187" t="s">
        <v>70</v>
      </c>
      <c r="AY159" s="186" t="s">
        <v>123</v>
      </c>
      <c r="BK159" s="188">
        <f>BK160</f>
        <v>0</v>
      </c>
    </row>
    <row r="160" spans="2:65" s="10" customFormat="1" ht="19.899999999999999" customHeight="1">
      <c r="B160" s="175"/>
      <c r="C160" s="176"/>
      <c r="D160" s="189" t="s">
        <v>69</v>
      </c>
      <c r="E160" s="190" t="s">
        <v>286</v>
      </c>
      <c r="F160" s="190" t="s">
        <v>287</v>
      </c>
      <c r="G160" s="176"/>
      <c r="H160" s="176"/>
      <c r="I160" s="179"/>
      <c r="J160" s="191">
        <f>BK160</f>
        <v>0</v>
      </c>
      <c r="K160" s="176"/>
      <c r="L160" s="181"/>
      <c r="M160" s="182"/>
      <c r="N160" s="183"/>
      <c r="O160" s="183"/>
      <c r="P160" s="184">
        <f>P161</f>
        <v>0</v>
      </c>
      <c r="Q160" s="183"/>
      <c r="R160" s="184">
        <f>R161</f>
        <v>0</v>
      </c>
      <c r="S160" s="183"/>
      <c r="T160" s="185">
        <f>T161</f>
        <v>0</v>
      </c>
      <c r="AR160" s="186" t="s">
        <v>131</v>
      </c>
      <c r="AT160" s="187" t="s">
        <v>69</v>
      </c>
      <c r="AU160" s="187" t="s">
        <v>77</v>
      </c>
      <c r="AY160" s="186" t="s">
        <v>123</v>
      </c>
      <c r="BK160" s="188">
        <f>BK161</f>
        <v>0</v>
      </c>
    </row>
    <row r="161" spans="2:65" s="1" customFormat="1" ht="22.5" customHeight="1">
      <c r="B161" s="40"/>
      <c r="C161" s="192" t="s">
        <v>288</v>
      </c>
      <c r="D161" s="192" t="s">
        <v>126</v>
      </c>
      <c r="E161" s="193" t="s">
        <v>289</v>
      </c>
      <c r="F161" s="194" t="s">
        <v>290</v>
      </c>
      <c r="G161" s="195" t="s">
        <v>291</v>
      </c>
      <c r="H161" s="196">
        <v>8</v>
      </c>
      <c r="I161" s="197"/>
      <c r="J161" s="198">
        <f>ROUND(I161*H161,2)</f>
        <v>0</v>
      </c>
      <c r="K161" s="194" t="s">
        <v>21</v>
      </c>
      <c r="L161" s="60"/>
      <c r="M161" s="199" t="s">
        <v>21</v>
      </c>
      <c r="N161" s="258" t="s">
        <v>41</v>
      </c>
      <c r="O161" s="259"/>
      <c r="P161" s="260">
        <f>O161*H161</f>
        <v>0</v>
      </c>
      <c r="Q161" s="260">
        <v>0</v>
      </c>
      <c r="R161" s="260">
        <f>Q161*H161</f>
        <v>0</v>
      </c>
      <c r="S161" s="260">
        <v>0</v>
      </c>
      <c r="T161" s="261">
        <f>S161*H161</f>
        <v>0</v>
      </c>
      <c r="AR161" s="23" t="s">
        <v>292</v>
      </c>
      <c r="AT161" s="23" t="s">
        <v>126</v>
      </c>
      <c r="AU161" s="23" t="s">
        <v>79</v>
      </c>
      <c r="AY161" s="23" t="s">
        <v>123</v>
      </c>
      <c r="BE161" s="203">
        <f>IF(N161="základní",J161,0)</f>
        <v>0</v>
      </c>
      <c r="BF161" s="203">
        <f>IF(N161="snížená",J161,0)</f>
        <v>0</v>
      </c>
      <c r="BG161" s="203">
        <f>IF(N161="zákl. přenesená",J161,0)</f>
        <v>0</v>
      </c>
      <c r="BH161" s="203">
        <f>IF(N161="sníž. přenesená",J161,0)</f>
        <v>0</v>
      </c>
      <c r="BI161" s="203">
        <f>IF(N161="nulová",J161,0)</f>
        <v>0</v>
      </c>
      <c r="BJ161" s="23" t="s">
        <v>77</v>
      </c>
      <c r="BK161" s="203">
        <f>ROUND(I161*H161,2)</f>
        <v>0</v>
      </c>
      <c r="BL161" s="23" t="s">
        <v>292</v>
      </c>
      <c r="BM161" s="23" t="s">
        <v>293</v>
      </c>
    </row>
    <row r="162" spans="2:65" s="1" customFormat="1" ht="6.95" customHeight="1">
      <c r="B162" s="55"/>
      <c r="C162" s="56"/>
      <c r="D162" s="56"/>
      <c r="E162" s="56"/>
      <c r="F162" s="56"/>
      <c r="G162" s="56"/>
      <c r="H162" s="56"/>
      <c r="I162" s="138"/>
      <c r="J162" s="56"/>
      <c r="K162" s="56"/>
      <c r="L162" s="60"/>
    </row>
  </sheetData>
  <sheetProtection password="CC35" sheet="1" objects="1" scenarios="1" formatCells="0" formatColumns="0" formatRows="0" sort="0" autoFilter="0"/>
  <autoFilter ref="C86:K161"/>
  <mergeCells count="9">
    <mergeCell ref="E77:H77"/>
    <mergeCell ref="E79:H79"/>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86" display="3) Soupis prací"/>
    <hyperlink ref="L1:V1" location="'Rekapitulace stavby'!C2" display="Rekapitulace stavby"/>
  </hyperlinks>
  <pageMargins left="0.58333330000000005" right="0.58333330000000005" top="0.58333330000000005" bottom="0.58333330000000005" header="0" footer="0"/>
  <pageSetup paperSize="9" fitToHeight="100" orientation="landscape" blackAndWhite="1" r:id="rId1"/>
  <headerFooter>
    <oddFooter>&amp;CStrana &amp;P z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95"/>
  <sheetViews>
    <sheetView showGridLines="0" workbookViewId="0">
      <pane ySplit="1" topLeftCell="A2" activePane="bottomLeft" state="frozen"/>
      <selection pane="bottomLeft"/>
    </sheetView>
  </sheetViews>
  <sheetFormatPr defaultRowHeight="15"/>
  <cols>
    <col min="1" max="1" width="8.33203125" customWidth="1"/>
    <col min="2" max="2" width="1.6640625" customWidth="1"/>
    <col min="3" max="3" width="4.1640625" customWidth="1"/>
    <col min="4" max="4" width="4.33203125" customWidth="1"/>
    <col min="5" max="5" width="17.1640625" customWidth="1"/>
    <col min="6" max="6" width="75" customWidth="1"/>
    <col min="7" max="7" width="8.6640625" customWidth="1"/>
    <col min="8" max="8" width="11.1640625" customWidth="1"/>
    <col min="9" max="9" width="12.6640625" style="110" customWidth="1"/>
    <col min="10" max="10" width="23.5" customWidth="1"/>
    <col min="11" max="11" width="15.5" customWidth="1"/>
    <col min="13" max="18" width="9.33203125" hidden="1"/>
    <col min="19" max="19" width="8.1640625" hidden="1" customWidth="1"/>
    <col min="20" max="20" width="29.6640625" hidden="1" customWidth="1"/>
    <col min="21" max="21" width="16.33203125" hidden="1" customWidth="1"/>
    <col min="22" max="22" width="12.33203125" customWidth="1"/>
    <col min="23" max="23" width="16.33203125" customWidth="1"/>
    <col min="24" max="24" width="12.33203125" customWidth="1"/>
    <col min="25" max="25" width="15" customWidth="1"/>
    <col min="26" max="26" width="11" customWidth="1"/>
    <col min="27" max="27" width="15" customWidth="1"/>
    <col min="28" max="28" width="16.33203125" customWidth="1"/>
    <col min="29" max="29" width="11" customWidth="1"/>
    <col min="30" max="30" width="15" customWidth="1"/>
    <col min="31" max="31" width="16.33203125" customWidth="1"/>
    <col min="44" max="65" width="9.33203125" hidden="1"/>
  </cols>
  <sheetData>
    <row r="1" spans="1:70" ht="21.75" customHeight="1">
      <c r="A1" s="20"/>
      <c r="B1" s="111"/>
      <c r="C1" s="111"/>
      <c r="D1" s="112" t="s">
        <v>1</v>
      </c>
      <c r="E1" s="111"/>
      <c r="F1" s="113" t="s">
        <v>83</v>
      </c>
      <c r="G1" s="385" t="s">
        <v>84</v>
      </c>
      <c r="H1" s="385"/>
      <c r="I1" s="114"/>
      <c r="J1" s="113" t="s">
        <v>85</v>
      </c>
      <c r="K1" s="112" t="s">
        <v>86</v>
      </c>
      <c r="L1" s="113" t="s">
        <v>87</v>
      </c>
      <c r="M1" s="113"/>
      <c r="N1" s="113"/>
      <c r="O1" s="113"/>
      <c r="P1" s="113"/>
      <c r="Q1" s="113"/>
      <c r="R1" s="113"/>
      <c r="S1" s="113"/>
      <c r="T1" s="113"/>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1:70" ht="36.950000000000003" customHeight="1">
      <c r="L2" s="377"/>
      <c r="M2" s="377"/>
      <c r="N2" s="377"/>
      <c r="O2" s="377"/>
      <c r="P2" s="377"/>
      <c r="Q2" s="377"/>
      <c r="R2" s="377"/>
      <c r="S2" s="377"/>
      <c r="T2" s="377"/>
      <c r="U2" s="377"/>
      <c r="V2" s="377"/>
      <c r="AT2" s="23" t="s">
        <v>82</v>
      </c>
    </row>
    <row r="3" spans="1:70" ht="6.95" customHeight="1">
      <c r="B3" s="24"/>
      <c r="C3" s="25"/>
      <c r="D3" s="25"/>
      <c r="E3" s="25"/>
      <c r="F3" s="25"/>
      <c r="G3" s="25"/>
      <c r="H3" s="25"/>
      <c r="I3" s="115"/>
      <c r="J3" s="25"/>
      <c r="K3" s="26"/>
      <c r="AT3" s="23" t="s">
        <v>79</v>
      </c>
    </row>
    <row r="4" spans="1:70" ht="36.950000000000003" customHeight="1">
      <c r="B4" s="27"/>
      <c r="C4" s="28"/>
      <c r="D4" s="29" t="s">
        <v>88</v>
      </c>
      <c r="E4" s="28"/>
      <c r="F4" s="28"/>
      <c r="G4" s="28"/>
      <c r="H4" s="28"/>
      <c r="I4" s="116"/>
      <c r="J4" s="28"/>
      <c r="K4" s="30"/>
      <c r="M4" s="31" t="s">
        <v>12</v>
      </c>
      <c r="AT4" s="23" t="s">
        <v>6</v>
      </c>
    </row>
    <row r="5" spans="1:70" ht="6.95" customHeight="1">
      <c r="B5" s="27"/>
      <c r="C5" s="28"/>
      <c r="D5" s="28"/>
      <c r="E5" s="28"/>
      <c r="F5" s="28"/>
      <c r="G5" s="28"/>
      <c r="H5" s="28"/>
      <c r="I5" s="116"/>
      <c r="J5" s="28"/>
      <c r="K5" s="30"/>
    </row>
    <row r="6" spans="1:70">
      <c r="B6" s="27"/>
      <c r="C6" s="28"/>
      <c r="D6" s="36" t="s">
        <v>18</v>
      </c>
      <c r="E6" s="28"/>
      <c r="F6" s="28"/>
      <c r="G6" s="28"/>
      <c r="H6" s="28"/>
      <c r="I6" s="116"/>
      <c r="J6" s="28"/>
      <c r="K6" s="30"/>
    </row>
    <row r="7" spans="1:70" ht="22.5" customHeight="1">
      <c r="B7" s="27"/>
      <c r="C7" s="28"/>
      <c r="D7" s="28"/>
      <c r="E7" s="378" t="str">
        <f>'Rekapitulace stavby'!K6</f>
        <v>FTK UP Olomouc - Neředín výměna výtahu</v>
      </c>
      <c r="F7" s="379"/>
      <c r="G7" s="379"/>
      <c r="H7" s="379"/>
      <c r="I7" s="116"/>
      <c r="J7" s="28"/>
      <c r="K7" s="30"/>
    </row>
    <row r="8" spans="1:70" s="1" customFormat="1">
      <c r="B8" s="40"/>
      <c r="C8" s="41"/>
      <c r="D8" s="36" t="s">
        <v>89</v>
      </c>
      <c r="E8" s="41"/>
      <c r="F8" s="41"/>
      <c r="G8" s="41"/>
      <c r="H8" s="41"/>
      <c r="I8" s="117"/>
      <c r="J8" s="41"/>
      <c r="K8" s="44"/>
    </row>
    <row r="9" spans="1:70" s="1" customFormat="1" ht="36.950000000000003" customHeight="1">
      <c r="B9" s="40"/>
      <c r="C9" s="41"/>
      <c r="D9" s="41"/>
      <c r="E9" s="380" t="s">
        <v>294</v>
      </c>
      <c r="F9" s="381"/>
      <c r="G9" s="381"/>
      <c r="H9" s="381"/>
      <c r="I9" s="117"/>
      <c r="J9" s="41"/>
      <c r="K9" s="44"/>
    </row>
    <row r="10" spans="1:70" s="1" customFormat="1" ht="13.5">
      <c r="B10" s="40"/>
      <c r="C10" s="41"/>
      <c r="D10" s="41"/>
      <c r="E10" s="41"/>
      <c r="F10" s="41"/>
      <c r="G10" s="41"/>
      <c r="H10" s="41"/>
      <c r="I10" s="117"/>
      <c r="J10" s="41"/>
      <c r="K10" s="44"/>
    </row>
    <row r="11" spans="1:70" s="1" customFormat="1" ht="14.45" customHeight="1">
      <c r="B11" s="40"/>
      <c r="C11" s="41"/>
      <c r="D11" s="36" t="s">
        <v>20</v>
      </c>
      <c r="E11" s="41"/>
      <c r="F11" s="34" t="s">
        <v>21</v>
      </c>
      <c r="G11" s="41"/>
      <c r="H11" s="41"/>
      <c r="I11" s="118" t="s">
        <v>22</v>
      </c>
      <c r="J11" s="34" t="s">
        <v>21</v>
      </c>
      <c r="K11" s="44"/>
    </row>
    <row r="12" spans="1:70" s="1" customFormat="1" ht="14.45" customHeight="1">
      <c r="B12" s="40"/>
      <c r="C12" s="41"/>
      <c r="D12" s="36" t="s">
        <v>23</v>
      </c>
      <c r="E12" s="41"/>
      <c r="F12" s="34" t="s">
        <v>24</v>
      </c>
      <c r="G12" s="41"/>
      <c r="H12" s="41"/>
      <c r="I12" s="118" t="s">
        <v>25</v>
      </c>
      <c r="J12" s="119" t="str">
        <f>'Rekapitulace stavby'!AN8</f>
        <v>27.4.2017</v>
      </c>
      <c r="K12" s="44"/>
    </row>
    <row r="13" spans="1:70" s="1" customFormat="1" ht="10.9" customHeight="1">
      <c r="B13" s="40"/>
      <c r="C13" s="41"/>
      <c r="D13" s="41"/>
      <c r="E13" s="41"/>
      <c r="F13" s="41"/>
      <c r="G13" s="41"/>
      <c r="H13" s="41"/>
      <c r="I13" s="117"/>
      <c r="J13" s="41"/>
      <c r="K13" s="44"/>
    </row>
    <row r="14" spans="1:70" s="1" customFormat="1" ht="14.45" customHeight="1">
      <c r="B14" s="40"/>
      <c r="C14" s="41"/>
      <c r="D14" s="36" t="s">
        <v>27</v>
      </c>
      <c r="E14" s="41"/>
      <c r="F14" s="41"/>
      <c r="G14" s="41"/>
      <c r="H14" s="41"/>
      <c r="I14" s="118" t="s">
        <v>28</v>
      </c>
      <c r="J14" s="34" t="str">
        <f>IF('Rekapitulace stavby'!AN10="","",'Rekapitulace stavby'!AN10)</f>
        <v/>
      </c>
      <c r="K14" s="44"/>
    </row>
    <row r="15" spans="1:70" s="1" customFormat="1" ht="18" customHeight="1">
      <c r="B15" s="40"/>
      <c r="C15" s="41"/>
      <c r="D15" s="41"/>
      <c r="E15" s="34" t="str">
        <f>IF('Rekapitulace stavby'!E11="","",'Rekapitulace stavby'!E11)</f>
        <v xml:space="preserve"> </v>
      </c>
      <c r="F15" s="41"/>
      <c r="G15" s="41"/>
      <c r="H15" s="41"/>
      <c r="I15" s="118" t="s">
        <v>30</v>
      </c>
      <c r="J15" s="34" t="str">
        <f>IF('Rekapitulace stavby'!AN11="","",'Rekapitulace stavby'!AN11)</f>
        <v/>
      </c>
      <c r="K15" s="44"/>
    </row>
    <row r="16" spans="1:70" s="1" customFormat="1" ht="6.95" customHeight="1">
      <c r="B16" s="40"/>
      <c r="C16" s="41"/>
      <c r="D16" s="41"/>
      <c r="E16" s="41"/>
      <c r="F16" s="41"/>
      <c r="G16" s="41"/>
      <c r="H16" s="41"/>
      <c r="I16" s="117"/>
      <c r="J16" s="41"/>
      <c r="K16" s="44"/>
    </row>
    <row r="17" spans="2:11" s="1" customFormat="1" ht="14.45" customHeight="1">
      <c r="B17" s="40"/>
      <c r="C17" s="41"/>
      <c r="D17" s="36" t="s">
        <v>31</v>
      </c>
      <c r="E17" s="41"/>
      <c r="F17" s="41"/>
      <c r="G17" s="41"/>
      <c r="H17" s="41"/>
      <c r="I17" s="118" t="s">
        <v>28</v>
      </c>
      <c r="J17" s="34" t="str">
        <f>IF('Rekapitulace stavby'!AN13="Vyplň údaj","",IF('Rekapitulace stavby'!AN13="","",'Rekapitulace stavby'!AN13))</f>
        <v/>
      </c>
      <c r="K17" s="44"/>
    </row>
    <row r="18" spans="2:11" s="1" customFormat="1" ht="18" customHeight="1">
      <c r="B18" s="40"/>
      <c r="C18" s="41"/>
      <c r="D18" s="41"/>
      <c r="E18" s="34" t="str">
        <f>IF('Rekapitulace stavby'!E14="Vyplň údaj","",IF('Rekapitulace stavby'!E14="","",'Rekapitulace stavby'!E14))</f>
        <v/>
      </c>
      <c r="F18" s="41"/>
      <c r="G18" s="41"/>
      <c r="H18" s="41"/>
      <c r="I18" s="118" t="s">
        <v>30</v>
      </c>
      <c r="J18" s="34" t="str">
        <f>IF('Rekapitulace stavby'!AN14="Vyplň údaj","",IF('Rekapitulace stavby'!AN14="","",'Rekapitulace stavby'!AN14))</f>
        <v/>
      </c>
      <c r="K18" s="44"/>
    </row>
    <row r="19" spans="2:11" s="1" customFormat="1" ht="6.95" customHeight="1">
      <c r="B19" s="40"/>
      <c r="C19" s="41"/>
      <c r="D19" s="41"/>
      <c r="E19" s="41"/>
      <c r="F19" s="41"/>
      <c r="G19" s="41"/>
      <c r="H19" s="41"/>
      <c r="I19" s="117"/>
      <c r="J19" s="41"/>
      <c r="K19" s="44"/>
    </row>
    <row r="20" spans="2:11" s="1" customFormat="1" ht="14.45" customHeight="1">
      <c r="B20" s="40"/>
      <c r="C20" s="41"/>
      <c r="D20" s="36" t="s">
        <v>33</v>
      </c>
      <c r="E20" s="41"/>
      <c r="F20" s="41"/>
      <c r="G20" s="41"/>
      <c r="H20" s="41"/>
      <c r="I20" s="118" t="s">
        <v>28</v>
      </c>
      <c r="J20" s="34" t="str">
        <f>IF('Rekapitulace stavby'!AN16="","",'Rekapitulace stavby'!AN16)</f>
        <v/>
      </c>
      <c r="K20" s="44"/>
    </row>
    <row r="21" spans="2:11" s="1" customFormat="1" ht="18" customHeight="1">
      <c r="B21" s="40"/>
      <c r="C21" s="41"/>
      <c r="D21" s="41"/>
      <c r="E21" s="34" t="str">
        <f>IF('Rekapitulace stavby'!E17="","",'Rekapitulace stavby'!E17)</f>
        <v xml:space="preserve"> </v>
      </c>
      <c r="F21" s="41"/>
      <c r="G21" s="41"/>
      <c r="H21" s="41"/>
      <c r="I21" s="118" t="s">
        <v>30</v>
      </c>
      <c r="J21" s="34" t="str">
        <f>IF('Rekapitulace stavby'!AN17="","",'Rekapitulace stavby'!AN17)</f>
        <v/>
      </c>
      <c r="K21" s="44"/>
    </row>
    <row r="22" spans="2:11" s="1" customFormat="1" ht="6.95" customHeight="1">
      <c r="B22" s="40"/>
      <c r="C22" s="41"/>
      <c r="D22" s="41"/>
      <c r="E22" s="41"/>
      <c r="F22" s="41"/>
      <c r="G22" s="41"/>
      <c r="H22" s="41"/>
      <c r="I22" s="117"/>
      <c r="J22" s="41"/>
      <c r="K22" s="44"/>
    </row>
    <row r="23" spans="2:11" s="1" customFormat="1" ht="14.45" customHeight="1">
      <c r="B23" s="40"/>
      <c r="C23" s="41"/>
      <c r="D23" s="36" t="s">
        <v>35</v>
      </c>
      <c r="E23" s="41"/>
      <c r="F23" s="41"/>
      <c r="G23" s="41"/>
      <c r="H23" s="41"/>
      <c r="I23" s="117"/>
      <c r="J23" s="41"/>
      <c r="K23" s="44"/>
    </row>
    <row r="24" spans="2:11" s="6" customFormat="1" ht="22.5" customHeight="1">
      <c r="B24" s="120"/>
      <c r="C24" s="121"/>
      <c r="D24" s="121"/>
      <c r="E24" s="347" t="s">
        <v>21</v>
      </c>
      <c r="F24" s="347"/>
      <c r="G24" s="347"/>
      <c r="H24" s="347"/>
      <c r="I24" s="122"/>
      <c r="J24" s="121"/>
      <c r="K24" s="123"/>
    </row>
    <row r="25" spans="2:11" s="1" customFormat="1" ht="6.95" customHeight="1">
      <c r="B25" s="40"/>
      <c r="C25" s="41"/>
      <c r="D25" s="41"/>
      <c r="E25" s="41"/>
      <c r="F25" s="41"/>
      <c r="G25" s="41"/>
      <c r="H25" s="41"/>
      <c r="I25" s="117"/>
      <c r="J25" s="41"/>
      <c r="K25" s="44"/>
    </row>
    <row r="26" spans="2:11" s="1" customFormat="1" ht="6.95" customHeight="1">
      <c r="B26" s="40"/>
      <c r="C26" s="41"/>
      <c r="D26" s="84"/>
      <c r="E26" s="84"/>
      <c r="F26" s="84"/>
      <c r="G26" s="84"/>
      <c r="H26" s="84"/>
      <c r="I26" s="124"/>
      <c r="J26" s="84"/>
      <c r="K26" s="125"/>
    </row>
    <row r="27" spans="2:11" s="1" customFormat="1" ht="25.35" customHeight="1">
      <c r="B27" s="40"/>
      <c r="C27" s="41"/>
      <c r="D27" s="126" t="s">
        <v>36</v>
      </c>
      <c r="E27" s="41"/>
      <c r="F27" s="41"/>
      <c r="G27" s="41"/>
      <c r="H27" s="41"/>
      <c r="I27" s="117"/>
      <c r="J27" s="127">
        <f>ROUND(J78,2)</f>
        <v>0</v>
      </c>
      <c r="K27" s="44"/>
    </row>
    <row r="28" spans="2:11" s="1" customFormat="1" ht="6.95" customHeight="1">
      <c r="B28" s="40"/>
      <c r="C28" s="41"/>
      <c r="D28" s="84"/>
      <c r="E28" s="84"/>
      <c r="F28" s="84"/>
      <c r="G28" s="84"/>
      <c r="H28" s="84"/>
      <c r="I28" s="124"/>
      <c r="J28" s="84"/>
      <c r="K28" s="125"/>
    </row>
    <row r="29" spans="2:11" s="1" customFormat="1" ht="14.45" customHeight="1">
      <c r="B29" s="40"/>
      <c r="C29" s="41"/>
      <c r="D29" s="41"/>
      <c r="E29" s="41"/>
      <c r="F29" s="45" t="s">
        <v>38</v>
      </c>
      <c r="G29" s="41"/>
      <c r="H29" s="41"/>
      <c r="I29" s="128" t="s">
        <v>37</v>
      </c>
      <c r="J29" s="45" t="s">
        <v>39</v>
      </c>
      <c r="K29" s="44"/>
    </row>
    <row r="30" spans="2:11" s="1" customFormat="1" ht="14.45" customHeight="1">
      <c r="B30" s="40"/>
      <c r="C30" s="41"/>
      <c r="D30" s="48" t="s">
        <v>40</v>
      </c>
      <c r="E30" s="48" t="s">
        <v>41</v>
      </c>
      <c r="F30" s="129">
        <f>ROUND(SUM(BE78:BE94), 2)</f>
        <v>0</v>
      </c>
      <c r="G30" s="41"/>
      <c r="H30" s="41"/>
      <c r="I30" s="130">
        <v>0.21</v>
      </c>
      <c r="J30" s="129">
        <f>ROUND(ROUND((SUM(BE78:BE94)), 2)*I30, 2)</f>
        <v>0</v>
      </c>
      <c r="K30" s="44"/>
    </row>
    <row r="31" spans="2:11" s="1" customFormat="1" ht="14.45" customHeight="1">
      <c r="B31" s="40"/>
      <c r="C31" s="41"/>
      <c r="D31" s="41"/>
      <c r="E31" s="48" t="s">
        <v>42</v>
      </c>
      <c r="F31" s="129">
        <f>ROUND(SUM(BF78:BF94), 2)</f>
        <v>0</v>
      </c>
      <c r="G31" s="41"/>
      <c r="H31" s="41"/>
      <c r="I31" s="130">
        <v>0.15</v>
      </c>
      <c r="J31" s="129">
        <f>ROUND(ROUND((SUM(BF78:BF94)), 2)*I31, 2)</f>
        <v>0</v>
      </c>
      <c r="K31" s="44"/>
    </row>
    <row r="32" spans="2:11" s="1" customFormat="1" ht="14.45" hidden="1" customHeight="1">
      <c r="B32" s="40"/>
      <c r="C32" s="41"/>
      <c r="D32" s="41"/>
      <c r="E32" s="48" t="s">
        <v>43</v>
      </c>
      <c r="F32" s="129">
        <f>ROUND(SUM(BG78:BG94), 2)</f>
        <v>0</v>
      </c>
      <c r="G32" s="41"/>
      <c r="H32" s="41"/>
      <c r="I32" s="130">
        <v>0.21</v>
      </c>
      <c r="J32" s="129">
        <v>0</v>
      </c>
      <c r="K32" s="44"/>
    </row>
    <row r="33" spans="2:11" s="1" customFormat="1" ht="14.45" hidden="1" customHeight="1">
      <c r="B33" s="40"/>
      <c r="C33" s="41"/>
      <c r="D33" s="41"/>
      <c r="E33" s="48" t="s">
        <v>44</v>
      </c>
      <c r="F33" s="129">
        <f>ROUND(SUM(BH78:BH94), 2)</f>
        <v>0</v>
      </c>
      <c r="G33" s="41"/>
      <c r="H33" s="41"/>
      <c r="I33" s="130">
        <v>0.15</v>
      </c>
      <c r="J33" s="129">
        <v>0</v>
      </c>
      <c r="K33" s="44"/>
    </row>
    <row r="34" spans="2:11" s="1" customFormat="1" ht="14.45" hidden="1" customHeight="1">
      <c r="B34" s="40"/>
      <c r="C34" s="41"/>
      <c r="D34" s="41"/>
      <c r="E34" s="48" t="s">
        <v>45</v>
      </c>
      <c r="F34" s="129">
        <f>ROUND(SUM(BI78:BI94), 2)</f>
        <v>0</v>
      </c>
      <c r="G34" s="41"/>
      <c r="H34" s="41"/>
      <c r="I34" s="130">
        <v>0</v>
      </c>
      <c r="J34" s="129">
        <v>0</v>
      </c>
      <c r="K34" s="44"/>
    </row>
    <row r="35" spans="2:11" s="1" customFormat="1" ht="6.95" customHeight="1">
      <c r="B35" s="40"/>
      <c r="C35" s="41"/>
      <c r="D35" s="41"/>
      <c r="E35" s="41"/>
      <c r="F35" s="41"/>
      <c r="G35" s="41"/>
      <c r="H35" s="41"/>
      <c r="I35" s="117"/>
      <c r="J35" s="41"/>
      <c r="K35" s="44"/>
    </row>
    <row r="36" spans="2:11" s="1" customFormat="1" ht="25.35" customHeight="1">
      <c r="B36" s="40"/>
      <c r="C36" s="131"/>
      <c r="D36" s="132" t="s">
        <v>46</v>
      </c>
      <c r="E36" s="78"/>
      <c r="F36" s="78"/>
      <c r="G36" s="133" t="s">
        <v>47</v>
      </c>
      <c r="H36" s="134" t="s">
        <v>48</v>
      </c>
      <c r="I36" s="135"/>
      <c r="J36" s="136">
        <f>SUM(J27:J34)</f>
        <v>0</v>
      </c>
      <c r="K36" s="137"/>
    </row>
    <row r="37" spans="2:11" s="1" customFormat="1" ht="14.45" customHeight="1">
      <c r="B37" s="55"/>
      <c r="C37" s="56"/>
      <c r="D37" s="56"/>
      <c r="E37" s="56"/>
      <c r="F37" s="56"/>
      <c r="G37" s="56"/>
      <c r="H37" s="56"/>
      <c r="I37" s="138"/>
      <c r="J37" s="56"/>
      <c r="K37" s="57"/>
    </row>
    <row r="41" spans="2:11" s="1" customFormat="1" ht="6.95" customHeight="1">
      <c r="B41" s="139"/>
      <c r="C41" s="140"/>
      <c r="D41" s="140"/>
      <c r="E41" s="140"/>
      <c r="F41" s="140"/>
      <c r="G41" s="140"/>
      <c r="H41" s="140"/>
      <c r="I41" s="141"/>
      <c r="J41" s="140"/>
      <c r="K41" s="142"/>
    </row>
    <row r="42" spans="2:11" s="1" customFormat="1" ht="36.950000000000003" customHeight="1">
      <c r="B42" s="40"/>
      <c r="C42" s="29" t="s">
        <v>91</v>
      </c>
      <c r="D42" s="41"/>
      <c r="E42" s="41"/>
      <c r="F42" s="41"/>
      <c r="G42" s="41"/>
      <c r="H42" s="41"/>
      <c r="I42" s="117"/>
      <c r="J42" s="41"/>
      <c r="K42" s="44"/>
    </row>
    <row r="43" spans="2:11" s="1" customFormat="1" ht="6.95" customHeight="1">
      <c r="B43" s="40"/>
      <c r="C43" s="41"/>
      <c r="D43" s="41"/>
      <c r="E43" s="41"/>
      <c r="F43" s="41"/>
      <c r="G43" s="41"/>
      <c r="H43" s="41"/>
      <c r="I43" s="117"/>
      <c r="J43" s="41"/>
      <c r="K43" s="44"/>
    </row>
    <row r="44" spans="2:11" s="1" customFormat="1" ht="14.45" customHeight="1">
      <c r="B44" s="40"/>
      <c r="C44" s="36" t="s">
        <v>18</v>
      </c>
      <c r="D44" s="41"/>
      <c r="E44" s="41"/>
      <c r="F44" s="41"/>
      <c r="G44" s="41"/>
      <c r="H44" s="41"/>
      <c r="I44" s="117"/>
      <c r="J44" s="41"/>
      <c r="K44" s="44"/>
    </row>
    <row r="45" spans="2:11" s="1" customFormat="1" ht="22.5" customHeight="1">
      <c r="B45" s="40"/>
      <c r="C45" s="41"/>
      <c r="D45" s="41"/>
      <c r="E45" s="378" t="str">
        <f>E7</f>
        <v>FTK UP Olomouc - Neředín výměna výtahu</v>
      </c>
      <c r="F45" s="379"/>
      <c r="G45" s="379"/>
      <c r="H45" s="379"/>
      <c r="I45" s="117"/>
      <c r="J45" s="41"/>
      <c r="K45" s="44"/>
    </row>
    <row r="46" spans="2:11" s="1" customFormat="1" ht="14.45" customHeight="1">
      <c r="B46" s="40"/>
      <c r="C46" s="36" t="s">
        <v>89</v>
      </c>
      <c r="D46" s="41"/>
      <c r="E46" s="41"/>
      <c r="F46" s="41"/>
      <c r="G46" s="41"/>
      <c r="H46" s="41"/>
      <c r="I46" s="117"/>
      <c r="J46" s="41"/>
      <c r="K46" s="44"/>
    </row>
    <row r="47" spans="2:11" s="1" customFormat="1" ht="23.25" customHeight="1">
      <c r="B47" s="40"/>
      <c r="C47" s="41"/>
      <c r="D47" s="41"/>
      <c r="E47" s="380" t="str">
        <f>E9</f>
        <v>OST - Ostatní a vedlejší náklady</v>
      </c>
      <c r="F47" s="381"/>
      <c r="G47" s="381"/>
      <c r="H47" s="381"/>
      <c r="I47" s="117"/>
      <c r="J47" s="41"/>
      <c r="K47" s="44"/>
    </row>
    <row r="48" spans="2:11" s="1" customFormat="1" ht="6.95" customHeight="1">
      <c r="B48" s="40"/>
      <c r="C48" s="41"/>
      <c r="D48" s="41"/>
      <c r="E48" s="41"/>
      <c r="F48" s="41"/>
      <c r="G48" s="41"/>
      <c r="H48" s="41"/>
      <c r="I48" s="117"/>
      <c r="J48" s="41"/>
      <c r="K48" s="44"/>
    </row>
    <row r="49" spans="2:47" s="1" customFormat="1" ht="18" customHeight="1">
      <c r="B49" s="40"/>
      <c r="C49" s="36" t="s">
        <v>23</v>
      </c>
      <c r="D49" s="41"/>
      <c r="E49" s="41"/>
      <c r="F49" s="34" t="str">
        <f>F12</f>
        <v>Olomouc</v>
      </c>
      <c r="G49" s="41"/>
      <c r="H49" s="41"/>
      <c r="I49" s="118" t="s">
        <v>25</v>
      </c>
      <c r="J49" s="119" t="str">
        <f>IF(J12="","",J12)</f>
        <v>27.4.2017</v>
      </c>
      <c r="K49" s="44"/>
    </row>
    <row r="50" spans="2:47" s="1" customFormat="1" ht="6.95" customHeight="1">
      <c r="B50" s="40"/>
      <c r="C50" s="41"/>
      <c r="D50" s="41"/>
      <c r="E50" s="41"/>
      <c r="F50" s="41"/>
      <c r="G50" s="41"/>
      <c r="H50" s="41"/>
      <c r="I50" s="117"/>
      <c r="J50" s="41"/>
      <c r="K50" s="44"/>
    </row>
    <row r="51" spans="2:47" s="1" customFormat="1">
      <c r="B51" s="40"/>
      <c r="C51" s="36" t="s">
        <v>27</v>
      </c>
      <c r="D51" s="41"/>
      <c r="E51" s="41"/>
      <c r="F51" s="34" t="str">
        <f>E15</f>
        <v xml:space="preserve"> </v>
      </c>
      <c r="G51" s="41"/>
      <c r="H51" s="41"/>
      <c r="I51" s="118" t="s">
        <v>33</v>
      </c>
      <c r="J51" s="34" t="str">
        <f>E21</f>
        <v xml:space="preserve"> </v>
      </c>
      <c r="K51" s="44"/>
    </row>
    <row r="52" spans="2:47" s="1" customFormat="1" ht="14.45" customHeight="1">
      <c r="B52" s="40"/>
      <c r="C52" s="36" t="s">
        <v>31</v>
      </c>
      <c r="D52" s="41"/>
      <c r="E52" s="41"/>
      <c r="F52" s="34" t="str">
        <f>IF(E18="","",E18)</f>
        <v/>
      </c>
      <c r="G52" s="41"/>
      <c r="H52" s="41"/>
      <c r="I52" s="117"/>
      <c r="J52" s="41"/>
      <c r="K52" s="44"/>
    </row>
    <row r="53" spans="2:47" s="1" customFormat="1" ht="10.35" customHeight="1">
      <c r="B53" s="40"/>
      <c r="C53" s="41"/>
      <c r="D53" s="41"/>
      <c r="E53" s="41"/>
      <c r="F53" s="41"/>
      <c r="G53" s="41"/>
      <c r="H53" s="41"/>
      <c r="I53" s="117"/>
      <c r="J53" s="41"/>
      <c r="K53" s="44"/>
    </row>
    <row r="54" spans="2:47" s="1" customFormat="1" ht="29.25" customHeight="1">
      <c r="B54" s="40"/>
      <c r="C54" s="143" t="s">
        <v>92</v>
      </c>
      <c r="D54" s="131"/>
      <c r="E54" s="131"/>
      <c r="F54" s="131"/>
      <c r="G54" s="131"/>
      <c r="H54" s="131"/>
      <c r="I54" s="144"/>
      <c r="J54" s="145" t="s">
        <v>93</v>
      </c>
      <c r="K54" s="146"/>
    </row>
    <row r="55" spans="2:47" s="1" customFormat="1" ht="10.35" customHeight="1">
      <c r="B55" s="40"/>
      <c r="C55" s="41"/>
      <c r="D55" s="41"/>
      <c r="E55" s="41"/>
      <c r="F55" s="41"/>
      <c r="G55" s="41"/>
      <c r="H55" s="41"/>
      <c r="I55" s="117"/>
      <c r="J55" s="41"/>
      <c r="K55" s="44"/>
    </row>
    <row r="56" spans="2:47" s="1" customFormat="1" ht="29.25" customHeight="1">
      <c r="B56" s="40"/>
      <c r="C56" s="147" t="s">
        <v>94</v>
      </c>
      <c r="D56" s="41"/>
      <c r="E56" s="41"/>
      <c r="F56" s="41"/>
      <c r="G56" s="41"/>
      <c r="H56" s="41"/>
      <c r="I56" s="117"/>
      <c r="J56" s="127">
        <f>J78</f>
        <v>0</v>
      </c>
      <c r="K56" s="44"/>
      <c r="AU56" s="23" t="s">
        <v>95</v>
      </c>
    </row>
    <row r="57" spans="2:47" s="7" customFormat="1" ht="24.95" customHeight="1">
      <c r="B57" s="148"/>
      <c r="C57" s="149"/>
      <c r="D57" s="150" t="s">
        <v>295</v>
      </c>
      <c r="E57" s="151"/>
      <c r="F57" s="151"/>
      <c r="G57" s="151"/>
      <c r="H57" s="151"/>
      <c r="I57" s="152"/>
      <c r="J57" s="153">
        <f>J79</f>
        <v>0</v>
      </c>
      <c r="K57" s="154"/>
    </row>
    <row r="58" spans="2:47" s="8" customFormat="1" ht="19.899999999999999" customHeight="1">
      <c r="B58" s="155"/>
      <c r="C58" s="156"/>
      <c r="D58" s="157" t="s">
        <v>296</v>
      </c>
      <c r="E58" s="158"/>
      <c r="F58" s="158"/>
      <c r="G58" s="158"/>
      <c r="H58" s="158"/>
      <c r="I58" s="159"/>
      <c r="J58" s="160">
        <f>J80</f>
        <v>0</v>
      </c>
      <c r="K58" s="161"/>
    </row>
    <row r="59" spans="2:47" s="1" customFormat="1" ht="21.75" customHeight="1">
      <c r="B59" s="40"/>
      <c r="C59" s="41"/>
      <c r="D59" s="41"/>
      <c r="E59" s="41"/>
      <c r="F59" s="41"/>
      <c r="G59" s="41"/>
      <c r="H59" s="41"/>
      <c r="I59" s="117"/>
      <c r="J59" s="41"/>
      <c r="K59" s="44"/>
    </row>
    <row r="60" spans="2:47" s="1" customFormat="1" ht="6.95" customHeight="1">
      <c r="B60" s="55"/>
      <c r="C60" s="56"/>
      <c r="D60" s="56"/>
      <c r="E60" s="56"/>
      <c r="F60" s="56"/>
      <c r="G60" s="56"/>
      <c r="H60" s="56"/>
      <c r="I60" s="138"/>
      <c r="J60" s="56"/>
      <c r="K60" s="57"/>
    </row>
    <row r="64" spans="2:47" s="1" customFormat="1" ht="6.95" customHeight="1">
      <c r="B64" s="58"/>
      <c r="C64" s="59"/>
      <c r="D64" s="59"/>
      <c r="E64" s="59"/>
      <c r="F64" s="59"/>
      <c r="G64" s="59"/>
      <c r="H64" s="59"/>
      <c r="I64" s="141"/>
      <c r="J64" s="59"/>
      <c r="K64" s="59"/>
      <c r="L64" s="60"/>
    </row>
    <row r="65" spans="2:63" s="1" customFormat="1" ht="36.950000000000003" customHeight="1">
      <c r="B65" s="40"/>
      <c r="C65" s="61" t="s">
        <v>107</v>
      </c>
      <c r="D65" s="62"/>
      <c r="E65" s="62"/>
      <c r="F65" s="62"/>
      <c r="G65" s="62"/>
      <c r="H65" s="62"/>
      <c r="I65" s="162"/>
      <c r="J65" s="62"/>
      <c r="K65" s="62"/>
      <c r="L65" s="60"/>
    </row>
    <row r="66" spans="2:63" s="1" customFormat="1" ht="6.95" customHeight="1">
      <c r="B66" s="40"/>
      <c r="C66" s="62"/>
      <c r="D66" s="62"/>
      <c r="E66" s="62"/>
      <c r="F66" s="62"/>
      <c r="G66" s="62"/>
      <c r="H66" s="62"/>
      <c r="I66" s="162"/>
      <c r="J66" s="62"/>
      <c r="K66" s="62"/>
      <c r="L66" s="60"/>
    </row>
    <row r="67" spans="2:63" s="1" customFormat="1" ht="14.45" customHeight="1">
      <c r="B67" s="40"/>
      <c r="C67" s="64" t="s">
        <v>18</v>
      </c>
      <c r="D67" s="62"/>
      <c r="E67" s="62"/>
      <c r="F67" s="62"/>
      <c r="G67" s="62"/>
      <c r="H67" s="62"/>
      <c r="I67" s="162"/>
      <c r="J67" s="62"/>
      <c r="K67" s="62"/>
      <c r="L67" s="60"/>
    </row>
    <row r="68" spans="2:63" s="1" customFormat="1" ht="22.5" customHeight="1">
      <c r="B68" s="40"/>
      <c r="C68" s="62"/>
      <c r="D68" s="62"/>
      <c r="E68" s="382" t="str">
        <f>E7</f>
        <v>FTK UP Olomouc - Neředín výměna výtahu</v>
      </c>
      <c r="F68" s="383"/>
      <c r="G68" s="383"/>
      <c r="H68" s="383"/>
      <c r="I68" s="162"/>
      <c r="J68" s="62"/>
      <c r="K68" s="62"/>
      <c r="L68" s="60"/>
    </row>
    <row r="69" spans="2:63" s="1" customFormat="1" ht="14.45" customHeight="1">
      <c r="B69" s="40"/>
      <c r="C69" s="64" t="s">
        <v>89</v>
      </c>
      <c r="D69" s="62"/>
      <c r="E69" s="62"/>
      <c r="F69" s="62"/>
      <c r="G69" s="62"/>
      <c r="H69" s="62"/>
      <c r="I69" s="162"/>
      <c r="J69" s="62"/>
      <c r="K69" s="62"/>
      <c r="L69" s="60"/>
    </row>
    <row r="70" spans="2:63" s="1" customFormat="1" ht="23.25" customHeight="1">
      <c r="B70" s="40"/>
      <c r="C70" s="62"/>
      <c r="D70" s="62"/>
      <c r="E70" s="358" t="str">
        <f>E9</f>
        <v>OST - Ostatní a vedlejší náklady</v>
      </c>
      <c r="F70" s="384"/>
      <c r="G70" s="384"/>
      <c r="H70" s="384"/>
      <c r="I70" s="162"/>
      <c r="J70" s="62"/>
      <c r="K70" s="62"/>
      <c r="L70" s="60"/>
    </row>
    <row r="71" spans="2:63" s="1" customFormat="1" ht="6.95" customHeight="1">
      <c r="B71" s="40"/>
      <c r="C71" s="62"/>
      <c r="D71" s="62"/>
      <c r="E71" s="62"/>
      <c r="F71" s="62"/>
      <c r="G71" s="62"/>
      <c r="H71" s="62"/>
      <c r="I71" s="162"/>
      <c r="J71" s="62"/>
      <c r="K71" s="62"/>
      <c r="L71" s="60"/>
    </row>
    <row r="72" spans="2:63" s="1" customFormat="1" ht="18" customHeight="1">
      <c r="B72" s="40"/>
      <c r="C72" s="64" t="s">
        <v>23</v>
      </c>
      <c r="D72" s="62"/>
      <c r="E72" s="62"/>
      <c r="F72" s="163" t="str">
        <f>F12</f>
        <v>Olomouc</v>
      </c>
      <c r="G72" s="62"/>
      <c r="H72" s="62"/>
      <c r="I72" s="164" t="s">
        <v>25</v>
      </c>
      <c r="J72" s="72" t="str">
        <f>IF(J12="","",J12)</f>
        <v>27.4.2017</v>
      </c>
      <c r="K72" s="62"/>
      <c r="L72" s="60"/>
    </row>
    <row r="73" spans="2:63" s="1" customFormat="1" ht="6.95" customHeight="1">
      <c r="B73" s="40"/>
      <c r="C73" s="62"/>
      <c r="D73" s="62"/>
      <c r="E73" s="62"/>
      <c r="F73" s="62"/>
      <c r="G73" s="62"/>
      <c r="H73" s="62"/>
      <c r="I73" s="162"/>
      <c r="J73" s="62"/>
      <c r="K73" s="62"/>
      <c r="L73" s="60"/>
    </row>
    <row r="74" spans="2:63" s="1" customFormat="1">
      <c r="B74" s="40"/>
      <c r="C74" s="64" t="s">
        <v>27</v>
      </c>
      <c r="D74" s="62"/>
      <c r="E74" s="62"/>
      <c r="F74" s="163" t="str">
        <f>E15</f>
        <v xml:space="preserve"> </v>
      </c>
      <c r="G74" s="62"/>
      <c r="H74" s="62"/>
      <c r="I74" s="164" t="s">
        <v>33</v>
      </c>
      <c r="J74" s="163" t="str">
        <f>E21</f>
        <v xml:space="preserve"> </v>
      </c>
      <c r="K74" s="62"/>
      <c r="L74" s="60"/>
    </row>
    <row r="75" spans="2:63" s="1" customFormat="1" ht="14.45" customHeight="1">
      <c r="B75" s="40"/>
      <c r="C75" s="64" t="s">
        <v>31</v>
      </c>
      <c r="D75" s="62"/>
      <c r="E75" s="62"/>
      <c r="F75" s="163" t="str">
        <f>IF(E18="","",E18)</f>
        <v/>
      </c>
      <c r="G75" s="62"/>
      <c r="H75" s="62"/>
      <c r="I75" s="162"/>
      <c r="J75" s="62"/>
      <c r="K75" s="62"/>
      <c r="L75" s="60"/>
    </row>
    <row r="76" spans="2:63" s="1" customFormat="1" ht="10.35" customHeight="1">
      <c r="B76" s="40"/>
      <c r="C76" s="62"/>
      <c r="D76" s="62"/>
      <c r="E76" s="62"/>
      <c r="F76" s="62"/>
      <c r="G76" s="62"/>
      <c r="H76" s="62"/>
      <c r="I76" s="162"/>
      <c r="J76" s="62"/>
      <c r="K76" s="62"/>
      <c r="L76" s="60"/>
    </row>
    <row r="77" spans="2:63" s="9" customFormat="1" ht="29.25" customHeight="1">
      <c r="B77" s="165"/>
      <c r="C77" s="166" t="s">
        <v>108</v>
      </c>
      <c r="D77" s="167" t="s">
        <v>55</v>
      </c>
      <c r="E77" s="167" t="s">
        <v>51</v>
      </c>
      <c r="F77" s="167" t="s">
        <v>109</v>
      </c>
      <c r="G77" s="167" t="s">
        <v>110</v>
      </c>
      <c r="H77" s="167" t="s">
        <v>111</v>
      </c>
      <c r="I77" s="168" t="s">
        <v>112</v>
      </c>
      <c r="J77" s="167" t="s">
        <v>93</v>
      </c>
      <c r="K77" s="169" t="s">
        <v>113</v>
      </c>
      <c r="L77" s="170"/>
      <c r="M77" s="80" t="s">
        <v>114</v>
      </c>
      <c r="N77" s="81" t="s">
        <v>40</v>
      </c>
      <c r="O77" s="81" t="s">
        <v>115</v>
      </c>
      <c r="P77" s="81" t="s">
        <v>116</v>
      </c>
      <c r="Q77" s="81" t="s">
        <v>117</v>
      </c>
      <c r="R77" s="81" t="s">
        <v>118</v>
      </c>
      <c r="S77" s="81" t="s">
        <v>119</v>
      </c>
      <c r="T77" s="82" t="s">
        <v>120</v>
      </c>
    </row>
    <row r="78" spans="2:63" s="1" customFormat="1" ht="29.25" customHeight="1">
      <c r="B78" s="40"/>
      <c r="C78" s="86" t="s">
        <v>94</v>
      </c>
      <c r="D78" s="62"/>
      <c r="E78" s="62"/>
      <c r="F78" s="62"/>
      <c r="G78" s="62"/>
      <c r="H78" s="62"/>
      <c r="I78" s="162"/>
      <c r="J78" s="171">
        <f>BK78</f>
        <v>0</v>
      </c>
      <c r="K78" s="62"/>
      <c r="L78" s="60"/>
      <c r="M78" s="83"/>
      <c r="N78" s="84"/>
      <c r="O78" s="84"/>
      <c r="P78" s="172">
        <f>P79</f>
        <v>0</v>
      </c>
      <c r="Q78" s="84"/>
      <c r="R78" s="172">
        <f>R79</f>
        <v>0</v>
      </c>
      <c r="S78" s="84"/>
      <c r="T78" s="173">
        <f>T79</f>
        <v>0</v>
      </c>
      <c r="AT78" s="23" t="s">
        <v>69</v>
      </c>
      <c r="AU78" s="23" t="s">
        <v>95</v>
      </c>
      <c r="BK78" s="174">
        <f>BK79</f>
        <v>0</v>
      </c>
    </row>
    <row r="79" spans="2:63" s="10" customFormat="1" ht="37.35" customHeight="1">
      <c r="B79" s="175"/>
      <c r="C79" s="176"/>
      <c r="D79" s="177" t="s">
        <v>69</v>
      </c>
      <c r="E79" s="178" t="s">
        <v>297</v>
      </c>
      <c r="F79" s="178" t="s">
        <v>298</v>
      </c>
      <c r="G79" s="176"/>
      <c r="H79" s="176"/>
      <c r="I79" s="179"/>
      <c r="J79" s="180">
        <f>BK79</f>
        <v>0</v>
      </c>
      <c r="K79" s="176"/>
      <c r="L79" s="181"/>
      <c r="M79" s="182"/>
      <c r="N79" s="183"/>
      <c r="O79" s="183"/>
      <c r="P79" s="184">
        <f>P80</f>
        <v>0</v>
      </c>
      <c r="Q79" s="183"/>
      <c r="R79" s="184">
        <f>R80</f>
        <v>0</v>
      </c>
      <c r="S79" s="183"/>
      <c r="T79" s="185">
        <f>T80</f>
        <v>0</v>
      </c>
      <c r="AR79" s="186" t="s">
        <v>160</v>
      </c>
      <c r="AT79" s="187" t="s">
        <v>69</v>
      </c>
      <c r="AU79" s="187" t="s">
        <v>70</v>
      </c>
      <c r="AY79" s="186" t="s">
        <v>123</v>
      </c>
      <c r="BK79" s="188">
        <f>BK80</f>
        <v>0</v>
      </c>
    </row>
    <row r="80" spans="2:63" s="10" customFormat="1" ht="19.899999999999999" customHeight="1">
      <c r="B80" s="175"/>
      <c r="C80" s="176"/>
      <c r="D80" s="189" t="s">
        <v>69</v>
      </c>
      <c r="E80" s="190" t="s">
        <v>70</v>
      </c>
      <c r="F80" s="190" t="s">
        <v>298</v>
      </c>
      <c r="G80" s="176"/>
      <c r="H80" s="176"/>
      <c r="I80" s="179"/>
      <c r="J80" s="191">
        <f>BK80</f>
        <v>0</v>
      </c>
      <c r="K80" s="176"/>
      <c r="L80" s="181"/>
      <c r="M80" s="182"/>
      <c r="N80" s="183"/>
      <c r="O80" s="183"/>
      <c r="P80" s="184">
        <f>SUM(P81:P94)</f>
        <v>0</v>
      </c>
      <c r="Q80" s="183"/>
      <c r="R80" s="184">
        <f>SUM(R81:R94)</f>
        <v>0</v>
      </c>
      <c r="S80" s="183"/>
      <c r="T80" s="185">
        <f>SUM(T81:T94)</f>
        <v>0</v>
      </c>
      <c r="AR80" s="186" t="s">
        <v>160</v>
      </c>
      <c r="AT80" s="187" t="s">
        <v>69</v>
      </c>
      <c r="AU80" s="187" t="s">
        <v>77</v>
      </c>
      <c r="AY80" s="186" t="s">
        <v>123</v>
      </c>
      <c r="BK80" s="188">
        <f>SUM(BK81:BK94)</f>
        <v>0</v>
      </c>
    </row>
    <row r="81" spans="2:65" s="1" customFormat="1" ht="22.5" customHeight="1">
      <c r="B81" s="40"/>
      <c r="C81" s="192" t="s">
        <v>77</v>
      </c>
      <c r="D81" s="192" t="s">
        <v>126</v>
      </c>
      <c r="E81" s="193" t="s">
        <v>299</v>
      </c>
      <c r="F81" s="194" t="s">
        <v>300</v>
      </c>
      <c r="G81" s="195" t="s">
        <v>301</v>
      </c>
      <c r="H81" s="196">
        <v>1</v>
      </c>
      <c r="I81" s="197"/>
      <c r="J81" s="198">
        <f>ROUND(I81*H81,2)</f>
        <v>0</v>
      </c>
      <c r="K81" s="194" t="s">
        <v>302</v>
      </c>
      <c r="L81" s="60"/>
      <c r="M81" s="199" t="s">
        <v>21</v>
      </c>
      <c r="N81" s="200" t="s">
        <v>41</v>
      </c>
      <c r="O81" s="41"/>
      <c r="P81" s="201">
        <f>O81*H81</f>
        <v>0</v>
      </c>
      <c r="Q81" s="201">
        <v>0</v>
      </c>
      <c r="R81" s="201">
        <f>Q81*H81</f>
        <v>0</v>
      </c>
      <c r="S81" s="201">
        <v>0</v>
      </c>
      <c r="T81" s="202">
        <f>S81*H81</f>
        <v>0</v>
      </c>
      <c r="AR81" s="23" t="s">
        <v>303</v>
      </c>
      <c r="AT81" s="23" t="s">
        <v>126</v>
      </c>
      <c r="AU81" s="23" t="s">
        <v>79</v>
      </c>
      <c r="AY81" s="23" t="s">
        <v>123</v>
      </c>
      <c r="BE81" s="203">
        <f>IF(N81="základní",J81,0)</f>
        <v>0</v>
      </c>
      <c r="BF81" s="203">
        <f>IF(N81="snížená",J81,0)</f>
        <v>0</v>
      </c>
      <c r="BG81" s="203">
        <f>IF(N81="zákl. přenesená",J81,0)</f>
        <v>0</v>
      </c>
      <c r="BH81" s="203">
        <f>IF(N81="sníž. přenesená",J81,0)</f>
        <v>0</v>
      </c>
      <c r="BI81" s="203">
        <f>IF(N81="nulová",J81,0)</f>
        <v>0</v>
      </c>
      <c r="BJ81" s="23" t="s">
        <v>77</v>
      </c>
      <c r="BK81" s="203">
        <f>ROUND(I81*H81,2)</f>
        <v>0</v>
      </c>
      <c r="BL81" s="23" t="s">
        <v>303</v>
      </c>
      <c r="BM81" s="23" t="s">
        <v>304</v>
      </c>
    </row>
    <row r="82" spans="2:65" s="1" customFormat="1" ht="22.5" customHeight="1">
      <c r="B82" s="40"/>
      <c r="C82" s="192" t="s">
        <v>79</v>
      </c>
      <c r="D82" s="192" t="s">
        <v>126</v>
      </c>
      <c r="E82" s="193" t="s">
        <v>305</v>
      </c>
      <c r="F82" s="194" t="s">
        <v>306</v>
      </c>
      <c r="G82" s="195" t="s">
        <v>301</v>
      </c>
      <c r="H82" s="196">
        <v>1</v>
      </c>
      <c r="I82" s="197"/>
      <c r="J82" s="198">
        <f>ROUND(I82*H82,2)</f>
        <v>0</v>
      </c>
      <c r="K82" s="194" t="s">
        <v>21</v>
      </c>
      <c r="L82" s="60"/>
      <c r="M82" s="199" t="s">
        <v>21</v>
      </c>
      <c r="N82" s="200" t="s">
        <v>41</v>
      </c>
      <c r="O82" s="41"/>
      <c r="P82" s="201">
        <f>O82*H82</f>
        <v>0</v>
      </c>
      <c r="Q82" s="201">
        <v>0</v>
      </c>
      <c r="R82" s="201">
        <f>Q82*H82</f>
        <v>0</v>
      </c>
      <c r="S82" s="201">
        <v>0</v>
      </c>
      <c r="T82" s="202">
        <f>S82*H82</f>
        <v>0</v>
      </c>
      <c r="AR82" s="23" t="s">
        <v>303</v>
      </c>
      <c r="AT82" s="23" t="s">
        <v>126</v>
      </c>
      <c r="AU82" s="23" t="s">
        <v>79</v>
      </c>
      <c r="AY82" s="23" t="s">
        <v>123</v>
      </c>
      <c r="BE82" s="203">
        <f>IF(N82="základní",J82,0)</f>
        <v>0</v>
      </c>
      <c r="BF82" s="203">
        <f>IF(N82="snížená",J82,0)</f>
        <v>0</v>
      </c>
      <c r="BG82" s="203">
        <f>IF(N82="zákl. přenesená",J82,0)</f>
        <v>0</v>
      </c>
      <c r="BH82" s="203">
        <f>IF(N82="sníž. přenesená",J82,0)</f>
        <v>0</v>
      </c>
      <c r="BI82" s="203">
        <f>IF(N82="nulová",J82,0)</f>
        <v>0</v>
      </c>
      <c r="BJ82" s="23" t="s">
        <v>77</v>
      </c>
      <c r="BK82" s="203">
        <f>ROUND(I82*H82,2)</f>
        <v>0</v>
      </c>
      <c r="BL82" s="23" t="s">
        <v>303</v>
      </c>
      <c r="BM82" s="23" t="s">
        <v>307</v>
      </c>
    </row>
    <row r="83" spans="2:65" s="1" customFormat="1" ht="27">
      <c r="B83" s="40"/>
      <c r="C83" s="62"/>
      <c r="D83" s="231" t="s">
        <v>231</v>
      </c>
      <c r="E83" s="62"/>
      <c r="F83" s="247" t="s">
        <v>308</v>
      </c>
      <c r="G83" s="62"/>
      <c r="H83" s="62"/>
      <c r="I83" s="162"/>
      <c r="J83" s="62"/>
      <c r="K83" s="62"/>
      <c r="L83" s="60"/>
      <c r="M83" s="206"/>
      <c r="N83" s="41"/>
      <c r="O83" s="41"/>
      <c r="P83" s="41"/>
      <c r="Q83" s="41"/>
      <c r="R83" s="41"/>
      <c r="S83" s="41"/>
      <c r="T83" s="77"/>
      <c r="AT83" s="23" t="s">
        <v>231</v>
      </c>
      <c r="AU83" s="23" t="s">
        <v>79</v>
      </c>
    </row>
    <row r="84" spans="2:65" s="1" customFormat="1" ht="22.5" customHeight="1">
      <c r="B84" s="40"/>
      <c r="C84" s="192" t="s">
        <v>145</v>
      </c>
      <c r="D84" s="192" t="s">
        <v>126</v>
      </c>
      <c r="E84" s="193" t="s">
        <v>309</v>
      </c>
      <c r="F84" s="194" t="s">
        <v>310</v>
      </c>
      <c r="G84" s="195" t="s">
        <v>301</v>
      </c>
      <c r="H84" s="196">
        <v>1</v>
      </c>
      <c r="I84" s="197"/>
      <c r="J84" s="198">
        <f>ROUND(I84*H84,2)</f>
        <v>0</v>
      </c>
      <c r="K84" s="194" t="s">
        <v>21</v>
      </c>
      <c r="L84" s="60"/>
      <c r="M84" s="199" t="s">
        <v>21</v>
      </c>
      <c r="N84" s="200" t="s">
        <v>41</v>
      </c>
      <c r="O84" s="41"/>
      <c r="P84" s="201">
        <f>O84*H84</f>
        <v>0</v>
      </c>
      <c r="Q84" s="201">
        <v>0</v>
      </c>
      <c r="R84" s="201">
        <f>Q84*H84</f>
        <v>0</v>
      </c>
      <c r="S84" s="201">
        <v>0</v>
      </c>
      <c r="T84" s="202">
        <f>S84*H84</f>
        <v>0</v>
      </c>
      <c r="AR84" s="23" t="s">
        <v>303</v>
      </c>
      <c r="AT84" s="23" t="s">
        <v>126</v>
      </c>
      <c r="AU84" s="23" t="s">
        <v>79</v>
      </c>
      <c r="AY84" s="23" t="s">
        <v>123</v>
      </c>
      <c r="BE84" s="203">
        <f>IF(N84="základní",J84,0)</f>
        <v>0</v>
      </c>
      <c r="BF84" s="203">
        <f>IF(N84="snížená",J84,0)</f>
        <v>0</v>
      </c>
      <c r="BG84" s="203">
        <f>IF(N84="zákl. přenesená",J84,0)</f>
        <v>0</v>
      </c>
      <c r="BH84" s="203">
        <f>IF(N84="sníž. přenesená",J84,0)</f>
        <v>0</v>
      </c>
      <c r="BI84" s="203">
        <f>IF(N84="nulová",J84,0)</f>
        <v>0</v>
      </c>
      <c r="BJ84" s="23" t="s">
        <v>77</v>
      </c>
      <c r="BK84" s="203">
        <f>ROUND(I84*H84,2)</f>
        <v>0</v>
      </c>
      <c r="BL84" s="23" t="s">
        <v>303</v>
      </c>
      <c r="BM84" s="23" t="s">
        <v>311</v>
      </c>
    </row>
    <row r="85" spans="2:65" s="1" customFormat="1" ht="40.5">
      <c r="B85" s="40"/>
      <c r="C85" s="62"/>
      <c r="D85" s="231" t="s">
        <v>231</v>
      </c>
      <c r="E85" s="62"/>
      <c r="F85" s="247" t="s">
        <v>312</v>
      </c>
      <c r="G85" s="62"/>
      <c r="H85" s="62"/>
      <c r="I85" s="162"/>
      <c r="J85" s="62"/>
      <c r="K85" s="62"/>
      <c r="L85" s="60"/>
      <c r="M85" s="206"/>
      <c r="N85" s="41"/>
      <c r="O85" s="41"/>
      <c r="P85" s="41"/>
      <c r="Q85" s="41"/>
      <c r="R85" s="41"/>
      <c r="S85" s="41"/>
      <c r="T85" s="77"/>
      <c r="AT85" s="23" t="s">
        <v>231</v>
      </c>
      <c r="AU85" s="23" t="s">
        <v>79</v>
      </c>
    </row>
    <row r="86" spans="2:65" s="1" customFormat="1" ht="22.5" customHeight="1">
      <c r="B86" s="40"/>
      <c r="C86" s="192" t="s">
        <v>131</v>
      </c>
      <c r="D86" s="192" t="s">
        <v>126</v>
      </c>
      <c r="E86" s="193" t="s">
        <v>313</v>
      </c>
      <c r="F86" s="194" t="s">
        <v>314</v>
      </c>
      <c r="G86" s="195" t="s">
        <v>301</v>
      </c>
      <c r="H86" s="196">
        <v>1</v>
      </c>
      <c r="I86" s="197"/>
      <c r="J86" s="198">
        <f>ROUND(I86*H86,2)</f>
        <v>0</v>
      </c>
      <c r="K86" s="194" t="s">
        <v>302</v>
      </c>
      <c r="L86" s="60"/>
      <c r="M86" s="199" t="s">
        <v>21</v>
      </c>
      <c r="N86" s="200" t="s">
        <v>41</v>
      </c>
      <c r="O86" s="41"/>
      <c r="P86" s="201">
        <f>O86*H86</f>
        <v>0</v>
      </c>
      <c r="Q86" s="201">
        <v>0</v>
      </c>
      <c r="R86" s="201">
        <f>Q86*H86</f>
        <v>0</v>
      </c>
      <c r="S86" s="201">
        <v>0</v>
      </c>
      <c r="T86" s="202">
        <f>S86*H86</f>
        <v>0</v>
      </c>
      <c r="AR86" s="23" t="s">
        <v>303</v>
      </c>
      <c r="AT86" s="23" t="s">
        <v>126</v>
      </c>
      <c r="AU86" s="23" t="s">
        <v>79</v>
      </c>
      <c r="AY86" s="23" t="s">
        <v>123</v>
      </c>
      <c r="BE86" s="203">
        <f>IF(N86="základní",J86,0)</f>
        <v>0</v>
      </c>
      <c r="BF86" s="203">
        <f>IF(N86="snížená",J86,0)</f>
        <v>0</v>
      </c>
      <c r="BG86" s="203">
        <f>IF(N86="zákl. přenesená",J86,0)</f>
        <v>0</v>
      </c>
      <c r="BH86" s="203">
        <f>IF(N86="sníž. přenesená",J86,0)</f>
        <v>0</v>
      </c>
      <c r="BI86" s="203">
        <f>IF(N86="nulová",J86,0)</f>
        <v>0</v>
      </c>
      <c r="BJ86" s="23" t="s">
        <v>77</v>
      </c>
      <c r="BK86" s="203">
        <f>ROUND(I86*H86,2)</f>
        <v>0</v>
      </c>
      <c r="BL86" s="23" t="s">
        <v>303</v>
      </c>
      <c r="BM86" s="23" t="s">
        <v>315</v>
      </c>
    </row>
    <row r="87" spans="2:65" s="1" customFormat="1" ht="54">
      <c r="B87" s="40"/>
      <c r="C87" s="62"/>
      <c r="D87" s="231" t="s">
        <v>231</v>
      </c>
      <c r="E87" s="62"/>
      <c r="F87" s="247" t="s">
        <v>316</v>
      </c>
      <c r="G87" s="62"/>
      <c r="H87" s="62"/>
      <c r="I87" s="162"/>
      <c r="J87" s="62"/>
      <c r="K87" s="62"/>
      <c r="L87" s="60"/>
      <c r="M87" s="206"/>
      <c r="N87" s="41"/>
      <c r="O87" s="41"/>
      <c r="P87" s="41"/>
      <c r="Q87" s="41"/>
      <c r="R87" s="41"/>
      <c r="S87" s="41"/>
      <c r="T87" s="77"/>
      <c r="AT87" s="23" t="s">
        <v>231</v>
      </c>
      <c r="AU87" s="23" t="s">
        <v>79</v>
      </c>
    </row>
    <row r="88" spans="2:65" s="1" customFormat="1" ht="22.5" customHeight="1">
      <c r="B88" s="40"/>
      <c r="C88" s="192" t="s">
        <v>160</v>
      </c>
      <c r="D88" s="192" t="s">
        <v>126</v>
      </c>
      <c r="E88" s="193" t="s">
        <v>317</v>
      </c>
      <c r="F88" s="194" t="s">
        <v>318</v>
      </c>
      <c r="G88" s="195" t="s">
        <v>301</v>
      </c>
      <c r="H88" s="196">
        <v>1</v>
      </c>
      <c r="I88" s="197"/>
      <c r="J88" s="198">
        <f>ROUND(I88*H88,2)</f>
        <v>0</v>
      </c>
      <c r="K88" s="194" t="s">
        <v>302</v>
      </c>
      <c r="L88" s="60"/>
      <c r="M88" s="199" t="s">
        <v>21</v>
      </c>
      <c r="N88" s="200" t="s">
        <v>41</v>
      </c>
      <c r="O88" s="41"/>
      <c r="P88" s="201">
        <f>O88*H88</f>
        <v>0</v>
      </c>
      <c r="Q88" s="201">
        <v>0</v>
      </c>
      <c r="R88" s="201">
        <f>Q88*H88</f>
        <v>0</v>
      </c>
      <c r="S88" s="201">
        <v>0</v>
      </c>
      <c r="T88" s="202">
        <f>S88*H88</f>
        <v>0</v>
      </c>
      <c r="AR88" s="23" t="s">
        <v>303</v>
      </c>
      <c r="AT88" s="23" t="s">
        <v>126</v>
      </c>
      <c r="AU88" s="23" t="s">
        <v>79</v>
      </c>
      <c r="AY88" s="23" t="s">
        <v>123</v>
      </c>
      <c r="BE88" s="203">
        <f>IF(N88="základní",J88,0)</f>
        <v>0</v>
      </c>
      <c r="BF88" s="203">
        <f>IF(N88="snížená",J88,0)</f>
        <v>0</v>
      </c>
      <c r="BG88" s="203">
        <f>IF(N88="zákl. přenesená",J88,0)</f>
        <v>0</v>
      </c>
      <c r="BH88" s="203">
        <f>IF(N88="sníž. přenesená",J88,0)</f>
        <v>0</v>
      </c>
      <c r="BI88" s="203">
        <f>IF(N88="nulová",J88,0)</f>
        <v>0</v>
      </c>
      <c r="BJ88" s="23" t="s">
        <v>77</v>
      </c>
      <c r="BK88" s="203">
        <f>ROUND(I88*H88,2)</f>
        <v>0</v>
      </c>
      <c r="BL88" s="23" t="s">
        <v>303</v>
      </c>
      <c r="BM88" s="23" t="s">
        <v>319</v>
      </c>
    </row>
    <row r="89" spans="2:65" s="1" customFormat="1" ht="40.5">
      <c r="B89" s="40"/>
      <c r="C89" s="62"/>
      <c r="D89" s="231" t="s">
        <v>231</v>
      </c>
      <c r="E89" s="62"/>
      <c r="F89" s="247" t="s">
        <v>320</v>
      </c>
      <c r="G89" s="62"/>
      <c r="H89" s="62"/>
      <c r="I89" s="162"/>
      <c r="J89" s="62"/>
      <c r="K89" s="62"/>
      <c r="L89" s="60"/>
      <c r="M89" s="206"/>
      <c r="N89" s="41"/>
      <c r="O89" s="41"/>
      <c r="P89" s="41"/>
      <c r="Q89" s="41"/>
      <c r="R89" s="41"/>
      <c r="S89" s="41"/>
      <c r="T89" s="77"/>
      <c r="AT89" s="23" t="s">
        <v>231</v>
      </c>
      <c r="AU89" s="23" t="s">
        <v>79</v>
      </c>
    </row>
    <row r="90" spans="2:65" s="1" customFormat="1" ht="22.5" customHeight="1">
      <c r="B90" s="40"/>
      <c r="C90" s="192" t="s">
        <v>124</v>
      </c>
      <c r="D90" s="192" t="s">
        <v>126</v>
      </c>
      <c r="E90" s="193" t="s">
        <v>321</v>
      </c>
      <c r="F90" s="194" t="s">
        <v>322</v>
      </c>
      <c r="G90" s="195" t="s">
        <v>301</v>
      </c>
      <c r="H90" s="196">
        <v>1</v>
      </c>
      <c r="I90" s="197"/>
      <c r="J90" s="198">
        <f>ROUND(I90*H90,2)</f>
        <v>0</v>
      </c>
      <c r="K90" s="194" t="s">
        <v>302</v>
      </c>
      <c r="L90" s="60"/>
      <c r="M90" s="199" t="s">
        <v>21</v>
      </c>
      <c r="N90" s="200" t="s">
        <v>41</v>
      </c>
      <c r="O90" s="41"/>
      <c r="P90" s="201">
        <f>O90*H90</f>
        <v>0</v>
      </c>
      <c r="Q90" s="201">
        <v>0</v>
      </c>
      <c r="R90" s="201">
        <f>Q90*H90</f>
        <v>0</v>
      </c>
      <c r="S90" s="201">
        <v>0</v>
      </c>
      <c r="T90" s="202">
        <f>S90*H90</f>
        <v>0</v>
      </c>
      <c r="AR90" s="23" t="s">
        <v>303</v>
      </c>
      <c r="AT90" s="23" t="s">
        <v>126</v>
      </c>
      <c r="AU90" s="23" t="s">
        <v>79</v>
      </c>
      <c r="AY90" s="23" t="s">
        <v>123</v>
      </c>
      <c r="BE90" s="203">
        <f>IF(N90="základní",J90,0)</f>
        <v>0</v>
      </c>
      <c r="BF90" s="203">
        <f>IF(N90="snížená",J90,0)</f>
        <v>0</v>
      </c>
      <c r="BG90" s="203">
        <f>IF(N90="zákl. přenesená",J90,0)</f>
        <v>0</v>
      </c>
      <c r="BH90" s="203">
        <f>IF(N90="sníž. přenesená",J90,0)</f>
        <v>0</v>
      </c>
      <c r="BI90" s="203">
        <f>IF(N90="nulová",J90,0)</f>
        <v>0</v>
      </c>
      <c r="BJ90" s="23" t="s">
        <v>77</v>
      </c>
      <c r="BK90" s="203">
        <f>ROUND(I90*H90,2)</f>
        <v>0</v>
      </c>
      <c r="BL90" s="23" t="s">
        <v>303</v>
      </c>
      <c r="BM90" s="23" t="s">
        <v>323</v>
      </c>
    </row>
    <row r="91" spans="2:65" s="1" customFormat="1" ht="40.5">
      <c r="B91" s="40"/>
      <c r="C91" s="62"/>
      <c r="D91" s="231" t="s">
        <v>231</v>
      </c>
      <c r="E91" s="62"/>
      <c r="F91" s="247" t="s">
        <v>324</v>
      </c>
      <c r="G91" s="62"/>
      <c r="H91" s="62"/>
      <c r="I91" s="162"/>
      <c r="J91" s="62"/>
      <c r="K91" s="62"/>
      <c r="L91" s="60"/>
      <c r="M91" s="206"/>
      <c r="N91" s="41"/>
      <c r="O91" s="41"/>
      <c r="P91" s="41"/>
      <c r="Q91" s="41"/>
      <c r="R91" s="41"/>
      <c r="S91" s="41"/>
      <c r="T91" s="77"/>
      <c r="AT91" s="23" t="s">
        <v>231</v>
      </c>
      <c r="AU91" s="23" t="s">
        <v>79</v>
      </c>
    </row>
    <row r="92" spans="2:65" s="1" customFormat="1" ht="22.5" customHeight="1">
      <c r="B92" s="40"/>
      <c r="C92" s="192" t="s">
        <v>170</v>
      </c>
      <c r="D92" s="192" t="s">
        <v>126</v>
      </c>
      <c r="E92" s="193" t="s">
        <v>325</v>
      </c>
      <c r="F92" s="194" t="s">
        <v>326</v>
      </c>
      <c r="G92" s="195" t="s">
        <v>301</v>
      </c>
      <c r="H92" s="196">
        <v>1</v>
      </c>
      <c r="I92" s="197"/>
      <c r="J92" s="198">
        <f>ROUND(I92*H92,2)</f>
        <v>0</v>
      </c>
      <c r="K92" s="194" t="s">
        <v>302</v>
      </c>
      <c r="L92" s="60"/>
      <c r="M92" s="199" t="s">
        <v>21</v>
      </c>
      <c r="N92" s="200" t="s">
        <v>41</v>
      </c>
      <c r="O92" s="41"/>
      <c r="P92" s="201">
        <f>O92*H92</f>
        <v>0</v>
      </c>
      <c r="Q92" s="201">
        <v>0</v>
      </c>
      <c r="R92" s="201">
        <f>Q92*H92</f>
        <v>0</v>
      </c>
      <c r="S92" s="201">
        <v>0</v>
      </c>
      <c r="T92" s="202">
        <f>S92*H92</f>
        <v>0</v>
      </c>
      <c r="AR92" s="23" t="s">
        <v>303</v>
      </c>
      <c r="AT92" s="23" t="s">
        <v>126</v>
      </c>
      <c r="AU92" s="23" t="s">
        <v>79</v>
      </c>
      <c r="AY92" s="23" t="s">
        <v>123</v>
      </c>
      <c r="BE92" s="203">
        <f>IF(N92="základní",J92,0)</f>
        <v>0</v>
      </c>
      <c r="BF92" s="203">
        <f>IF(N92="snížená",J92,0)</f>
        <v>0</v>
      </c>
      <c r="BG92" s="203">
        <f>IF(N92="zákl. přenesená",J92,0)</f>
        <v>0</v>
      </c>
      <c r="BH92" s="203">
        <f>IF(N92="sníž. přenesená",J92,0)</f>
        <v>0</v>
      </c>
      <c r="BI92" s="203">
        <f>IF(N92="nulová",J92,0)</f>
        <v>0</v>
      </c>
      <c r="BJ92" s="23" t="s">
        <v>77</v>
      </c>
      <c r="BK92" s="203">
        <f>ROUND(I92*H92,2)</f>
        <v>0</v>
      </c>
      <c r="BL92" s="23" t="s">
        <v>303</v>
      </c>
      <c r="BM92" s="23" t="s">
        <v>327</v>
      </c>
    </row>
    <row r="93" spans="2:65" s="1" customFormat="1" ht="27">
      <c r="B93" s="40"/>
      <c r="C93" s="62"/>
      <c r="D93" s="231" t="s">
        <v>231</v>
      </c>
      <c r="E93" s="62"/>
      <c r="F93" s="247" t="s">
        <v>328</v>
      </c>
      <c r="G93" s="62"/>
      <c r="H93" s="62"/>
      <c r="I93" s="162"/>
      <c r="J93" s="62"/>
      <c r="K93" s="62"/>
      <c r="L93" s="60"/>
      <c r="M93" s="206"/>
      <c r="N93" s="41"/>
      <c r="O93" s="41"/>
      <c r="P93" s="41"/>
      <c r="Q93" s="41"/>
      <c r="R93" s="41"/>
      <c r="S93" s="41"/>
      <c r="T93" s="77"/>
      <c r="AT93" s="23" t="s">
        <v>231</v>
      </c>
      <c r="AU93" s="23" t="s">
        <v>79</v>
      </c>
    </row>
    <row r="94" spans="2:65" s="1" customFormat="1" ht="22.5" customHeight="1">
      <c r="B94" s="40"/>
      <c r="C94" s="192" t="s">
        <v>175</v>
      </c>
      <c r="D94" s="192" t="s">
        <v>126</v>
      </c>
      <c r="E94" s="193" t="s">
        <v>329</v>
      </c>
      <c r="F94" s="194" t="s">
        <v>330</v>
      </c>
      <c r="G94" s="195" t="s">
        <v>301</v>
      </c>
      <c r="H94" s="196">
        <v>1</v>
      </c>
      <c r="I94" s="197"/>
      <c r="J94" s="198">
        <f>ROUND(I94*H94,2)</f>
        <v>0</v>
      </c>
      <c r="K94" s="194" t="s">
        <v>302</v>
      </c>
      <c r="L94" s="60"/>
      <c r="M94" s="199" t="s">
        <v>21</v>
      </c>
      <c r="N94" s="258" t="s">
        <v>41</v>
      </c>
      <c r="O94" s="259"/>
      <c r="P94" s="260">
        <f>O94*H94</f>
        <v>0</v>
      </c>
      <c r="Q94" s="260">
        <v>0</v>
      </c>
      <c r="R94" s="260">
        <f>Q94*H94</f>
        <v>0</v>
      </c>
      <c r="S94" s="260">
        <v>0</v>
      </c>
      <c r="T94" s="261">
        <f>S94*H94</f>
        <v>0</v>
      </c>
      <c r="AR94" s="23" t="s">
        <v>303</v>
      </c>
      <c r="AT94" s="23" t="s">
        <v>126</v>
      </c>
      <c r="AU94" s="23" t="s">
        <v>79</v>
      </c>
      <c r="AY94" s="23" t="s">
        <v>123</v>
      </c>
      <c r="BE94" s="203">
        <f>IF(N94="základní",J94,0)</f>
        <v>0</v>
      </c>
      <c r="BF94" s="203">
        <f>IF(N94="snížená",J94,0)</f>
        <v>0</v>
      </c>
      <c r="BG94" s="203">
        <f>IF(N94="zákl. přenesená",J94,0)</f>
        <v>0</v>
      </c>
      <c r="BH94" s="203">
        <f>IF(N94="sníž. přenesená",J94,0)</f>
        <v>0</v>
      </c>
      <c r="BI94" s="203">
        <f>IF(N94="nulová",J94,0)</f>
        <v>0</v>
      </c>
      <c r="BJ94" s="23" t="s">
        <v>77</v>
      </c>
      <c r="BK94" s="203">
        <f>ROUND(I94*H94,2)</f>
        <v>0</v>
      </c>
      <c r="BL94" s="23" t="s">
        <v>303</v>
      </c>
      <c r="BM94" s="23" t="s">
        <v>331</v>
      </c>
    </row>
    <row r="95" spans="2:65" s="1" customFormat="1" ht="6.95" customHeight="1">
      <c r="B95" s="55"/>
      <c r="C95" s="56"/>
      <c r="D95" s="56"/>
      <c r="E95" s="56"/>
      <c r="F95" s="56"/>
      <c r="G95" s="56"/>
      <c r="H95" s="56"/>
      <c r="I95" s="138"/>
      <c r="J95" s="56"/>
      <c r="K95" s="56"/>
      <c r="L95" s="60"/>
    </row>
  </sheetData>
  <sheetProtection password="CC35" sheet="1" objects="1" scenarios="1" formatCells="0" formatColumns="0" formatRows="0" sort="0" autoFilter="0"/>
  <autoFilter ref="C77:K94"/>
  <mergeCells count="9">
    <mergeCell ref="E68:H68"/>
    <mergeCell ref="E70:H70"/>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77" display="3) Soupis prací"/>
    <hyperlink ref="L1:V1" location="'Rekapitulace stavby'!C2" display="Rekapitulace stavby"/>
  </hyperlinks>
  <pageMargins left="0.58333330000000005" right="0.58333330000000005" top="0.58333330000000005" bottom="0.58333330000000005" header="0" footer="0"/>
  <pageSetup paperSize="9" fitToHeight="100" orientation="landscape" blackAndWhite="1" r:id="rId1"/>
  <headerFooter>
    <oddFooter>&amp;CStrana &amp;P z &amp;N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6"/>
  <sheetViews>
    <sheetView showGridLines="0" zoomScaleNormal="100" workbookViewId="0"/>
  </sheetViews>
  <sheetFormatPr defaultRowHeight="13.5"/>
  <cols>
    <col min="1" max="1" width="8.33203125" style="262" customWidth="1"/>
    <col min="2" max="2" width="1.6640625" style="262" customWidth="1"/>
    <col min="3" max="4" width="5" style="262" customWidth="1"/>
    <col min="5" max="5" width="11.6640625" style="262" customWidth="1"/>
    <col min="6" max="6" width="9.1640625" style="262" customWidth="1"/>
    <col min="7" max="7" width="5" style="262" customWidth="1"/>
    <col min="8" max="8" width="77.83203125" style="262" customWidth="1"/>
    <col min="9" max="10" width="20" style="262" customWidth="1"/>
    <col min="11" max="11" width="1.6640625" style="262" customWidth="1"/>
  </cols>
  <sheetData>
    <row r="1" spans="2:11" ht="37.5" customHeight="1"/>
    <row r="2" spans="2:11" ht="7.5" customHeight="1">
      <c r="B2" s="263"/>
      <c r="C2" s="264"/>
      <c r="D2" s="264"/>
      <c r="E2" s="264"/>
      <c r="F2" s="264"/>
      <c r="G2" s="264"/>
      <c r="H2" s="264"/>
      <c r="I2" s="264"/>
      <c r="J2" s="264"/>
      <c r="K2" s="265"/>
    </row>
    <row r="3" spans="2:11" s="14" customFormat="1" ht="45" customHeight="1">
      <c r="B3" s="266"/>
      <c r="C3" s="389" t="s">
        <v>332</v>
      </c>
      <c r="D3" s="389"/>
      <c r="E3" s="389"/>
      <c r="F3" s="389"/>
      <c r="G3" s="389"/>
      <c r="H3" s="389"/>
      <c r="I3" s="389"/>
      <c r="J3" s="389"/>
      <c r="K3" s="267"/>
    </row>
    <row r="4" spans="2:11" ht="25.5" customHeight="1">
      <c r="B4" s="268"/>
      <c r="C4" s="393" t="s">
        <v>333</v>
      </c>
      <c r="D4" s="393"/>
      <c r="E4" s="393"/>
      <c r="F4" s="393"/>
      <c r="G4" s="393"/>
      <c r="H4" s="393"/>
      <c r="I4" s="393"/>
      <c r="J4" s="393"/>
      <c r="K4" s="269"/>
    </row>
    <row r="5" spans="2:11" ht="5.25" customHeight="1">
      <c r="B5" s="268"/>
      <c r="C5" s="270"/>
      <c r="D5" s="270"/>
      <c r="E5" s="270"/>
      <c r="F5" s="270"/>
      <c r="G5" s="270"/>
      <c r="H5" s="270"/>
      <c r="I5" s="270"/>
      <c r="J5" s="270"/>
      <c r="K5" s="269"/>
    </row>
    <row r="6" spans="2:11" ht="15" customHeight="1">
      <c r="B6" s="268"/>
      <c r="C6" s="392" t="s">
        <v>334</v>
      </c>
      <c r="D6" s="392"/>
      <c r="E6" s="392"/>
      <c r="F6" s="392"/>
      <c r="G6" s="392"/>
      <c r="H6" s="392"/>
      <c r="I6" s="392"/>
      <c r="J6" s="392"/>
      <c r="K6" s="269"/>
    </row>
    <row r="7" spans="2:11" ht="15" customHeight="1">
      <c r="B7" s="272"/>
      <c r="C7" s="392" t="s">
        <v>335</v>
      </c>
      <c r="D7" s="392"/>
      <c r="E7" s="392"/>
      <c r="F7" s="392"/>
      <c r="G7" s="392"/>
      <c r="H7" s="392"/>
      <c r="I7" s="392"/>
      <c r="J7" s="392"/>
      <c r="K7" s="269"/>
    </row>
    <row r="8" spans="2:11" ht="12.75" customHeight="1">
      <c r="B8" s="272"/>
      <c r="C8" s="271"/>
      <c r="D8" s="271"/>
      <c r="E8" s="271"/>
      <c r="F8" s="271"/>
      <c r="G8" s="271"/>
      <c r="H8" s="271"/>
      <c r="I8" s="271"/>
      <c r="J8" s="271"/>
      <c r="K8" s="269"/>
    </row>
    <row r="9" spans="2:11" ht="15" customHeight="1">
      <c r="B9" s="272"/>
      <c r="C9" s="392" t="s">
        <v>336</v>
      </c>
      <c r="D9" s="392"/>
      <c r="E9" s="392"/>
      <c r="F9" s="392"/>
      <c r="G9" s="392"/>
      <c r="H9" s="392"/>
      <c r="I9" s="392"/>
      <c r="J9" s="392"/>
      <c r="K9" s="269"/>
    </row>
    <row r="10" spans="2:11" ht="15" customHeight="1">
      <c r="B10" s="272"/>
      <c r="C10" s="271"/>
      <c r="D10" s="392" t="s">
        <v>337</v>
      </c>
      <c r="E10" s="392"/>
      <c r="F10" s="392"/>
      <c r="G10" s="392"/>
      <c r="H10" s="392"/>
      <c r="I10" s="392"/>
      <c r="J10" s="392"/>
      <c r="K10" s="269"/>
    </row>
    <row r="11" spans="2:11" ht="15" customHeight="1">
      <c r="B11" s="272"/>
      <c r="C11" s="273"/>
      <c r="D11" s="392" t="s">
        <v>338</v>
      </c>
      <c r="E11" s="392"/>
      <c r="F11" s="392"/>
      <c r="G11" s="392"/>
      <c r="H11" s="392"/>
      <c r="I11" s="392"/>
      <c r="J11" s="392"/>
      <c r="K11" s="269"/>
    </row>
    <row r="12" spans="2:11" ht="12.75" customHeight="1">
      <c r="B12" s="272"/>
      <c r="C12" s="273"/>
      <c r="D12" s="273"/>
      <c r="E12" s="273"/>
      <c r="F12" s="273"/>
      <c r="G12" s="273"/>
      <c r="H12" s="273"/>
      <c r="I12" s="273"/>
      <c r="J12" s="273"/>
      <c r="K12" s="269"/>
    </row>
    <row r="13" spans="2:11" ht="15" customHeight="1">
      <c r="B13" s="272"/>
      <c r="C13" s="273"/>
      <c r="D13" s="392" t="s">
        <v>339</v>
      </c>
      <c r="E13" s="392"/>
      <c r="F13" s="392"/>
      <c r="G13" s="392"/>
      <c r="H13" s="392"/>
      <c r="I13" s="392"/>
      <c r="J13" s="392"/>
      <c r="K13" s="269"/>
    </row>
    <row r="14" spans="2:11" ht="15" customHeight="1">
      <c r="B14" s="272"/>
      <c r="C14" s="273"/>
      <c r="D14" s="392" t="s">
        <v>340</v>
      </c>
      <c r="E14" s="392"/>
      <c r="F14" s="392"/>
      <c r="G14" s="392"/>
      <c r="H14" s="392"/>
      <c r="I14" s="392"/>
      <c r="J14" s="392"/>
      <c r="K14" s="269"/>
    </row>
    <row r="15" spans="2:11" ht="15" customHeight="1">
      <c r="B15" s="272"/>
      <c r="C15" s="273"/>
      <c r="D15" s="392" t="s">
        <v>341</v>
      </c>
      <c r="E15" s="392"/>
      <c r="F15" s="392"/>
      <c r="G15" s="392"/>
      <c r="H15" s="392"/>
      <c r="I15" s="392"/>
      <c r="J15" s="392"/>
      <c r="K15" s="269"/>
    </row>
    <row r="16" spans="2:11" ht="15" customHeight="1">
      <c r="B16" s="272"/>
      <c r="C16" s="273"/>
      <c r="D16" s="273"/>
      <c r="E16" s="274" t="s">
        <v>76</v>
      </c>
      <c r="F16" s="392" t="s">
        <v>342</v>
      </c>
      <c r="G16" s="392"/>
      <c r="H16" s="392"/>
      <c r="I16" s="392"/>
      <c r="J16" s="392"/>
      <c r="K16" s="269"/>
    </row>
    <row r="17" spans="2:11" ht="15" customHeight="1">
      <c r="B17" s="272"/>
      <c r="C17" s="273"/>
      <c r="D17" s="273"/>
      <c r="E17" s="274" t="s">
        <v>343</v>
      </c>
      <c r="F17" s="392" t="s">
        <v>344</v>
      </c>
      <c r="G17" s="392"/>
      <c r="H17" s="392"/>
      <c r="I17" s="392"/>
      <c r="J17" s="392"/>
      <c r="K17" s="269"/>
    </row>
    <row r="18" spans="2:11" ht="15" customHeight="1">
      <c r="B18" s="272"/>
      <c r="C18" s="273"/>
      <c r="D18" s="273"/>
      <c r="E18" s="274" t="s">
        <v>345</v>
      </c>
      <c r="F18" s="392" t="s">
        <v>346</v>
      </c>
      <c r="G18" s="392"/>
      <c r="H18" s="392"/>
      <c r="I18" s="392"/>
      <c r="J18" s="392"/>
      <c r="K18" s="269"/>
    </row>
    <row r="19" spans="2:11" ht="15" customHeight="1">
      <c r="B19" s="272"/>
      <c r="C19" s="273"/>
      <c r="D19" s="273"/>
      <c r="E19" s="274" t="s">
        <v>347</v>
      </c>
      <c r="F19" s="392" t="s">
        <v>348</v>
      </c>
      <c r="G19" s="392"/>
      <c r="H19" s="392"/>
      <c r="I19" s="392"/>
      <c r="J19" s="392"/>
      <c r="K19" s="269"/>
    </row>
    <row r="20" spans="2:11" ht="15" customHeight="1">
      <c r="B20" s="272"/>
      <c r="C20" s="273"/>
      <c r="D20" s="273"/>
      <c r="E20" s="274" t="s">
        <v>80</v>
      </c>
      <c r="F20" s="392" t="s">
        <v>285</v>
      </c>
      <c r="G20" s="392"/>
      <c r="H20" s="392"/>
      <c r="I20" s="392"/>
      <c r="J20" s="392"/>
      <c r="K20" s="269"/>
    </row>
    <row r="21" spans="2:11" ht="15" customHeight="1">
      <c r="B21" s="272"/>
      <c r="C21" s="273"/>
      <c r="D21" s="273"/>
      <c r="E21" s="274" t="s">
        <v>349</v>
      </c>
      <c r="F21" s="392" t="s">
        <v>350</v>
      </c>
      <c r="G21" s="392"/>
      <c r="H21" s="392"/>
      <c r="I21" s="392"/>
      <c r="J21" s="392"/>
      <c r="K21" s="269"/>
    </row>
    <row r="22" spans="2:11" ht="12.75" customHeight="1">
      <c r="B22" s="272"/>
      <c r="C22" s="273"/>
      <c r="D22" s="273"/>
      <c r="E22" s="273"/>
      <c r="F22" s="273"/>
      <c r="G22" s="273"/>
      <c r="H22" s="273"/>
      <c r="I22" s="273"/>
      <c r="J22" s="273"/>
      <c r="K22" s="269"/>
    </row>
    <row r="23" spans="2:11" ht="15" customHeight="1">
      <c r="B23" s="272"/>
      <c r="C23" s="392" t="s">
        <v>351</v>
      </c>
      <c r="D23" s="392"/>
      <c r="E23" s="392"/>
      <c r="F23" s="392"/>
      <c r="G23" s="392"/>
      <c r="H23" s="392"/>
      <c r="I23" s="392"/>
      <c r="J23" s="392"/>
      <c r="K23" s="269"/>
    </row>
    <row r="24" spans="2:11" ht="15" customHeight="1">
      <c r="B24" s="272"/>
      <c r="C24" s="392" t="s">
        <v>352</v>
      </c>
      <c r="D24" s="392"/>
      <c r="E24" s="392"/>
      <c r="F24" s="392"/>
      <c r="G24" s="392"/>
      <c r="H24" s="392"/>
      <c r="I24" s="392"/>
      <c r="J24" s="392"/>
      <c r="K24" s="269"/>
    </row>
    <row r="25" spans="2:11" ht="15" customHeight="1">
      <c r="B25" s="272"/>
      <c r="C25" s="271"/>
      <c r="D25" s="392" t="s">
        <v>353</v>
      </c>
      <c r="E25" s="392"/>
      <c r="F25" s="392"/>
      <c r="G25" s="392"/>
      <c r="H25" s="392"/>
      <c r="I25" s="392"/>
      <c r="J25" s="392"/>
      <c r="K25" s="269"/>
    </row>
    <row r="26" spans="2:11" ht="15" customHeight="1">
      <c r="B26" s="272"/>
      <c r="C26" s="273"/>
      <c r="D26" s="392" t="s">
        <v>354</v>
      </c>
      <c r="E26" s="392"/>
      <c r="F26" s="392"/>
      <c r="G26" s="392"/>
      <c r="H26" s="392"/>
      <c r="I26" s="392"/>
      <c r="J26" s="392"/>
      <c r="K26" s="269"/>
    </row>
    <row r="27" spans="2:11" ht="12.75" customHeight="1">
      <c r="B27" s="272"/>
      <c r="C27" s="273"/>
      <c r="D27" s="273"/>
      <c r="E27" s="273"/>
      <c r="F27" s="273"/>
      <c r="G27" s="273"/>
      <c r="H27" s="273"/>
      <c r="I27" s="273"/>
      <c r="J27" s="273"/>
      <c r="K27" s="269"/>
    </row>
    <row r="28" spans="2:11" ht="15" customHeight="1">
      <c r="B28" s="272"/>
      <c r="C28" s="273"/>
      <c r="D28" s="392" t="s">
        <v>355</v>
      </c>
      <c r="E28" s="392"/>
      <c r="F28" s="392"/>
      <c r="G28" s="392"/>
      <c r="H28" s="392"/>
      <c r="I28" s="392"/>
      <c r="J28" s="392"/>
      <c r="K28" s="269"/>
    </row>
    <row r="29" spans="2:11" ht="15" customHeight="1">
      <c r="B29" s="272"/>
      <c r="C29" s="273"/>
      <c r="D29" s="392" t="s">
        <v>356</v>
      </c>
      <c r="E29" s="392"/>
      <c r="F29" s="392"/>
      <c r="G29" s="392"/>
      <c r="H29" s="392"/>
      <c r="I29" s="392"/>
      <c r="J29" s="392"/>
      <c r="K29" s="269"/>
    </row>
    <row r="30" spans="2:11" ht="12.75" customHeight="1">
      <c r="B30" s="272"/>
      <c r="C30" s="273"/>
      <c r="D30" s="273"/>
      <c r="E30" s="273"/>
      <c r="F30" s="273"/>
      <c r="G30" s="273"/>
      <c r="H30" s="273"/>
      <c r="I30" s="273"/>
      <c r="J30" s="273"/>
      <c r="K30" s="269"/>
    </row>
    <row r="31" spans="2:11" ht="15" customHeight="1">
      <c r="B31" s="272"/>
      <c r="C31" s="273"/>
      <c r="D31" s="392" t="s">
        <v>357</v>
      </c>
      <c r="E31" s="392"/>
      <c r="F31" s="392"/>
      <c r="G31" s="392"/>
      <c r="H31" s="392"/>
      <c r="I31" s="392"/>
      <c r="J31" s="392"/>
      <c r="K31" s="269"/>
    </row>
    <row r="32" spans="2:11" ht="15" customHeight="1">
      <c r="B32" s="272"/>
      <c r="C32" s="273"/>
      <c r="D32" s="392" t="s">
        <v>358</v>
      </c>
      <c r="E32" s="392"/>
      <c r="F32" s="392"/>
      <c r="G32" s="392"/>
      <c r="H32" s="392"/>
      <c r="I32" s="392"/>
      <c r="J32" s="392"/>
      <c r="K32" s="269"/>
    </row>
    <row r="33" spans="2:11" ht="15" customHeight="1">
      <c r="B33" s="272"/>
      <c r="C33" s="273"/>
      <c r="D33" s="392" t="s">
        <v>359</v>
      </c>
      <c r="E33" s="392"/>
      <c r="F33" s="392"/>
      <c r="G33" s="392"/>
      <c r="H33" s="392"/>
      <c r="I33" s="392"/>
      <c r="J33" s="392"/>
      <c r="K33" s="269"/>
    </row>
    <row r="34" spans="2:11" ht="15" customHeight="1">
      <c r="B34" s="272"/>
      <c r="C34" s="273"/>
      <c r="D34" s="271"/>
      <c r="E34" s="275" t="s">
        <v>108</v>
      </c>
      <c r="F34" s="271"/>
      <c r="G34" s="392" t="s">
        <v>360</v>
      </c>
      <c r="H34" s="392"/>
      <c r="I34" s="392"/>
      <c r="J34" s="392"/>
      <c r="K34" s="269"/>
    </row>
    <row r="35" spans="2:11" ht="30.75" customHeight="1">
      <c r="B35" s="272"/>
      <c r="C35" s="273"/>
      <c r="D35" s="271"/>
      <c r="E35" s="275" t="s">
        <v>361</v>
      </c>
      <c r="F35" s="271"/>
      <c r="G35" s="392" t="s">
        <v>362</v>
      </c>
      <c r="H35" s="392"/>
      <c r="I35" s="392"/>
      <c r="J35" s="392"/>
      <c r="K35" s="269"/>
    </row>
    <row r="36" spans="2:11" ht="15" customHeight="1">
      <c r="B36" s="272"/>
      <c r="C36" s="273"/>
      <c r="D36" s="271"/>
      <c r="E36" s="275" t="s">
        <v>51</v>
      </c>
      <c r="F36" s="271"/>
      <c r="G36" s="392" t="s">
        <v>363</v>
      </c>
      <c r="H36" s="392"/>
      <c r="I36" s="392"/>
      <c r="J36" s="392"/>
      <c r="K36" s="269"/>
    </row>
    <row r="37" spans="2:11" ht="15" customHeight="1">
      <c r="B37" s="272"/>
      <c r="C37" s="273"/>
      <c r="D37" s="271"/>
      <c r="E37" s="275" t="s">
        <v>109</v>
      </c>
      <c r="F37" s="271"/>
      <c r="G37" s="392" t="s">
        <v>364</v>
      </c>
      <c r="H37" s="392"/>
      <c r="I37" s="392"/>
      <c r="J37" s="392"/>
      <c r="K37" s="269"/>
    </row>
    <row r="38" spans="2:11" ht="15" customHeight="1">
      <c r="B38" s="272"/>
      <c r="C38" s="273"/>
      <c r="D38" s="271"/>
      <c r="E38" s="275" t="s">
        <v>110</v>
      </c>
      <c r="F38" s="271"/>
      <c r="G38" s="392" t="s">
        <v>365</v>
      </c>
      <c r="H38" s="392"/>
      <c r="I38" s="392"/>
      <c r="J38" s="392"/>
      <c r="K38" s="269"/>
    </row>
    <row r="39" spans="2:11" ht="15" customHeight="1">
      <c r="B39" s="272"/>
      <c r="C39" s="273"/>
      <c r="D39" s="271"/>
      <c r="E39" s="275" t="s">
        <v>111</v>
      </c>
      <c r="F39" s="271"/>
      <c r="G39" s="392" t="s">
        <v>366</v>
      </c>
      <c r="H39" s="392"/>
      <c r="I39" s="392"/>
      <c r="J39" s="392"/>
      <c r="K39" s="269"/>
    </row>
    <row r="40" spans="2:11" ht="15" customHeight="1">
      <c r="B40" s="272"/>
      <c r="C40" s="273"/>
      <c r="D40" s="271"/>
      <c r="E40" s="275" t="s">
        <v>367</v>
      </c>
      <c r="F40" s="271"/>
      <c r="G40" s="392" t="s">
        <v>368</v>
      </c>
      <c r="H40" s="392"/>
      <c r="I40" s="392"/>
      <c r="J40" s="392"/>
      <c r="K40" s="269"/>
    </row>
    <row r="41" spans="2:11" ht="15" customHeight="1">
      <c r="B41" s="272"/>
      <c r="C41" s="273"/>
      <c r="D41" s="271"/>
      <c r="E41" s="275"/>
      <c r="F41" s="271"/>
      <c r="G41" s="392" t="s">
        <v>369</v>
      </c>
      <c r="H41" s="392"/>
      <c r="I41" s="392"/>
      <c r="J41" s="392"/>
      <c r="K41" s="269"/>
    </row>
    <row r="42" spans="2:11" ht="15" customHeight="1">
      <c r="B42" s="272"/>
      <c r="C42" s="273"/>
      <c r="D42" s="271"/>
      <c r="E42" s="275" t="s">
        <v>370</v>
      </c>
      <c r="F42" s="271"/>
      <c r="G42" s="392" t="s">
        <v>371</v>
      </c>
      <c r="H42" s="392"/>
      <c r="I42" s="392"/>
      <c r="J42" s="392"/>
      <c r="K42" s="269"/>
    </row>
    <row r="43" spans="2:11" ht="15" customHeight="1">
      <c r="B43" s="272"/>
      <c r="C43" s="273"/>
      <c r="D43" s="271"/>
      <c r="E43" s="275" t="s">
        <v>113</v>
      </c>
      <c r="F43" s="271"/>
      <c r="G43" s="392" t="s">
        <v>372</v>
      </c>
      <c r="H43" s="392"/>
      <c r="I43" s="392"/>
      <c r="J43" s="392"/>
      <c r="K43" s="269"/>
    </row>
    <row r="44" spans="2:11" ht="12.75" customHeight="1">
      <c r="B44" s="272"/>
      <c r="C44" s="273"/>
      <c r="D44" s="271"/>
      <c r="E44" s="271"/>
      <c r="F44" s="271"/>
      <c r="G44" s="271"/>
      <c r="H44" s="271"/>
      <c r="I44" s="271"/>
      <c r="J44" s="271"/>
      <c r="K44" s="269"/>
    </row>
    <row r="45" spans="2:11" ht="15" customHeight="1">
      <c r="B45" s="272"/>
      <c r="C45" s="273"/>
      <c r="D45" s="392" t="s">
        <v>373</v>
      </c>
      <c r="E45" s="392"/>
      <c r="F45" s="392"/>
      <c r="G45" s="392"/>
      <c r="H45" s="392"/>
      <c r="I45" s="392"/>
      <c r="J45" s="392"/>
      <c r="K45" s="269"/>
    </row>
    <row r="46" spans="2:11" ht="15" customHeight="1">
      <c r="B46" s="272"/>
      <c r="C46" s="273"/>
      <c r="D46" s="273"/>
      <c r="E46" s="392" t="s">
        <v>374</v>
      </c>
      <c r="F46" s="392"/>
      <c r="G46" s="392"/>
      <c r="H46" s="392"/>
      <c r="I46" s="392"/>
      <c r="J46" s="392"/>
      <c r="K46" s="269"/>
    </row>
    <row r="47" spans="2:11" ht="15" customHeight="1">
      <c r="B47" s="272"/>
      <c r="C47" s="273"/>
      <c r="D47" s="273"/>
      <c r="E47" s="392" t="s">
        <v>375</v>
      </c>
      <c r="F47" s="392"/>
      <c r="G47" s="392"/>
      <c r="H47" s="392"/>
      <c r="I47" s="392"/>
      <c r="J47" s="392"/>
      <c r="K47" s="269"/>
    </row>
    <row r="48" spans="2:11" ht="15" customHeight="1">
      <c r="B48" s="272"/>
      <c r="C48" s="273"/>
      <c r="D48" s="273"/>
      <c r="E48" s="392" t="s">
        <v>376</v>
      </c>
      <c r="F48" s="392"/>
      <c r="G48" s="392"/>
      <c r="H48" s="392"/>
      <c r="I48" s="392"/>
      <c r="J48" s="392"/>
      <c r="K48" s="269"/>
    </row>
    <row r="49" spans="2:11" ht="15" customHeight="1">
      <c r="B49" s="272"/>
      <c r="C49" s="273"/>
      <c r="D49" s="392" t="s">
        <v>377</v>
      </c>
      <c r="E49" s="392"/>
      <c r="F49" s="392"/>
      <c r="G49" s="392"/>
      <c r="H49" s="392"/>
      <c r="I49" s="392"/>
      <c r="J49" s="392"/>
      <c r="K49" s="269"/>
    </row>
    <row r="50" spans="2:11" ht="25.5" customHeight="1">
      <c r="B50" s="268"/>
      <c r="C50" s="393" t="s">
        <v>378</v>
      </c>
      <c r="D50" s="393"/>
      <c r="E50" s="393"/>
      <c r="F50" s="393"/>
      <c r="G50" s="393"/>
      <c r="H50" s="393"/>
      <c r="I50" s="393"/>
      <c r="J50" s="393"/>
      <c r="K50" s="269"/>
    </row>
    <row r="51" spans="2:11" ht="5.25" customHeight="1">
      <c r="B51" s="268"/>
      <c r="C51" s="270"/>
      <c r="D51" s="270"/>
      <c r="E51" s="270"/>
      <c r="F51" s="270"/>
      <c r="G51" s="270"/>
      <c r="H51" s="270"/>
      <c r="I51" s="270"/>
      <c r="J51" s="270"/>
      <c r="K51" s="269"/>
    </row>
    <row r="52" spans="2:11" ht="15" customHeight="1">
      <c r="B52" s="268"/>
      <c r="C52" s="392" t="s">
        <v>379</v>
      </c>
      <c r="D52" s="392"/>
      <c r="E52" s="392"/>
      <c r="F52" s="392"/>
      <c r="G52" s="392"/>
      <c r="H52" s="392"/>
      <c r="I52" s="392"/>
      <c r="J52" s="392"/>
      <c r="K52" s="269"/>
    </row>
    <row r="53" spans="2:11" ht="15" customHeight="1">
      <c r="B53" s="268"/>
      <c r="C53" s="392" t="s">
        <v>380</v>
      </c>
      <c r="D53" s="392"/>
      <c r="E53" s="392"/>
      <c r="F53" s="392"/>
      <c r="G53" s="392"/>
      <c r="H53" s="392"/>
      <c r="I53" s="392"/>
      <c r="J53" s="392"/>
      <c r="K53" s="269"/>
    </row>
    <row r="54" spans="2:11" ht="12.75" customHeight="1">
      <c r="B54" s="268"/>
      <c r="C54" s="271"/>
      <c r="D54" s="271"/>
      <c r="E54" s="271"/>
      <c r="F54" s="271"/>
      <c r="G54" s="271"/>
      <c r="H54" s="271"/>
      <c r="I54" s="271"/>
      <c r="J54" s="271"/>
      <c r="K54" s="269"/>
    </row>
    <row r="55" spans="2:11" ht="15" customHeight="1">
      <c r="B55" s="268"/>
      <c r="C55" s="392" t="s">
        <v>381</v>
      </c>
      <c r="D55" s="392"/>
      <c r="E55" s="392"/>
      <c r="F55" s="392"/>
      <c r="G55" s="392"/>
      <c r="H55" s="392"/>
      <c r="I55" s="392"/>
      <c r="J55" s="392"/>
      <c r="K55" s="269"/>
    </row>
    <row r="56" spans="2:11" ht="15" customHeight="1">
      <c r="B56" s="268"/>
      <c r="C56" s="273"/>
      <c r="D56" s="392" t="s">
        <v>382</v>
      </c>
      <c r="E56" s="392"/>
      <c r="F56" s="392"/>
      <c r="G56" s="392"/>
      <c r="H56" s="392"/>
      <c r="I56" s="392"/>
      <c r="J56" s="392"/>
      <c r="K56" s="269"/>
    </row>
    <row r="57" spans="2:11" ht="15" customHeight="1">
      <c r="B57" s="268"/>
      <c r="C57" s="273"/>
      <c r="D57" s="392" t="s">
        <v>383</v>
      </c>
      <c r="E57" s="392"/>
      <c r="F57" s="392"/>
      <c r="G57" s="392"/>
      <c r="H57" s="392"/>
      <c r="I57" s="392"/>
      <c r="J57" s="392"/>
      <c r="K57" s="269"/>
    </row>
    <row r="58" spans="2:11" ht="15" customHeight="1">
      <c r="B58" s="268"/>
      <c r="C58" s="273"/>
      <c r="D58" s="392" t="s">
        <v>384</v>
      </c>
      <c r="E58" s="392"/>
      <c r="F58" s="392"/>
      <c r="G58" s="392"/>
      <c r="H58" s="392"/>
      <c r="I58" s="392"/>
      <c r="J58" s="392"/>
      <c r="K58" s="269"/>
    </row>
    <row r="59" spans="2:11" ht="15" customHeight="1">
      <c r="B59" s="268"/>
      <c r="C59" s="273"/>
      <c r="D59" s="392" t="s">
        <v>385</v>
      </c>
      <c r="E59" s="392"/>
      <c r="F59" s="392"/>
      <c r="G59" s="392"/>
      <c r="H59" s="392"/>
      <c r="I59" s="392"/>
      <c r="J59" s="392"/>
      <c r="K59" s="269"/>
    </row>
    <row r="60" spans="2:11" ht="15" customHeight="1">
      <c r="B60" s="268"/>
      <c r="C60" s="273"/>
      <c r="D60" s="391" t="s">
        <v>386</v>
      </c>
      <c r="E60" s="391"/>
      <c r="F60" s="391"/>
      <c r="G60" s="391"/>
      <c r="H60" s="391"/>
      <c r="I60" s="391"/>
      <c r="J60" s="391"/>
      <c r="K60" s="269"/>
    </row>
    <row r="61" spans="2:11" ht="15" customHeight="1">
      <c r="B61" s="268"/>
      <c r="C61" s="273"/>
      <c r="D61" s="392" t="s">
        <v>387</v>
      </c>
      <c r="E61" s="392"/>
      <c r="F61" s="392"/>
      <c r="G61" s="392"/>
      <c r="H61" s="392"/>
      <c r="I61" s="392"/>
      <c r="J61" s="392"/>
      <c r="K61" s="269"/>
    </row>
    <row r="62" spans="2:11" ht="12.75" customHeight="1">
      <c r="B62" s="268"/>
      <c r="C62" s="273"/>
      <c r="D62" s="273"/>
      <c r="E62" s="276"/>
      <c r="F62" s="273"/>
      <c r="G62" s="273"/>
      <c r="H62" s="273"/>
      <c r="I62" s="273"/>
      <c r="J62" s="273"/>
      <c r="K62" s="269"/>
    </row>
    <row r="63" spans="2:11" ht="15" customHeight="1">
      <c r="B63" s="268"/>
      <c r="C63" s="273"/>
      <c r="D63" s="392" t="s">
        <v>388</v>
      </c>
      <c r="E63" s="392"/>
      <c r="F63" s="392"/>
      <c r="G63" s="392"/>
      <c r="H63" s="392"/>
      <c r="I63" s="392"/>
      <c r="J63" s="392"/>
      <c r="K63" s="269"/>
    </row>
    <row r="64" spans="2:11" ht="15" customHeight="1">
      <c r="B64" s="268"/>
      <c r="C64" s="273"/>
      <c r="D64" s="391" t="s">
        <v>389</v>
      </c>
      <c r="E64" s="391"/>
      <c r="F64" s="391"/>
      <c r="G64" s="391"/>
      <c r="H64" s="391"/>
      <c r="I64" s="391"/>
      <c r="J64" s="391"/>
      <c r="K64" s="269"/>
    </row>
    <row r="65" spans="2:11" ht="15" customHeight="1">
      <c r="B65" s="268"/>
      <c r="C65" s="273"/>
      <c r="D65" s="392" t="s">
        <v>390</v>
      </c>
      <c r="E65" s="392"/>
      <c r="F65" s="392"/>
      <c r="G65" s="392"/>
      <c r="H65" s="392"/>
      <c r="I65" s="392"/>
      <c r="J65" s="392"/>
      <c r="K65" s="269"/>
    </row>
    <row r="66" spans="2:11" ht="15" customHeight="1">
      <c r="B66" s="268"/>
      <c r="C66" s="273"/>
      <c r="D66" s="392" t="s">
        <v>391</v>
      </c>
      <c r="E66" s="392"/>
      <c r="F66" s="392"/>
      <c r="G66" s="392"/>
      <c r="H66" s="392"/>
      <c r="I66" s="392"/>
      <c r="J66" s="392"/>
      <c r="K66" s="269"/>
    </row>
    <row r="67" spans="2:11" ht="15" customHeight="1">
      <c r="B67" s="268"/>
      <c r="C67" s="273"/>
      <c r="D67" s="392" t="s">
        <v>392</v>
      </c>
      <c r="E67" s="392"/>
      <c r="F67" s="392"/>
      <c r="G67" s="392"/>
      <c r="H67" s="392"/>
      <c r="I67" s="392"/>
      <c r="J67" s="392"/>
      <c r="K67" s="269"/>
    </row>
    <row r="68" spans="2:11" ht="15" customHeight="1">
      <c r="B68" s="268"/>
      <c r="C68" s="273"/>
      <c r="D68" s="392" t="s">
        <v>393</v>
      </c>
      <c r="E68" s="392"/>
      <c r="F68" s="392"/>
      <c r="G68" s="392"/>
      <c r="H68" s="392"/>
      <c r="I68" s="392"/>
      <c r="J68" s="392"/>
      <c r="K68" s="269"/>
    </row>
    <row r="69" spans="2:11" ht="12.75" customHeight="1">
      <c r="B69" s="277"/>
      <c r="C69" s="278"/>
      <c r="D69" s="278"/>
      <c r="E69" s="278"/>
      <c r="F69" s="278"/>
      <c r="G69" s="278"/>
      <c r="H69" s="278"/>
      <c r="I69" s="278"/>
      <c r="J69" s="278"/>
      <c r="K69" s="279"/>
    </row>
    <row r="70" spans="2:11" ht="18.75" customHeight="1">
      <c r="B70" s="280"/>
      <c r="C70" s="280"/>
      <c r="D70" s="280"/>
      <c r="E70" s="280"/>
      <c r="F70" s="280"/>
      <c r="G70" s="280"/>
      <c r="H70" s="280"/>
      <c r="I70" s="280"/>
      <c r="J70" s="280"/>
      <c r="K70" s="281"/>
    </row>
    <row r="71" spans="2:11" ht="18.75" customHeight="1">
      <c r="B71" s="281"/>
      <c r="C71" s="281"/>
      <c r="D71" s="281"/>
      <c r="E71" s="281"/>
      <c r="F71" s="281"/>
      <c r="G71" s="281"/>
      <c r="H71" s="281"/>
      <c r="I71" s="281"/>
      <c r="J71" s="281"/>
      <c r="K71" s="281"/>
    </row>
    <row r="72" spans="2:11" ht="7.5" customHeight="1">
      <c r="B72" s="282"/>
      <c r="C72" s="283"/>
      <c r="D72" s="283"/>
      <c r="E72" s="283"/>
      <c r="F72" s="283"/>
      <c r="G72" s="283"/>
      <c r="H72" s="283"/>
      <c r="I72" s="283"/>
      <c r="J72" s="283"/>
      <c r="K72" s="284"/>
    </row>
    <row r="73" spans="2:11" ht="45" customHeight="1">
      <c r="B73" s="285"/>
      <c r="C73" s="390" t="s">
        <v>87</v>
      </c>
      <c r="D73" s="390"/>
      <c r="E73" s="390"/>
      <c r="F73" s="390"/>
      <c r="G73" s="390"/>
      <c r="H73" s="390"/>
      <c r="I73" s="390"/>
      <c r="J73" s="390"/>
      <c r="K73" s="286"/>
    </row>
    <row r="74" spans="2:11" ht="17.25" customHeight="1">
      <c r="B74" s="285"/>
      <c r="C74" s="287" t="s">
        <v>394</v>
      </c>
      <c r="D74" s="287"/>
      <c r="E74" s="287"/>
      <c r="F74" s="287" t="s">
        <v>395</v>
      </c>
      <c r="G74" s="288"/>
      <c r="H74" s="287" t="s">
        <v>109</v>
      </c>
      <c r="I74" s="287" t="s">
        <v>55</v>
      </c>
      <c r="J74" s="287" t="s">
        <v>396</v>
      </c>
      <c r="K74" s="286"/>
    </row>
    <row r="75" spans="2:11" ht="17.25" customHeight="1">
      <c r="B75" s="285"/>
      <c r="C75" s="289" t="s">
        <v>397</v>
      </c>
      <c r="D75" s="289"/>
      <c r="E75" s="289"/>
      <c r="F75" s="290" t="s">
        <v>398</v>
      </c>
      <c r="G75" s="291"/>
      <c r="H75" s="289"/>
      <c r="I75" s="289"/>
      <c r="J75" s="289" t="s">
        <v>399</v>
      </c>
      <c r="K75" s="286"/>
    </row>
    <row r="76" spans="2:11" ht="5.25" customHeight="1">
      <c r="B76" s="285"/>
      <c r="C76" s="292"/>
      <c r="D76" s="292"/>
      <c r="E76" s="292"/>
      <c r="F76" s="292"/>
      <c r="G76" s="293"/>
      <c r="H76" s="292"/>
      <c r="I76" s="292"/>
      <c r="J76" s="292"/>
      <c r="K76" s="286"/>
    </row>
    <row r="77" spans="2:11" ht="15" customHeight="1">
      <c r="B77" s="285"/>
      <c r="C77" s="275" t="s">
        <v>51</v>
      </c>
      <c r="D77" s="292"/>
      <c r="E77" s="292"/>
      <c r="F77" s="294" t="s">
        <v>400</v>
      </c>
      <c r="G77" s="293"/>
      <c r="H77" s="275" t="s">
        <v>401</v>
      </c>
      <c r="I77" s="275" t="s">
        <v>402</v>
      </c>
      <c r="J77" s="275">
        <v>20</v>
      </c>
      <c r="K77" s="286"/>
    </row>
    <row r="78" spans="2:11" ht="15" customHeight="1">
      <c r="B78" s="285"/>
      <c r="C78" s="275" t="s">
        <v>403</v>
      </c>
      <c r="D78" s="275"/>
      <c r="E78" s="275"/>
      <c r="F78" s="294" t="s">
        <v>400</v>
      </c>
      <c r="G78" s="293"/>
      <c r="H78" s="275" t="s">
        <v>404</v>
      </c>
      <c r="I78" s="275" t="s">
        <v>402</v>
      </c>
      <c r="J78" s="275">
        <v>120</v>
      </c>
      <c r="K78" s="286"/>
    </row>
    <row r="79" spans="2:11" ht="15" customHeight="1">
      <c r="B79" s="295"/>
      <c r="C79" s="275" t="s">
        <v>405</v>
      </c>
      <c r="D79" s="275"/>
      <c r="E79" s="275"/>
      <c r="F79" s="294" t="s">
        <v>406</v>
      </c>
      <c r="G79" s="293"/>
      <c r="H79" s="275" t="s">
        <v>407</v>
      </c>
      <c r="I79" s="275" t="s">
        <v>402</v>
      </c>
      <c r="J79" s="275">
        <v>50</v>
      </c>
      <c r="K79" s="286"/>
    </row>
    <row r="80" spans="2:11" ht="15" customHeight="1">
      <c r="B80" s="295"/>
      <c r="C80" s="275" t="s">
        <v>408</v>
      </c>
      <c r="D80" s="275"/>
      <c r="E80" s="275"/>
      <c r="F80" s="294" t="s">
        <v>400</v>
      </c>
      <c r="G80" s="293"/>
      <c r="H80" s="275" t="s">
        <v>409</v>
      </c>
      <c r="I80" s="275" t="s">
        <v>410</v>
      </c>
      <c r="J80" s="275"/>
      <c r="K80" s="286"/>
    </row>
    <row r="81" spans="2:11" ht="15" customHeight="1">
      <c r="B81" s="295"/>
      <c r="C81" s="296" t="s">
        <v>411</v>
      </c>
      <c r="D81" s="296"/>
      <c r="E81" s="296"/>
      <c r="F81" s="297" t="s">
        <v>406</v>
      </c>
      <c r="G81" s="296"/>
      <c r="H81" s="296" t="s">
        <v>412</v>
      </c>
      <c r="I81" s="296" t="s">
        <v>402</v>
      </c>
      <c r="J81" s="296">
        <v>15</v>
      </c>
      <c r="K81" s="286"/>
    </row>
    <row r="82" spans="2:11" ht="15" customHeight="1">
      <c r="B82" s="295"/>
      <c r="C82" s="296" t="s">
        <v>413</v>
      </c>
      <c r="D82" s="296"/>
      <c r="E82" s="296"/>
      <c r="F82" s="297" t="s">
        <v>406</v>
      </c>
      <c r="G82" s="296"/>
      <c r="H82" s="296" t="s">
        <v>414</v>
      </c>
      <c r="I82" s="296" t="s">
        <v>402</v>
      </c>
      <c r="J82" s="296">
        <v>15</v>
      </c>
      <c r="K82" s="286"/>
    </row>
    <row r="83" spans="2:11" ht="15" customHeight="1">
      <c r="B83" s="295"/>
      <c r="C83" s="296" t="s">
        <v>415</v>
      </c>
      <c r="D83" s="296"/>
      <c r="E83" s="296"/>
      <c r="F83" s="297" t="s">
        <v>406</v>
      </c>
      <c r="G83" s="296"/>
      <c r="H83" s="296" t="s">
        <v>416</v>
      </c>
      <c r="I83" s="296" t="s">
        <v>402</v>
      </c>
      <c r="J83" s="296">
        <v>20</v>
      </c>
      <c r="K83" s="286"/>
    </row>
    <row r="84" spans="2:11" ht="15" customHeight="1">
      <c r="B84" s="295"/>
      <c r="C84" s="296" t="s">
        <v>417</v>
      </c>
      <c r="D84" s="296"/>
      <c r="E84" s="296"/>
      <c r="F84" s="297" t="s">
        <v>406</v>
      </c>
      <c r="G84" s="296"/>
      <c r="H84" s="296" t="s">
        <v>418</v>
      </c>
      <c r="I84" s="296" t="s">
        <v>402</v>
      </c>
      <c r="J84" s="296">
        <v>20</v>
      </c>
      <c r="K84" s="286"/>
    </row>
    <row r="85" spans="2:11" ht="15" customHeight="1">
      <c r="B85" s="295"/>
      <c r="C85" s="275" t="s">
        <v>419</v>
      </c>
      <c r="D85" s="275"/>
      <c r="E85" s="275"/>
      <c r="F85" s="294" t="s">
        <v>406</v>
      </c>
      <c r="G85" s="293"/>
      <c r="H85" s="275" t="s">
        <v>420</v>
      </c>
      <c r="I85" s="275" t="s">
        <v>402</v>
      </c>
      <c r="J85" s="275">
        <v>50</v>
      </c>
      <c r="K85" s="286"/>
    </row>
    <row r="86" spans="2:11" ht="15" customHeight="1">
      <c r="B86" s="295"/>
      <c r="C86" s="275" t="s">
        <v>421</v>
      </c>
      <c r="D86" s="275"/>
      <c r="E86" s="275"/>
      <c r="F86" s="294" t="s">
        <v>406</v>
      </c>
      <c r="G86" s="293"/>
      <c r="H86" s="275" t="s">
        <v>422</v>
      </c>
      <c r="I86" s="275" t="s">
        <v>402</v>
      </c>
      <c r="J86" s="275">
        <v>20</v>
      </c>
      <c r="K86" s="286"/>
    </row>
    <row r="87" spans="2:11" ht="15" customHeight="1">
      <c r="B87" s="295"/>
      <c r="C87" s="275" t="s">
        <v>423</v>
      </c>
      <c r="D87" s="275"/>
      <c r="E87" s="275"/>
      <c r="F87" s="294" t="s">
        <v>406</v>
      </c>
      <c r="G87" s="293"/>
      <c r="H87" s="275" t="s">
        <v>424</v>
      </c>
      <c r="I87" s="275" t="s">
        <v>402</v>
      </c>
      <c r="J87" s="275">
        <v>20</v>
      </c>
      <c r="K87" s="286"/>
    </row>
    <row r="88" spans="2:11" ht="15" customHeight="1">
      <c r="B88" s="295"/>
      <c r="C88" s="275" t="s">
        <v>425</v>
      </c>
      <c r="D88" s="275"/>
      <c r="E88" s="275"/>
      <c r="F88" s="294" t="s">
        <v>406</v>
      </c>
      <c r="G88" s="293"/>
      <c r="H88" s="275" t="s">
        <v>426</v>
      </c>
      <c r="I88" s="275" t="s">
        <v>402</v>
      </c>
      <c r="J88" s="275">
        <v>50</v>
      </c>
      <c r="K88" s="286"/>
    </row>
    <row r="89" spans="2:11" ht="15" customHeight="1">
      <c r="B89" s="295"/>
      <c r="C89" s="275" t="s">
        <v>427</v>
      </c>
      <c r="D89" s="275"/>
      <c r="E89" s="275"/>
      <c r="F89" s="294" t="s">
        <v>406</v>
      </c>
      <c r="G89" s="293"/>
      <c r="H89" s="275" t="s">
        <v>427</v>
      </c>
      <c r="I89" s="275" t="s">
        <v>402</v>
      </c>
      <c r="J89" s="275">
        <v>50</v>
      </c>
      <c r="K89" s="286"/>
    </row>
    <row r="90" spans="2:11" ht="15" customHeight="1">
      <c r="B90" s="295"/>
      <c r="C90" s="275" t="s">
        <v>114</v>
      </c>
      <c r="D90" s="275"/>
      <c r="E90" s="275"/>
      <c r="F90" s="294" t="s">
        <v>406</v>
      </c>
      <c r="G90" s="293"/>
      <c r="H90" s="275" t="s">
        <v>428</v>
      </c>
      <c r="I90" s="275" t="s">
        <v>402</v>
      </c>
      <c r="J90" s="275">
        <v>255</v>
      </c>
      <c r="K90" s="286"/>
    </row>
    <row r="91" spans="2:11" ht="15" customHeight="1">
      <c r="B91" s="295"/>
      <c r="C91" s="275" t="s">
        <v>429</v>
      </c>
      <c r="D91" s="275"/>
      <c r="E91" s="275"/>
      <c r="F91" s="294" t="s">
        <v>400</v>
      </c>
      <c r="G91" s="293"/>
      <c r="H91" s="275" t="s">
        <v>430</v>
      </c>
      <c r="I91" s="275" t="s">
        <v>431</v>
      </c>
      <c r="J91" s="275"/>
      <c r="K91" s="286"/>
    </row>
    <row r="92" spans="2:11" ht="15" customHeight="1">
      <c r="B92" s="295"/>
      <c r="C92" s="275" t="s">
        <v>432</v>
      </c>
      <c r="D92" s="275"/>
      <c r="E92" s="275"/>
      <c r="F92" s="294" t="s">
        <v>400</v>
      </c>
      <c r="G92" s="293"/>
      <c r="H92" s="275" t="s">
        <v>433</v>
      </c>
      <c r="I92" s="275" t="s">
        <v>434</v>
      </c>
      <c r="J92" s="275"/>
      <c r="K92" s="286"/>
    </row>
    <row r="93" spans="2:11" ht="15" customHeight="1">
      <c r="B93" s="295"/>
      <c r="C93" s="275" t="s">
        <v>435</v>
      </c>
      <c r="D93" s="275"/>
      <c r="E93" s="275"/>
      <c r="F93" s="294" t="s">
        <v>400</v>
      </c>
      <c r="G93" s="293"/>
      <c r="H93" s="275" t="s">
        <v>435</v>
      </c>
      <c r="I93" s="275" t="s">
        <v>434</v>
      </c>
      <c r="J93" s="275"/>
      <c r="K93" s="286"/>
    </row>
    <row r="94" spans="2:11" ht="15" customHeight="1">
      <c r="B94" s="295"/>
      <c r="C94" s="275" t="s">
        <v>36</v>
      </c>
      <c r="D94" s="275"/>
      <c r="E94" s="275"/>
      <c r="F94" s="294" t="s">
        <v>400</v>
      </c>
      <c r="G94" s="293"/>
      <c r="H94" s="275" t="s">
        <v>436</v>
      </c>
      <c r="I94" s="275" t="s">
        <v>434</v>
      </c>
      <c r="J94" s="275"/>
      <c r="K94" s="286"/>
    </row>
    <row r="95" spans="2:11" ht="15" customHeight="1">
      <c r="B95" s="295"/>
      <c r="C95" s="275" t="s">
        <v>46</v>
      </c>
      <c r="D95" s="275"/>
      <c r="E95" s="275"/>
      <c r="F95" s="294" t="s">
        <v>400</v>
      </c>
      <c r="G95" s="293"/>
      <c r="H95" s="275" t="s">
        <v>437</v>
      </c>
      <c r="I95" s="275" t="s">
        <v>434</v>
      </c>
      <c r="J95" s="275"/>
      <c r="K95" s="286"/>
    </row>
    <row r="96" spans="2:11" ht="15" customHeight="1">
      <c r="B96" s="298"/>
      <c r="C96" s="299"/>
      <c r="D96" s="299"/>
      <c r="E96" s="299"/>
      <c r="F96" s="299"/>
      <c r="G96" s="299"/>
      <c r="H96" s="299"/>
      <c r="I96" s="299"/>
      <c r="J96" s="299"/>
      <c r="K96" s="300"/>
    </row>
    <row r="97" spans="2:11" ht="18.75" customHeight="1">
      <c r="B97" s="301"/>
      <c r="C97" s="302"/>
      <c r="D97" s="302"/>
      <c r="E97" s="302"/>
      <c r="F97" s="302"/>
      <c r="G97" s="302"/>
      <c r="H97" s="302"/>
      <c r="I97" s="302"/>
      <c r="J97" s="302"/>
      <c r="K97" s="301"/>
    </row>
    <row r="98" spans="2:11" ht="18.75" customHeight="1">
      <c r="B98" s="281"/>
      <c r="C98" s="281"/>
      <c r="D98" s="281"/>
      <c r="E98" s="281"/>
      <c r="F98" s="281"/>
      <c r="G98" s="281"/>
      <c r="H98" s="281"/>
      <c r="I98" s="281"/>
      <c r="J98" s="281"/>
      <c r="K98" s="281"/>
    </row>
    <row r="99" spans="2:11" ht="7.5" customHeight="1">
      <c r="B99" s="282"/>
      <c r="C99" s="283"/>
      <c r="D99" s="283"/>
      <c r="E99" s="283"/>
      <c r="F99" s="283"/>
      <c r="G99" s="283"/>
      <c r="H99" s="283"/>
      <c r="I99" s="283"/>
      <c r="J99" s="283"/>
      <c r="K99" s="284"/>
    </row>
    <row r="100" spans="2:11" ht="45" customHeight="1">
      <c r="B100" s="285"/>
      <c r="C100" s="390" t="s">
        <v>438</v>
      </c>
      <c r="D100" s="390"/>
      <c r="E100" s="390"/>
      <c r="F100" s="390"/>
      <c r="G100" s="390"/>
      <c r="H100" s="390"/>
      <c r="I100" s="390"/>
      <c r="J100" s="390"/>
      <c r="K100" s="286"/>
    </row>
    <row r="101" spans="2:11" ht="17.25" customHeight="1">
      <c r="B101" s="285"/>
      <c r="C101" s="287" t="s">
        <v>394</v>
      </c>
      <c r="D101" s="287"/>
      <c r="E101" s="287"/>
      <c r="F101" s="287" t="s">
        <v>395</v>
      </c>
      <c r="G101" s="288"/>
      <c r="H101" s="287" t="s">
        <v>109</v>
      </c>
      <c r="I101" s="287" t="s">
        <v>55</v>
      </c>
      <c r="J101" s="287" t="s">
        <v>396</v>
      </c>
      <c r="K101" s="286"/>
    </row>
    <row r="102" spans="2:11" ht="17.25" customHeight="1">
      <c r="B102" s="285"/>
      <c r="C102" s="289" t="s">
        <v>397</v>
      </c>
      <c r="D102" s="289"/>
      <c r="E102" s="289"/>
      <c r="F102" s="290" t="s">
        <v>398</v>
      </c>
      <c r="G102" s="291"/>
      <c r="H102" s="289"/>
      <c r="I102" s="289"/>
      <c r="J102" s="289" t="s">
        <v>399</v>
      </c>
      <c r="K102" s="286"/>
    </row>
    <row r="103" spans="2:11" ht="5.25" customHeight="1">
      <c r="B103" s="285"/>
      <c r="C103" s="287"/>
      <c r="D103" s="287"/>
      <c r="E103" s="287"/>
      <c r="F103" s="287"/>
      <c r="G103" s="303"/>
      <c r="H103" s="287"/>
      <c r="I103" s="287"/>
      <c r="J103" s="287"/>
      <c r="K103" s="286"/>
    </row>
    <row r="104" spans="2:11" ht="15" customHeight="1">
      <c r="B104" s="285"/>
      <c r="C104" s="275" t="s">
        <v>51</v>
      </c>
      <c r="D104" s="292"/>
      <c r="E104" s="292"/>
      <c r="F104" s="294" t="s">
        <v>400</v>
      </c>
      <c r="G104" s="303"/>
      <c r="H104" s="275" t="s">
        <v>439</v>
      </c>
      <c r="I104" s="275" t="s">
        <v>402</v>
      </c>
      <c r="J104" s="275">
        <v>20</v>
      </c>
      <c r="K104" s="286"/>
    </row>
    <row r="105" spans="2:11" ht="15" customHeight="1">
      <c r="B105" s="285"/>
      <c r="C105" s="275" t="s">
        <v>403</v>
      </c>
      <c r="D105" s="275"/>
      <c r="E105" s="275"/>
      <c r="F105" s="294" t="s">
        <v>400</v>
      </c>
      <c r="G105" s="275"/>
      <c r="H105" s="275" t="s">
        <v>439</v>
      </c>
      <c r="I105" s="275" t="s">
        <v>402</v>
      </c>
      <c r="J105" s="275">
        <v>120</v>
      </c>
      <c r="K105" s="286"/>
    </row>
    <row r="106" spans="2:11" ht="15" customHeight="1">
      <c r="B106" s="295"/>
      <c r="C106" s="275" t="s">
        <v>405</v>
      </c>
      <c r="D106" s="275"/>
      <c r="E106" s="275"/>
      <c r="F106" s="294" t="s">
        <v>406</v>
      </c>
      <c r="G106" s="275"/>
      <c r="H106" s="275" t="s">
        <v>439</v>
      </c>
      <c r="I106" s="275" t="s">
        <v>402</v>
      </c>
      <c r="J106" s="275">
        <v>50</v>
      </c>
      <c r="K106" s="286"/>
    </row>
    <row r="107" spans="2:11" ht="15" customHeight="1">
      <c r="B107" s="295"/>
      <c r="C107" s="275" t="s">
        <v>408</v>
      </c>
      <c r="D107" s="275"/>
      <c r="E107" s="275"/>
      <c r="F107" s="294" t="s">
        <v>400</v>
      </c>
      <c r="G107" s="275"/>
      <c r="H107" s="275" t="s">
        <v>439</v>
      </c>
      <c r="I107" s="275" t="s">
        <v>410</v>
      </c>
      <c r="J107" s="275"/>
      <c r="K107" s="286"/>
    </row>
    <row r="108" spans="2:11" ht="15" customHeight="1">
      <c r="B108" s="295"/>
      <c r="C108" s="275" t="s">
        <v>419</v>
      </c>
      <c r="D108" s="275"/>
      <c r="E108" s="275"/>
      <c r="F108" s="294" t="s">
        <v>406</v>
      </c>
      <c r="G108" s="275"/>
      <c r="H108" s="275" t="s">
        <v>439</v>
      </c>
      <c r="I108" s="275" t="s">
        <v>402</v>
      </c>
      <c r="J108" s="275">
        <v>50</v>
      </c>
      <c r="K108" s="286"/>
    </row>
    <row r="109" spans="2:11" ht="15" customHeight="1">
      <c r="B109" s="295"/>
      <c r="C109" s="275" t="s">
        <v>427</v>
      </c>
      <c r="D109" s="275"/>
      <c r="E109" s="275"/>
      <c r="F109" s="294" t="s">
        <v>406</v>
      </c>
      <c r="G109" s="275"/>
      <c r="H109" s="275" t="s">
        <v>439</v>
      </c>
      <c r="I109" s="275" t="s">
        <v>402</v>
      </c>
      <c r="J109" s="275">
        <v>50</v>
      </c>
      <c r="K109" s="286"/>
    </row>
    <row r="110" spans="2:11" ht="15" customHeight="1">
      <c r="B110" s="295"/>
      <c r="C110" s="275" t="s">
        <v>425</v>
      </c>
      <c r="D110" s="275"/>
      <c r="E110" s="275"/>
      <c r="F110" s="294" t="s">
        <v>406</v>
      </c>
      <c r="G110" s="275"/>
      <c r="H110" s="275" t="s">
        <v>439</v>
      </c>
      <c r="I110" s="275" t="s">
        <v>402</v>
      </c>
      <c r="J110" s="275">
        <v>50</v>
      </c>
      <c r="K110" s="286"/>
    </row>
    <row r="111" spans="2:11" ht="15" customHeight="1">
      <c r="B111" s="295"/>
      <c r="C111" s="275" t="s">
        <v>51</v>
      </c>
      <c r="D111" s="275"/>
      <c r="E111" s="275"/>
      <c r="F111" s="294" t="s">
        <v>400</v>
      </c>
      <c r="G111" s="275"/>
      <c r="H111" s="275" t="s">
        <v>440</v>
      </c>
      <c r="I111" s="275" t="s">
        <v>402</v>
      </c>
      <c r="J111" s="275">
        <v>20</v>
      </c>
      <c r="K111" s="286"/>
    </row>
    <row r="112" spans="2:11" ht="15" customHeight="1">
      <c r="B112" s="295"/>
      <c r="C112" s="275" t="s">
        <v>441</v>
      </c>
      <c r="D112" s="275"/>
      <c r="E112" s="275"/>
      <c r="F112" s="294" t="s">
        <v>400</v>
      </c>
      <c r="G112" s="275"/>
      <c r="H112" s="275" t="s">
        <v>442</v>
      </c>
      <c r="I112" s="275" t="s">
        <v>402</v>
      </c>
      <c r="J112" s="275">
        <v>120</v>
      </c>
      <c r="K112" s="286"/>
    </row>
    <row r="113" spans="2:11" ht="15" customHeight="1">
      <c r="B113" s="295"/>
      <c r="C113" s="275" t="s">
        <v>36</v>
      </c>
      <c r="D113" s="275"/>
      <c r="E113" s="275"/>
      <c r="F113" s="294" t="s">
        <v>400</v>
      </c>
      <c r="G113" s="275"/>
      <c r="H113" s="275" t="s">
        <v>443</v>
      </c>
      <c r="I113" s="275" t="s">
        <v>434</v>
      </c>
      <c r="J113" s="275"/>
      <c r="K113" s="286"/>
    </row>
    <row r="114" spans="2:11" ht="15" customHeight="1">
      <c r="B114" s="295"/>
      <c r="C114" s="275" t="s">
        <v>46</v>
      </c>
      <c r="D114" s="275"/>
      <c r="E114" s="275"/>
      <c r="F114" s="294" t="s">
        <v>400</v>
      </c>
      <c r="G114" s="275"/>
      <c r="H114" s="275" t="s">
        <v>444</v>
      </c>
      <c r="I114" s="275" t="s">
        <v>434</v>
      </c>
      <c r="J114" s="275"/>
      <c r="K114" s="286"/>
    </row>
    <row r="115" spans="2:11" ht="15" customHeight="1">
      <c r="B115" s="295"/>
      <c r="C115" s="275" t="s">
        <v>55</v>
      </c>
      <c r="D115" s="275"/>
      <c r="E115" s="275"/>
      <c r="F115" s="294" t="s">
        <v>400</v>
      </c>
      <c r="G115" s="275"/>
      <c r="H115" s="275" t="s">
        <v>445</v>
      </c>
      <c r="I115" s="275" t="s">
        <v>446</v>
      </c>
      <c r="J115" s="275"/>
      <c r="K115" s="286"/>
    </row>
    <row r="116" spans="2:11" ht="15" customHeight="1">
      <c r="B116" s="298"/>
      <c r="C116" s="304"/>
      <c r="D116" s="304"/>
      <c r="E116" s="304"/>
      <c r="F116" s="304"/>
      <c r="G116" s="304"/>
      <c r="H116" s="304"/>
      <c r="I116" s="304"/>
      <c r="J116" s="304"/>
      <c r="K116" s="300"/>
    </row>
    <row r="117" spans="2:11" ht="18.75" customHeight="1">
      <c r="B117" s="305"/>
      <c r="C117" s="271"/>
      <c r="D117" s="271"/>
      <c r="E117" s="271"/>
      <c r="F117" s="306"/>
      <c r="G117" s="271"/>
      <c r="H117" s="271"/>
      <c r="I117" s="271"/>
      <c r="J117" s="271"/>
      <c r="K117" s="305"/>
    </row>
    <row r="118" spans="2:11" ht="18.75" customHeight="1">
      <c r="B118" s="281"/>
      <c r="C118" s="281"/>
      <c r="D118" s="281"/>
      <c r="E118" s="281"/>
      <c r="F118" s="281"/>
      <c r="G118" s="281"/>
      <c r="H118" s="281"/>
      <c r="I118" s="281"/>
      <c r="J118" s="281"/>
      <c r="K118" s="281"/>
    </row>
    <row r="119" spans="2:11" ht="7.5" customHeight="1">
      <c r="B119" s="307"/>
      <c r="C119" s="308"/>
      <c r="D119" s="308"/>
      <c r="E119" s="308"/>
      <c r="F119" s="308"/>
      <c r="G119" s="308"/>
      <c r="H119" s="308"/>
      <c r="I119" s="308"/>
      <c r="J119" s="308"/>
      <c r="K119" s="309"/>
    </row>
    <row r="120" spans="2:11" ht="45" customHeight="1">
      <c r="B120" s="310"/>
      <c r="C120" s="389" t="s">
        <v>447</v>
      </c>
      <c r="D120" s="389"/>
      <c r="E120" s="389"/>
      <c r="F120" s="389"/>
      <c r="G120" s="389"/>
      <c r="H120" s="389"/>
      <c r="I120" s="389"/>
      <c r="J120" s="389"/>
      <c r="K120" s="311"/>
    </row>
    <row r="121" spans="2:11" ht="17.25" customHeight="1">
      <c r="B121" s="312"/>
      <c r="C121" s="287" t="s">
        <v>394</v>
      </c>
      <c r="D121" s="287"/>
      <c r="E121" s="287"/>
      <c r="F121" s="287" t="s">
        <v>395</v>
      </c>
      <c r="G121" s="288"/>
      <c r="H121" s="287" t="s">
        <v>109</v>
      </c>
      <c r="I121" s="287" t="s">
        <v>55</v>
      </c>
      <c r="J121" s="287" t="s">
        <v>396</v>
      </c>
      <c r="K121" s="313"/>
    </row>
    <row r="122" spans="2:11" ht="17.25" customHeight="1">
      <c r="B122" s="312"/>
      <c r="C122" s="289" t="s">
        <v>397</v>
      </c>
      <c r="D122" s="289"/>
      <c r="E122" s="289"/>
      <c r="F122" s="290" t="s">
        <v>398</v>
      </c>
      <c r="G122" s="291"/>
      <c r="H122" s="289"/>
      <c r="I122" s="289"/>
      <c r="J122" s="289" t="s">
        <v>399</v>
      </c>
      <c r="K122" s="313"/>
    </row>
    <row r="123" spans="2:11" ht="5.25" customHeight="1">
      <c r="B123" s="314"/>
      <c r="C123" s="292"/>
      <c r="D123" s="292"/>
      <c r="E123" s="292"/>
      <c r="F123" s="292"/>
      <c r="G123" s="275"/>
      <c r="H123" s="292"/>
      <c r="I123" s="292"/>
      <c r="J123" s="292"/>
      <c r="K123" s="315"/>
    </row>
    <row r="124" spans="2:11" ht="15" customHeight="1">
      <c r="B124" s="314"/>
      <c r="C124" s="275" t="s">
        <v>403</v>
      </c>
      <c r="D124" s="292"/>
      <c r="E124" s="292"/>
      <c r="F124" s="294" t="s">
        <v>400</v>
      </c>
      <c r="G124" s="275"/>
      <c r="H124" s="275" t="s">
        <v>439</v>
      </c>
      <c r="I124" s="275" t="s">
        <v>402</v>
      </c>
      <c r="J124" s="275">
        <v>120</v>
      </c>
      <c r="K124" s="316"/>
    </row>
    <row r="125" spans="2:11" ht="15" customHeight="1">
      <c r="B125" s="314"/>
      <c r="C125" s="275" t="s">
        <v>448</v>
      </c>
      <c r="D125" s="275"/>
      <c r="E125" s="275"/>
      <c r="F125" s="294" t="s">
        <v>400</v>
      </c>
      <c r="G125" s="275"/>
      <c r="H125" s="275" t="s">
        <v>449</v>
      </c>
      <c r="I125" s="275" t="s">
        <v>402</v>
      </c>
      <c r="J125" s="275" t="s">
        <v>450</v>
      </c>
      <c r="K125" s="316"/>
    </row>
    <row r="126" spans="2:11" ht="15" customHeight="1">
      <c r="B126" s="314"/>
      <c r="C126" s="275" t="s">
        <v>349</v>
      </c>
      <c r="D126" s="275"/>
      <c r="E126" s="275"/>
      <c r="F126" s="294" t="s">
        <v>400</v>
      </c>
      <c r="G126" s="275"/>
      <c r="H126" s="275" t="s">
        <v>451</v>
      </c>
      <c r="I126" s="275" t="s">
        <v>402</v>
      </c>
      <c r="J126" s="275" t="s">
        <v>450</v>
      </c>
      <c r="K126" s="316"/>
    </row>
    <row r="127" spans="2:11" ht="15" customHeight="1">
      <c r="B127" s="314"/>
      <c r="C127" s="275" t="s">
        <v>411</v>
      </c>
      <c r="D127" s="275"/>
      <c r="E127" s="275"/>
      <c r="F127" s="294" t="s">
        <v>406</v>
      </c>
      <c r="G127" s="275"/>
      <c r="H127" s="275" t="s">
        <v>412</v>
      </c>
      <c r="I127" s="275" t="s">
        <v>402</v>
      </c>
      <c r="J127" s="275">
        <v>15</v>
      </c>
      <c r="K127" s="316"/>
    </row>
    <row r="128" spans="2:11" ht="15" customHeight="1">
      <c r="B128" s="314"/>
      <c r="C128" s="296" t="s">
        <v>413</v>
      </c>
      <c r="D128" s="296"/>
      <c r="E128" s="296"/>
      <c r="F128" s="297" t="s">
        <v>406</v>
      </c>
      <c r="G128" s="296"/>
      <c r="H128" s="296" t="s">
        <v>414</v>
      </c>
      <c r="I128" s="296" t="s">
        <v>402</v>
      </c>
      <c r="J128" s="296">
        <v>15</v>
      </c>
      <c r="K128" s="316"/>
    </row>
    <row r="129" spans="2:11" ht="15" customHeight="1">
      <c r="B129" s="314"/>
      <c r="C129" s="296" t="s">
        <v>415</v>
      </c>
      <c r="D129" s="296"/>
      <c r="E129" s="296"/>
      <c r="F129" s="297" t="s">
        <v>406</v>
      </c>
      <c r="G129" s="296"/>
      <c r="H129" s="296" t="s">
        <v>416</v>
      </c>
      <c r="I129" s="296" t="s">
        <v>402</v>
      </c>
      <c r="J129" s="296">
        <v>20</v>
      </c>
      <c r="K129" s="316"/>
    </row>
    <row r="130" spans="2:11" ht="15" customHeight="1">
      <c r="B130" s="314"/>
      <c r="C130" s="296" t="s">
        <v>417</v>
      </c>
      <c r="D130" s="296"/>
      <c r="E130" s="296"/>
      <c r="F130" s="297" t="s">
        <v>406</v>
      </c>
      <c r="G130" s="296"/>
      <c r="H130" s="296" t="s">
        <v>418</v>
      </c>
      <c r="I130" s="296" t="s">
        <v>402</v>
      </c>
      <c r="J130" s="296">
        <v>20</v>
      </c>
      <c r="K130" s="316"/>
    </row>
    <row r="131" spans="2:11" ht="15" customHeight="1">
      <c r="B131" s="314"/>
      <c r="C131" s="275" t="s">
        <v>405</v>
      </c>
      <c r="D131" s="275"/>
      <c r="E131" s="275"/>
      <c r="F131" s="294" t="s">
        <v>406</v>
      </c>
      <c r="G131" s="275"/>
      <c r="H131" s="275" t="s">
        <v>439</v>
      </c>
      <c r="I131" s="275" t="s">
        <v>402</v>
      </c>
      <c r="J131" s="275">
        <v>50</v>
      </c>
      <c r="K131" s="316"/>
    </row>
    <row r="132" spans="2:11" ht="15" customHeight="1">
      <c r="B132" s="314"/>
      <c r="C132" s="275" t="s">
        <v>419</v>
      </c>
      <c r="D132" s="275"/>
      <c r="E132" s="275"/>
      <c r="F132" s="294" t="s">
        <v>406</v>
      </c>
      <c r="G132" s="275"/>
      <c r="H132" s="275" t="s">
        <v>439</v>
      </c>
      <c r="I132" s="275" t="s">
        <v>402</v>
      </c>
      <c r="J132" s="275">
        <v>50</v>
      </c>
      <c r="K132" s="316"/>
    </row>
    <row r="133" spans="2:11" ht="15" customHeight="1">
      <c r="B133" s="314"/>
      <c r="C133" s="275" t="s">
        <v>425</v>
      </c>
      <c r="D133" s="275"/>
      <c r="E133" s="275"/>
      <c r="F133" s="294" t="s">
        <v>406</v>
      </c>
      <c r="G133" s="275"/>
      <c r="H133" s="275" t="s">
        <v>439</v>
      </c>
      <c r="I133" s="275" t="s">
        <v>402</v>
      </c>
      <c r="J133" s="275">
        <v>50</v>
      </c>
      <c r="K133" s="316"/>
    </row>
    <row r="134" spans="2:11" ht="15" customHeight="1">
      <c r="B134" s="314"/>
      <c r="C134" s="275" t="s">
        <v>427</v>
      </c>
      <c r="D134" s="275"/>
      <c r="E134" s="275"/>
      <c r="F134" s="294" t="s">
        <v>406</v>
      </c>
      <c r="G134" s="275"/>
      <c r="H134" s="275" t="s">
        <v>439</v>
      </c>
      <c r="I134" s="275" t="s">
        <v>402</v>
      </c>
      <c r="J134" s="275">
        <v>50</v>
      </c>
      <c r="K134" s="316"/>
    </row>
    <row r="135" spans="2:11" ht="15" customHeight="1">
      <c r="B135" s="314"/>
      <c r="C135" s="275" t="s">
        <v>114</v>
      </c>
      <c r="D135" s="275"/>
      <c r="E135" s="275"/>
      <c r="F135" s="294" t="s">
        <v>406</v>
      </c>
      <c r="G135" s="275"/>
      <c r="H135" s="275" t="s">
        <v>452</v>
      </c>
      <c r="I135" s="275" t="s">
        <v>402</v>
      </c>
      <c r="J135" s="275">
        <v>255</v>
      </c>
      <c r="K135" s="316"/>
    </row>
    <row r="136" spans="2:11" ht="15" customHeight="1">
      <c r="B136" s="314"/>
      <c r="C136" s="275" t="s">
        <v>429</v>
      </c>
      <c r="D136" s="275"/>
      <c r="E136" s="275"/>
      <c r="F136" s="294" t="s">
        <v>400</v>
      </c>
      <c r="G136" s="275"/>
      <c r="H136" s="275" t="s">
        <v>453</v>
      </c>
      <c r="I136" s="275" t="s">
        <v>431</v>
      </c>
      <c r="J136" s="275"/>
      <c r="K136" s="316"/>
    </row>
    <row r="137" spans="2:11" ht="15" customHeight="1">
      <c r="B137" s="314"/>
      <c r="C137" s="275" t="s">
        <v>432</v>
      </c>
      <c r="D137" s="275"/>
      <c r="E137" s="275"/>
      <c r="F137" s="294" t="s">
        <v>400</v>
      </c>
      <c r="G137" s="275"/>
      <c r="H137" s="275" t="s">
        <v>454</v>
      </c>
      <c r="I137" s="275" t="s">
        <v>434</v>
      </c>
      <c r="J137" s="275"/>
      <c r="K137" s="316"/>
    </row>
    <row r="138" spans="2:11" ht="15" customHeight="1">
      <c r="B138" s="314"/>
      <c r="C138" s="275" t="s">
        <v>435</v>
      </c>
      <c r="D138" s="275"/>
      <c r="E138" s="275"/>
      <c r="F138" s="294" t="s">
        <v>400</v>
      </c>
      <c r="G138" s="275"/>
      <c r="H138" s="275" t="s">
        <v>435</v>
      </c>
      <c r="I138" s="275" t="s">
        <v>434</v>
      </c>
      <c r="J138" s="275"/>
      <c r="K138" s="316"/>
    </row>
    <row r="139" spans="2:11" ht="15" customHeight="1">
      <c r="B139" s="314"/>
      <c r="C139" s="275" t="s">
        <v>36</v>
      </c>
      <c r="D139" s="275"/>
      <c r="E139" s="275"/>
      <c r="F139" s="294" t="s">
        <v>400</v>
      </c>
      <c r="G139" s="275"/>
      <c r="H139" s="275" t="s">
        <v>455</v>
      </c>
      <c r="I139" s="275" t="s">
        <v>434</v>
      </c>
      <c r="J139" s="275"/>
      <c r="K139" s="316"/>
    </row>
    <row r="140" spans="2:11" ht="15" customHeight="1">
      <c r="B140" s="314"/>
      <c r="C140" s="275" t="s">
        <v>456</v>
      </c>
      <c r="D140" s="275"/>
      <c r="E140" s="275"/>
      <c r="F140" s="294" t="s">
        <v>400</v>
      </c>
      <c r="G140" s="275"/>
      <c r="H140" s="275" t="s">
        <v>457</v>
      </c>
      <c r="I140" s="275" t="s">
        <v>434</v>
      </c>
      <c r="J140" s="275"/>
      <c r="K140" s="316"/>
    </row>
    <row r="141" spans="2:11" ht="15" customHeight="1">
      <c r="B141" s="317"/>
      <c r="C141" s="318"/>
      <c r="D141" s="318"/>
      <c r="E141" s="318"/>
      <c r="F141" s="318"/>
      <c r="G141" s="318"/>
      <c r="H141" s="318"/>
      <c r="I141" s="318"/>
      <c r="J141" s="318"/>
      <c r="K141" s="319"/>
    </row>
    <row r="142" spans="2:11" ht="18.75" customHeight="1">
      <c r="B142" s="271"/>
      <c r="C142" s="271"/>
      <c r="D142" s="271"/>
      <c r="E142" s="271"/>
      <c r="F142" s="306"/>
      <c r="G142" s="271"/>
      <c r="H142" s="271"/>
      <c r="I142" s="271"/>
      <c r="J142" s="271"/>
      <c r="K142" s="271"/>
    </row>
    <row r="143" spans="2:11" ht="18.75" customHeight="1">
      <c r="B143" s="281"/>
      <c r="C143" s="281"/>
      <c r="D143" s="281"/>
      <c r="E143" s="281"/>
      <c r="F143" s="281"/>
      <c r="G143" s="281"/>
      <c r="H143" s="281"/>
      <c r="I143" s="281"/>
      <c r="J143" s="281"/>
      <c r="K143" s="281"/>
    </row>
    <row r="144" spans="2:11" ht="7.5" customHeight="1">
      <c r="B144" s="282"/>
      <c r="C144" s="283"/>
      <c r="D144" s="283"/>
      <c r="E144" s="283"/>
      <c r="F144" s="283"/>
      <c r="G144" s="283"/>
      <c r="H144" s="283"/>
      <c r="I144" s="283"/>
      <c r="J144" s="283"/>
      <c r="K144" s="284"/>
    </row>
    <row r="145" spans="2:11" ht="45" customHeight="1">
      <c r="B145" s="285"/>
      <c r="C145" s="390" t="s">
        <v>458</v>
      </c>
      <c r="D145" s="390"/>
      <c r="E145" s="390"/>
      <c r="F145" s="390"/>
      <c r="G145" s="390"/>
      <c r="H145" s="390"/>
      <c r="I145" s="390"/>
      <c r="J145" s="390"/>
      <c r="K145" s="286"/>
    </row>
    <row r="146" spans="2:11" ht="17.25" customHeight="1">
      <c r="B146" s="285"/>
      <c r="C146" s="287" t="s">
        <v>394</v>
      </c>
      <c r="D146" s="287"/>
      <c r="E146" s="287"/>
      <c r="F146" s="287" t="s">
        <v>395</v>
      </c>
      <c r="G146" s="288"/>
      <c r="H146" s="287" t="s">
        <v>109</v>
      </c>
      <c r="I146" s="287" t="s">
        <v>55</v>
      </c>
      <c r="J146" s="287" t="s">
        <v>396</v>
      </c>
      <c r="K146" s="286"/>
    </row>
    <row r="147" spans="2:11" ht="17.25" customHeight="1">
      <c r="B147" s="285"/>
      <c r="C147" s="289" t="s">
        <v>397</v>
      </c>
      <c r="D147" s="289"/>
      <c r="E147" s="289"/>
      <c r="F147" s="290" t="s">
        <v>398</v>
      </c>
      <c r="G147" s="291"/>
      <c r="H147" s="289"/>
      <c r="I147" s="289"/>
      <c r="J147" s="289" t="s">
        <v>399</v>
      </c>
      <c r="K147" s="286"/>
    </row>
    <row r="148" spans="2:11" ht="5.25" customHeight="1">
      <c r="B148" s="295"/>
      <c r="C148" s="292"/>
      <c r="D148" s="292"/>
      <c r="E148" s="292"/>
      <c r="F148" s="292"/>
      <c r="G148" s="293"/>
      <c r="H148" s="292"/>
      <c r="I148" s="292"/>
      <c r="J148" s="292"/>
      <c r="K148" s="316"/>
    </row>
    <row r="149" spans="2:11" ht="15" customHeight="1">
      <c r="B149" s="295"/>
      <c r="C149" s="320" t="s">
        <v>403</v>
      </c>
      <c r="D149" s="275"/>
      <c r="E149" s="275"/>
      <c r="F149" s="321" t="s">
        <v>400</v>
      </c>
      <c r="G149" s="275"/>
      <c r="H149" s="320" t="s">
        <v>439</v>
      </c>
      <c r="I149" s="320" t="s">
        <v>402</v>
      </c>
      <c r="J149" s="320">
        <v>120</v>
      </c>
      <c r="K149" s="316"/>
    </row>
    <row r="150" spans="2:11" ht="15" customHeight="1">
      <c r="B150" s="295"/>
      <c r="C150" s="320" t="s">
        <v>448</v>
      </c>
      <c r="D150" s="275"/>
      <c r="E150" s="275"/>
      <c r="F150" s="321" t="s">
        <v>400</v>
      </c>
      <c r="G150" s="275"/>
      <c r="H150" s="320" t="s">
        <v>459</v>
      </c>
      <c r="I150" s="320" t="s">
        <v>402</v>
      </c>
      <c r="J150" s="320" t="s">
        <v>450</v>
      </c>
      <c r="K150" s="316"/>
    </row>
    <row r="151" spans="2:11" ht="15" customHeight="1">
      <c r="B151" s="295"/>
      <c r="C151" s="320" t="s">
        <v>349</v>
      </c>
      <c r="D151" s="275"/>
      <c r="E151" s="275"/>
      <c r="F151" s="321" t="s">
        <v>400</v>
      </c>
      <c r="G151" s="275"/>
      <c r="H151" s="320" t="s">
        <v>460</v>
      </c>
      <c r="I151" s="320" t="s">
        <v>402</v>
      </c>
      <c r="J151" s="320" t="s">
        <v>450</v>
      </c>
      <c r="K151" s="316"/>
    </row>
    <row r="152" spans="2:11" ht="15" customHeight="1">
      <c r="B152" s="295"/>
      <c r="C152" s="320" t="s">
        <v>405</v>
      </c>
      <c r="D152" s="275"/>
      <c r="E152" s="275"/>
      <c r="F152" s="321" t="s">
        <v>406</v>
      </c>
      <c r="G152" s="275"/>
      <c r="H152" s="320" t="s">
        <v>439</v>
      </c>
      <c r="I152" s="320" t="s">
        <v>402</v>
      </c>
      <c r="J152" s="320">
        <v>50</v>
      </c>
      <c r="K152" s="316"/>
    </row>
    <row r="153" spans="2:11" ht="15" customHeight="1">
      <c r="B153" s="295"/>
      <c r="C153" s="320" t="s">
        <v>408</v>
      </c>
      <c r="D153" s="275"/>
      <c r="E153" s="275"/>
      <c r="F153" s="321" t="s">
        <v>400</v>
      </c>
      <c r="G153" s="275"/>
      <c r="H153" s="320" t="s">
        <v>439</v>
      </c>
      <c r="I153" s="320" t="s">
        <v>410</v>
      </c>
      <c r="J153" s="320"/>
      <c r="K153" s="316"/>
    </row>
    <row r="154" spans="2:11" ht="15" customHeight="1">
      <c r="B154" s="295"/>
      <c r="C154" s="320" t="s">
        <v>419</v>
      </c>
      <c r="D154" s="275"/>
      <c r="E154" s="275"/>
      <c r="F154" s="321" t="s">
        <v>406</v>
      </c>
      <c r="G154" s="275"/>
      <c r="H154" s="320" t="s">
        <v>439</v>
      </c>
      <c r="I154" s="320" t="s">
        <v>402</v>
      </c>
      <c r="J154" s="320">
        <v>50</v>
      </c>
      <c r="K154" s="316"/>
    </row>
    <row r="155" spans="2:11" ht="15" customHeight="1">
      <c r="B155" s="295"/>
      <c r="C155" s="320" t="s">
        <v>427</v>
      </c>
      <c r="D155" s="275"/>
      <c r="E155" s="275"/>
      <c r="F155" s="321" t="s">
        <v>406</v>
      </c>
      <c r="G155" s="275"/>
      <c r="H155" s="320" t="s">
        <v>439</v>
      </c>
      <c r="I155" s="320" t="s">
        <v>402</v>
      </c>
      <c r="J155" s="320">
        <v>50</v>
      </c>
      <c r="K155" s="316"/>
    </row>
    <row r="156" spans="2:11" ht="15" customHeight="1">
      <c r="B156" s="295"/>
      <c r="C156" s="320" t="s">
        <v>425</v>
      </c>
      <c r="D156" s="275"/>
      <c r="E156" s="275"/>
      <c r="F156" s="321" t="s">
        <v>406</v>
      </c>
      <c r="G156" s="275"/>
      <c r="H156" s="320" t="s">
        <v>439</v>
      </c>
      <c r="I156" s="320" t="s">
        <v>402</v>
      </c>
      <c r="J156" s="320">
        <v>50</v>
      </c>
      <c r="K156" s="316"/>
    </row>
    <row r="157" spans="2:11" ht="15" customHeight="1">
      <c r="B157" s="295"/>
      <c r="C157" s="320" t="s">
        <v>92</v>
      </c>
      <c r="D157" s="275"/>
      <c r="E157" s="275"/>
      <c r="F157" s="321" t="s">
        <v>400</v>
      </c>
      <c r="G157" s="275"/>
      <c r="H157" s="320" t="s">
        <v>461</v>
      </c>
      <c r="I157" s="320" t="s">
        <v>402</v>
      </c>
      <c r="J157" s="320" t="s">
        <v>462</v>
      </c>
      <c r="K157" s="316"/>
    </row>
    <row r="158" spans="2:11" ht="15" customHeight="1">
      <c r="B158" s="295"/>
      <c r="C158" s="320" t="s">
        <v>463</v>
      </c>
      <c r="D158" s="275"/>
      <c r="E158" s="275"/>
      <c r="F158" s="321" t="s">
        <v>400</v>
      </c>
      <c r="G158" s="275"/>
      <c r="H158" s="320" t="s">
        <v>464</v>
      </c>
      <c r="I158" s="320" t="s">
        <v>434</v>
      </c>
      <c r="J158" s="320"/>
      <c r="K158" s="316"/>
    </row>
    <row r="159" spans="2:11" ht="15" customHeight="1">
      <c r="B159" s="322"/>
      <c r="C159" s="304"/>
      <c r="D159" s="304"/>
      <c r="E159" s="304"/>
      <c r="F159" s="304"/>
      <c r="G159" s="304"/>
      <c r="H159" s="304"/>
      <c r="I159" s="304"/>
      <c r="J159" s="304"/>
      <c r="K159" s="323"/>
    </row>
    <row r="160" spans="2:11" ht="18.75" customHeight="1">
      <c r="B160" s="271"/>
      <c r="C160" s="275"/>
      <c r="D160" s="275"/>
      <c r="E160" s="275"/>
      <c r="F160" s="294"/>
      <c r="G160" s="275"/>
      <c r="H160" s="275"/>
      <c r="I160" s="275"/>
      <c r="J160" s="275"/>
      <c r="K160" s="271"/>
    </row>
    <row r="161" spans="2:11" ht="18.75" customHeight="1">
      <c r="B161" s="281"/>
      <c r="C161" s="281"/>
      <c r="D161" s="281"/>
      <c r="E161" s="281"/>
      <c r="F161" s="281"/>
      <c r="G161" s="281"/>
      <c r="H161" s="281"/>
      <c r="I161" s="281"/>
      <c r="J161" s="281"/>
      <c r="K161" s="281"/>
    </row>
    <row r="162" spans="2:11" ht="7.5" customHeight="1">
      <c r="B162" s="263"/>
      <c r="C162" s="264"/>
      <c r="D162" s="264"/>
      <c r="E162" s="264"/>
      <c r="F162" s="264"/>
      <c r="G162" s="264"/>
      <c r="H162" s="264"/>
      <c r="I162" s="264"/>
      <c r="J162" s="264"/>
      <c r="K162" s="265"/>
    </row>
    <row r="163" spans="2:11" ht="45" customHeight="1">
      <c r="B163" s="266"/>
      <c r="C163" s="389" t="s">
        <v>465</v>
      </c>
      <c r="D163" s="389"/>
      <c r="E163" s="389"/>
      <c r="F163" s="389"/>
      <c r="G163" s="389"/>
      <c r="H163" s="389"/>
      <c r="I163" s="389"/>
      <c r="J163" s="389"/>
      <c r="K163" s="267"/>
    </row>
    <row r="164" spans="2:11" ht="17.25" customHeight="1">
      <c r="B164" s="266"/>
      <c r="C164" s="287" t="s">
        <v>394</v>
      </c>
      <c r="D164" s="287"/>
      <c r="E164" s="287"/>
      <c r="F164" s="287" t="s">
        <v>395</v>
      </c>
      <c r="G164" s="324"/>
      <c r="H164" s="325" t="s">
        <v>109</v>
      </c>
      <c r="I164" s="325" t="s">
        <v>55</v>
      </c>
      <c r="J164" s="287" t="s">
        <v>396</v>
      </c>
      <c r="K164" s="267"/>
    </row>
    <row r="165" spans="2:11" ht="17.25" customHeight="1">
      <c r="B165" s="268"/>
      <c r="C165" s="289" t="s">
        <v>397</v>
      </c>
      <c r="D165" s="289"/>
      <c r="E165" s="289"/>
      <c r="F165" s="290" t="s">
        <v>398</v>
      </c>
      <c r="G165" s="326"/>
      <c r="H165" s="327"/>
      <c r="I165" s="327"/>
      <c r="J165" s="289" t="s">
        <v>399</v>
      </c>
      <c r="K165" s="269"/>
    </row>
    <row r="166" spans="2:11" ht="5.25" customHeight="1">
      <c r="B166" s="295"/>
      <c r="C166" s="292"/>
      <c r="D166" s="292"/>
      <c r="E166" s="292"/>
      <c r="F166" s="292"/>
      <c r="G166" s="293"/>
      <c r="H166" s="292"/>
      <c r="I166" s="292"/>
      <c r="J166" s="292"/>
      <c r="K166" s="316"/>
    </row>
    <row r="167" spans="2:11" ht="15" customHeight="1">
      <c r="B167" s="295"/>
      <c r="C167" s="275" t="s">
        <v>403</v>
      </c>
      <c r="D167" s="275"/>
      <c r="E167" s="275"/>
      <c r="F167" s="294" t="s">
        <v>400</v>
      </c>
      <c r="G167" s="275"/>
      <c r="H167" s="275" t="s">
        <v>439</v>
      </c>
      <c r="I167" s="275" t="s">
        <v>402</v>
      </c>
      <c r="J167" s="275">
        <v>120</v>
      </c>
      <c r="K167" s="316"/>
    </row>
    <row r="168" spans="2:11" ht="15" customHeight="1">
      <c r="B168" s="295"/>
      <c r="C168" s="275" t="s">
        <v>448</v>
      </c>
      <c r="D168" s="275"/>
      <c r="E168" s="275"/>
      <c r="F168" s="294" t="s">
        <v>400</v>
      </c>
      <c r="G168" s="275"/>
      <c r="H168" s="275" t="s">
        <v>449</v>
      </c>
      <c r="I168" s="275" t="s">
        <v>402</v>
      </c>
      <c r="J168" s="275" t="s">
        <v>450</v>
      </c>
      <c r="K168" s="316"/>
    </row>
    <row r="169" spans="2:11" ht="15" customHeight="1">
      <c r="B169" s="295"/>
      <c r="C169" s="275" t="s">
        <v>349</v>
      </c>
      <c r="D169" s="275"/>
      <c r="E169" s="275"/>
      <c r="F169" s="294" t="s">
        <v>400</v>
      </c>
      <c r="G169" s="275"/>
      <c r="H169" s="275" t="s">
        <v>466</v>
      </c>
      <c r="I169" s="275" t="s">
        <v>402</v>
      </c>
      <c r="J169" s="275" t="s">
        <v>450</v>
      </c>
      <c r="K169" s="316"/>
    </row>
    <row r="170" spans="2:11" ht="15" customHeight="1">
      <c r="B170" s="295"/>
      <c r="C170" s="275" t="s">
        <v>405</v>
      </c>
      <c r="D170" s="275"/>
      <c r="E170" s="275"/>
      <c r="F170" s="294" t="s">
        <v>406</v>
      </c>
      <c r="G170" s="275"/>
      <c r="H170" s="275" t="s">
        <v>466</v>
      </c>
      <c r="I170" s="275" t="s">
        <v>402</v>
      </c>
      <c r="J170" s="275">
        <v>50</v>
      </c>
      <c r="K170" s="316"/>
    </row>
    <row r="171" spans="2:11" ht="15" customHeight="1">
      <c r="B171" s="295"/>
      <c r="C171" s="275" t="s">
        <v>408</v>
      </c>
      <c r="D171" s="275"/>
      <c r="E171" s="275"/>
      <c r="F171" s="294" t="s">
        <v>400</v>
      </c>
      <c r="G171" s="275"/>
      <c r="H171" s="275" t="s">
        <v>466</v>
      </c>
      <c r="I171" s="275" t="s">
        <v>410</v>
      </c>
      <c r="J171" s="275"/>
      <c r="K171" s="316"/>
    </row>
    <row r="172" spans="2:11" ht="15" customHeight="1">
      <c r="B172" s="295"/>
      <c r="C172" s="275" t="s">
        <v>419</v>
      </c>
      <c r="D172" s="275"/>
      <c r="E172" s="275"/>
      <c r="F172" s="294" t="s">
        <v>406</v>
      </c>
      <c r="G172" s="275"/>
      <c r="H172" s="275" t="s">
        <v>466</v>
      </c>
      <c r="I172" s="275" t="s">
        <v>402</v>
      </c>
      <c r="J172" s="275">
        <v>50</v>
      </c>
      <c r="K172" s="316"/>
    </row>
    <row r="173" spans="2:11" ht="15" customHeight="1">
      <c r="B173" s="295"/>
      <c r="C173" s="275" t="s">
        <v>427</v>
      </c>
      <c r="D173" s="275"/>
      <c r="E173" s="275"/>
      <c r="F173" s="294" t="s">
        <v>406</v>
      </c>
      <c r="G173" s="275"/>
      <c r="H173" s="275" t="s">
        <v>466</v>
      </c>
      <c r="I173" s="275" t="s">
        <v>402</v>
      </c>
      <c r="J173" s="275">
        <v>50</v>
      </c>
      <c r="K173" s="316"/>
    </row>
    <row r="174" spans="2:11" ht="15" customHeight="1">
      <c r="B174" s="295"/>
      <c r="C174" s="275" t="s">
        <v>425</v>
      </c>
      <c r="D174" s="275"/>
      <c r="E174" s="275"/>
      <c r="F174" s="294" t="s">
        <v>406</v>
      </c>
      <c r="G174" s="275"/>
      <c r="H174" s="275" t="s">
        <v>466</v>
      </c>
      <c r="I174" s="275" t="s">
        <v>402</v>
      </c>
      <c r="J174" s="275">
        <v>50</v>
      </c>
      <c r="K174" s="316"/>
    </row>
    <row r="175" spans="2:11" ht="15" customHeight="1">
      <c r="B175" s="295"/>
      <c r="C175" s="275" t="s">
        <v>108</v>
      </c>
      <c r="D175" s="275"/>
      <c r="E175" s="275"/>
      <c r="F175" s="294" t="s">
        <v>400</v>
      </c>
      <c r="G175" s="275"/>
      <c r="H175" s="275" t="s">
        <v>467</v>
      </c>
      <c r="I175" s="275" t="s">
        <v>468</v>
      </c>
      <c r="J175" s="275"/>
      <c r="K175" s="316"/>
    </row>
    <row r="176" spans="2:11" ht="15" customHeight="1">
      <c r="B176" s="295"/>
      <c r="C176" s="275" t="s">
        <v>55</v>
      </c>
      <c r="D176" s="275"/>
      <c r="E176" s="275"/>
      <c r="F176" s="294" t="s">
        <v>400</v>
      </c>
      <c r="G176" s="275"/>
      <c r="H176" s="275" t="s">
        <v>469</v>
      </c>
      <c r="I176" s="275" t="s">
        <v>470</v>
      </c>
      <c r="J176" s="275">
        <v>1</v>
      </c>
      <c r="K176" s="316"/>
    </row>
    <row r="177" spans="2:11" ht="15" customHeight="1">
      <c r="B177" s="295"/>
      <c r="C177" s="275" t="s">
        <v>51</v>
      </c>
      <c r="D177" s="275"/>
      <c r="E177" s="275"/>
      <c r="F177" s="294" t="s">
        <v>400</v>
      </c>
      <c r="G177" s="275"/>
      <c r="H177" s="275" t="s">
        <v>471</v>
      </c>
      <c r="I177" s="275" t="s">
        <v>402</v>
      </c>
      <c r="J177" s="275">
        <v>20</v>
      </c>
      <c r="K177" s="316"/>
    </row>
    <row r="178" spans="2:11" ht="15" customHeight="1">
      <c r="B178" s="295"/>
      <c r="C178" s="275" t="s">
        <v>109</v>
      </c>
      <c r="D178" s="275"/>
      <c r="E178" s="275"/>
      <c r="F178" s="294" t="s">
        <v>400</v>
      </c>
      <c r="G178" s="275"/>
      <c r="H178" s="275" t="s">
        <v>472</v>
      </c>
      <c r="I178" s="275" t="s">
        <v>402</v>
      </c>
      <c r="J178" s="275">
        <v>255</v>
      </c>
      <c r="K178" s="316"/>
    </row>
    <row r="179" spans="2:11" ht="15" customHeight="1">
      <c r="B179" s="295"/>
      <c r="C179" s="275" t="s">
        <v>110</v>
      </c>
      <c r="D179" s="275"/>
      <c r="E179" s="275"/>
      <c r="F179" s="294" t="s">
        <v>400</v>
      </c>
      <c r="G179" s="275"/>
      <c r="H179" s="275" t="s">
        <v>365</v>
      </c>
      <c r="I179" s="275" t="s">
        <v>402</v>
      </c>
      <c r="J179" s="275">
        <v>10</v>
      </c>
      <c r="K179" s="316"/>
    </row>
    <row r="180" spans="2:11" ht="15" customHeight="1">
      <c r="B180" s="295"/>
      <c r="C180" s="275" t="s">
        <v>111</v>
      </c>
      <c r="D180" s="275"/>
      <c r="E180" s="275"/>
      <c r="F180" s="294" t="s">
        <v>400</v>
      </c>
      <c r="G180" s="275"/>
      <c r="H180" s="275" t="s">
        <v>473</v>
      </c>
      <c r="I180" s="275" t="s">
        <v>434</v>
      </c>
      <c r="J180" s="275"/>
      <c r="K180" s="316"/>
    </row>
    <row r="181" spans="2:11" ht="15" customHeight="1">
      <c r="B181" s="295"/>
      <c r="C181" s="275" t="s">
        <v>474</v>
      </c>
      <c r="D181" s="275"/>
      <c r="E181" s="275"/>
      <c r="F181" s="294" t="s">
        <v>400</v>
      </c>
      <c r="G181" s="275"/>
      <c r="H181" s="275" t="s">
        <v>475</v>
      </c>
      <c r="I181" s="275" t="s">
        <v>434</v>
      </c>
      <c r="J181" s="275"/>
      <c r="K181" s="316"/>
    </row>
    <row r="182" spans="2:11" ht="15" customHeight="1">
      <c r="B182" s="295"/>
      <c r="C182" s="275" t="s">
        <v>463</v>
      </c>
      <c r="D182" s="275"/>
      <c r="E182" s="275"/>
      <c r="F182" s="294" t="s">
        <v>400</v>
      </c>
      <c r="G182" s="275"/>
      <c r="H182" s="275" t="s">
        <v>476</v>
      </c>
      <c r="I182" s="275" t="s">
        <v>434</v>
      </c>
      <c r="J182" s="275"/>
      <c r="K182" s="316"/>
    </row>
    <row r="183" spans="2:11" ht="15" customHeight="1">
      <c r="B183" s="295"/>
      <c r="C183" s="275" t="s">
        <v>113</v>
      </c>
      <c r="D183" s="275"/>
      <c r="E183" s="275"/>
      <c r="F183" s="294" t="s">
        <v>406</v>
      </c>
      <c r="G183" s="275"/>
      <c r="H183" s="275" t="s">
        <v>477</v>
      </c>
      <c r="I183" s="275" t="s">
        <v>402</v>
      </c>
      <c r="J183" s="275">
        <v>50</v>
      </c>
      <c r="K183" s="316"/>
    </row>
    <row r="184" spans="2:11" ht="15" customHeight="1">
      <c r="B184" s="295"/>
      <c r="C184" s="275" t="s">
        <v>478</v>
      </c>
      <c r="D184" s="275"/>
      <c r="E184" s="275"/>
      <c r="F184" s="294" t="s">
        <v>406</v>
      </c>
      <c r="G184" s="275"/>
      <c r="H184" s="275" t="s">
        <v>479</v>
      </c>
      <c r="I184" s="275" t="s">
        <v>480</v>
      </c>
      <c r="J184" s="275"/>
      <c r="K184" s="316"/>
    </row>
    <row r="185" spans="2:11" ht="15" customHeight="1">
      <c r="B185" s="295"/>
      <c r="C185" s="275" t="s">
        <v>481</v>
      </c>
      <c r="D185" s="275"/>
      <c r="E185" s="275"/>
      <c r="F185" s="294" t="s">
        <v>406</v>
      </c>
      <c r="G185" s="275"/>
      <c r="H185" s="275" t="s">
        <v>482</v>
      </c>
      <c r="I185" s="275" t="s">
        <v>480</v>
      </c>
      <c r="J185" s="275"/>
      <c r="K185" s="316"/>
    </row>
    <row r="186" spans="2:11" ht="15" customHeight="1">
      <c r="B186" s="295"/>
      <c r="C186" s="275" t="s">
        <v>483</v>
      </c>
      <c r="D186" s="275"/>
      <c r="E186" s="275"/>
      <c r="F186" s="294" t="s">
        <v>406</v>
      </c>
      <c r="G186" s="275"/>
      <c r="H186" s="275" t="s">
        <v>484</v>
      </c>
      <c r="I186" s="275" t="s">
        <v>480</v>
      </c>
      <c r="J186" s="275"/>
      <c r="K186" s="316"/>
    </row>
    <row r="187" spans="2:11" ht="15" customHeight="1">
      <c r="B187" s="295"/>
      <c r="C187" s="328" t="s">
        <v>485</v>
      </c>
      <c r="D187" s="275"/>
      <c r="E187" s="275"/>
      <c r="F187" s="294" t="s">
        <v>406</v>
      </c>
      <c r="G187" s="275"/>
      <c r="H187" s="275" t="s">
        <v>486</v>
      </c>
      <c r="I187" s="275" t="s">
        <v>487</v>
      </c>
      <c r="J187" s="329" t="s">
        <v>488</v>
      </c>
      <c r="K187" s="316"/>
    </row>
    <row r="188" spans="2:11" ht="15" customHeight="1">
      <c r="B188" s="295"/>
      <c r="C188" s="280" t="s">
        <v>40</v>
      </c>
      <c r="D188" s="275"/>
      <c r="E188" s="275"/>
      <c r="F188" s="294" t="s">
        <v>400</v>
      </c>
      <c r="G188" s="275"/>
      <c r="H188" s="271" t="s">
        <v>489</v>
      </c>
      <c r="I188" s="275" t="s">
        <v>490</v>
      </c>
      <c r="J188" s="275"/>
      <c r="K188" s="316"/>
    </row>
    <row r="189" spans="2:11" ht="15" customHeight="1">
      <c r="B189" s="295"/>
      <c r="C189" s="280" t="s">
        <v>491</v>
      </c>
      <c r="D189" s="275"/>
      <c r="E189" s="275"/>
      <c r="F189" s="294" t="s">
        <v>400</v>
      </c>
      <c r="G189" s="275"/>
      <c r="H189" s="275" t="s">
        <v>492</v>
      </c>
      <c r="I189" s="275" t="s">
        <v>434</v>
      </c>
      <c r="J189" s="275"/>
      <c r="K189" s="316"/>
    </row>
    <row r="190" spans="2:11" ht="15" customHeight="1">
      <c r="B190" s="295"/>
      <c r="C190" s="280" t="s">
        <v>493</v>
      </c>
      <c r="D190" s="275"/>
      <c r="E190" s="275"/>
      <c r="F190" s="294" t="s">
        <v>400</v>
      </c>
      <c r="G190" s="275"/>
      <c r="H190" s="275" t="s">
        <v>494</v>
      </c>
      <c r="I190" s="275" t="s">
        <v>434</v>
      </c>
      <c r="J190" s="275"/>
      <c r="K190" s="316"/>
    </row>
    <row r="191" spans="2:11" ht="15" customHeight="1">
      <c r="B191" s="295"/>
      <c r="C191" s="280" t="s">
        <v>495</v>
      </c>
      <c r="D191" s="275"/>
      <c r="E191" s="275"/>
      <c r="F191" s="294" t="s">
        <v>406</v>
      </c>
      <c r="G191" s="275"/>
      <c r="H191" s="275" t="s">
        <v>496</v>
      </c>
      <c r="I191" s="275" t="s">
        <v>434</v>
      </c>
      <c r="J191" s="275"/>
      <c r="K191" s="316"/>
    </row>
    <row r="192" spans="2:11" ht="15" customHeight="1">
      <c r="B192" s="322"/>
      <c r="C192" s="330"/>
      <c r="D192" s="304"/>
      <c r="E192" s="304"/>
      <c r="F192" s="304"/>
      <c r="G192" s="304"/>
      <c r="H192" s="304"/>
      <c r="I192" s="304"/>
      <c r="J192" s="304"/>
      <c r="K192" s="323"/>
    </row>
    <row r="193" spans="2:11" ht="18.75" customHeight="1">
      <c r="B193" s="271"/>
      <c r="C193" s="275"/>
      <c r="D193" s="275"/>
      <c r="E193" s="275"/>
      <c r="F193" s="294"/>
      <c r="G193" s="275"/>
      <c r="H193" s="275"/>
      <c r="I193" s="275"/>
      <c r="J193" s="275"/>
      <c r="K193" s="271"/>
    </row>
    <row r="194" spans="2:11" ht="18.75" customHeight="1">
      <c r="B194" s="271"/>
      <c r="C194" s="275"/>
      <c r="D194" s="275"/>
      <c r="E194" s="275"/>
      <c r="F194" s="294"/>
      <c r="G194" s="275"/>
      <c r="H194" s="275"/>
      <c r="I194" s="275"/>
      <c r="J194" s="275"/>
      <c r="K194" s="271"/>
    </row>
    <row r="195" spans="2:11" ht="18.75" customHeight="1">
      <c r="B195" s="281"/>
      <c r="C195" s="281"/>
      <c r="D195" s="281"/>
      <c r="E195" s="281"/>
      <c r="F195" s="281"/>
      <c r="G195" s="281"/>
      <c r="H195" s="281"/>
      <c r="I195" s="281"/>
      <c r="J195" s="281"/>
      <c r="K195" s="281"/>
    </row>
    <row r="196" spans="2:11">
      <c r="B196" s="263"/>
      <c r="C196" s="264"/>
      <c r="D196" s="264"/>
      <c r="E196" s="264"/>
      <c r="F196" s="264"/>
      <c r="G196" s="264"/>
      <c r="H196" s="264"/>
      <c r="I196" s="264"/>
      <c r="J196" s="264"/>
      <c r="K196" s="265"/>
    </row>
    <row r="197" spans="2:11" ht="21">
      <c r="B197" s="266"/>
      <c r="C197" s="389" t="s">
        <v>497</v>
      </c>
      <c r="D197" s="389"/>
      <c r="E197" s="389"/>
      <c r="F197" s="389"/>
      <c r="G197" s="389"/>
      <c r="H197" s="389"/>
      <c r="I197" s="389"/>
      <c r="J197" s="389"/>
      <c r="K197" s="267"/>
    </row>
    <row r="198" spans="2:11" ht="25.5" customHeight="1">
      <c r="B198" s="266"/>
      <c r="C198" s="331" t="s">
        <v>498</v>
      </c>
      <c r="D198" s="331"/>
      <c r="E198" s="331"/>
      <c r="F198" s="331" t="s">
        <v>499</v>
      </c>
      <c r="G198" s="332"/>
      <c r="H198" s="388" t="s">
        <v>500</v>
      </c>
      <c r="I198" s="388"/>
      <c r="J198" s="388"/>
      <c r="K198" s="267"/>
    </row>
    <row r="199" spans="2:11" ht="5.25" customHeight="1">
      <c r="B199" s="295"/>
      <c r="C199" s="292"/>
      <c r="D199" s="292"/>
      <c r="E199" s="292"/>
      <c r="F199" s="292"/>
      <c r="G199" s="275"/>
      <c r="H199" s="292"/>
      <c r="I199" s="292"/>
      <c r="J199" s="292"/>
      <c r="K199" s="316"/>
    </row>
    <row r="200" spans="2:11" ht="15" customHeight="1">
      <c r="B200" s="295"/>
      <c r="C200" s="275" t="s">
        <v>490</v>
      </c>
      <c r="D200" s="275"/>
      <c r="E200" s="275"/>
      <c r="F200" s="294" t="s">
        <v>41</v>
      </c>
      <c r="G200" s="275"/>
      <c r="H200" s="386" t="s">
        <v>501</v>
      </c>
      <c r="I200" s="386"/>
      <c r="J200" s="386"/>
      <c r="K200" s="316"/>
    </row>
    <row r="201" spans="2:11" ht="15" customHeight="1">
      <c r="B201" s="295"/>
      <c r="C201" s="301"/>
      <c r="D201" s="275"/>
      <c r="E201" s="275"/>
      <c r="F201" s="294" t="s">
        <v>42</v>
      </c>
      <c r="G201" s="275"/>
      <c r="H201" s="386" t="s">
        <v>502</v>
      </c>
      <c r="I201" s="386"/>
      <c r="J201" s="386"/>
      <c r="K201" s="316"/>
    </row>
    <row r="202" spans="2:11" ht="15" customHeight="1">
      <c r="B202" s="295"/>
      <c r="C202" s="301"/>
      <c r="D202" s="275"/>
      <c r="E202" s="275"/>
      <c r="F202" s="294" t="s">
        <v>45</v>
      </c>
      <c r="G202" s="275"/>
      <c r="H202" s="386" t="s">
        <v>503</v>
      </c>
      <c r="I202" s="386"/>
      <c r="J202" s="386"/>
      <c r="K202" s="316"/>
    </row>
    <row r="203" spans="2:11" ht="15" customHeight="1">
      <c r="B203" s="295"/>
      <c r="C203" s="275"/>
      <c r="D203" s="275"/>
      <c r="E203" s="275"/>
      <c r="F203" s="294" t="s">
        <v>43</v>
      </c>
      <c r="G203" s="275"/>
      <c r="H203" s="386" t="s">
        <v>504</v>
      </c>
      <c r="I203" s="386"/>
      <c r="J203" s="386"/>
      <c r="K203" s="316"/>
    </row>
    <row r="204" spans="2:11" ht="15" customHeight="1">
      <c r="B204" s="295"/>
      <c r="C204" s="275"/>
      <c r="D204" s="275"/>
      <c r="E204" s="275"/>
      <c r="F204" s="294" t="s">
        <v>44</v>
      </c>
      <c r="G204" s="275"/>
      <c r="H204" s="386" t="s">
        <v>505</v>
      </c>
      <c r="I204" s="386"/>
      <c r="J204" s="386"/>
      <c r="K204" s="316"/>
    </row>
    <row r="205" spans="2:11" ht="15" customHeight="1">
      <c r="B205" s="295"/>
      <c r="C205" s="275"/>
      <c r="D205" s="275"/>
      <c r="E205" s="275"/>
      <c r="F205" s="294"/>
      <c r="G205" s="275"/>
      <c r="H205" s="275"/>
      <c r="I205" s="275"/>
      <c r="J205" s="275"/>
      <c r="K205" s="316"/>
    </row>
    <row r="206" spans="2:11" ht="15" customHeight="1">
      <c r="B206" s="295"/>
      <c r="C206" s="275" t="s">
        <v>446</v>
      </c>
      <c r="D206" s="275"/>
      <c r="E206" s="275"/>
      <c r="F206" s="294" t="s">
        <v>76</v>
      </c>
      <c r="G206" s="275"/>
      <c r="H206" s="386" t="s">
        <v>506</v>
      </c>
      <c r="I206" s="386"/>
      <c r="J206" s="386"/>
      <c r="K206" s="316"/>
    </row>
    <row r="207" spans="2:11" ht="15" customHeight="1">
      <c r="B207" s="295"/>
      <c r="C207" s="301"/>
      <c r="D207" s="275"/>
      <c r="E207" s="275"/>
      <c r="F207" s="294" t="s">
        <v>345</v>
      </c>
      <c r="G207" s="275"/>
      <c r="H207" s="386" t="s">
        <v>346</v>
      </c>
      <c r="I207" s="386"/>
      <c r="J207" s="386"/>
      <c r="K207" s="316"/>
    </row>
    <row r="208" spans="2:11" ht="15" customHeight="1">
      <c r="B208" s="295"/>
      <c r="C208" s="275"/>
      <c r="D208" s="275"/>
      <c r="E208" s="275"/>
      <c r="F208" s="294" t="s">
        <v>343</v>
      </c>
      <c r="G208" s="275"/>
      <c r="H208" s="386" t="s">
        <v>507</v>
      </c>
      <c r="I208" s="386"/>
      <c r="J208" s="386"/>
      <c r="K208" s="316"/>
    </row>
    <row r="209" spans="2:11" ht="15" customHeight="1">
      <c r="B209" s="333"/>
      <c r="C209" s="301"/>
      <c r="D209" s="301"/>
      <c r="E209" s="301"/>
      <c r="F209" s="294" t="s">
        <v>347</v>
      </c>
      <c r="G209" s="280"/>
      <c r="H209" s="387" t="s">
        <v>348</v>
      </c>
      <c r="I209" s="387"/>
      <c r="J209" s="387"/>
      <c r="K209" s="334"/>
    </row>
    <row r="210" spans="2:11" ht="15" customHeight="1">
      <c r="B210" s="333"/>
      <c r="C210" s="301"/>
      <c r="D210" s="301"/>
      <c r="E210" s="301"/>
      <c r="F210" s="294" t="s">
        <v>80</v>
      </c>
      <c r="G210" s="280"/>
      <c r="H210" s="387" t="s">
        <v>508</v>
      </c>
      <c r="I210" s="387"/>
      <c r="J210" s="387"/>
      <c r="K210" s="334"/>
    </row>
    <row r="211" spans="2:11" ht="15" customHeight="1">
      <c r="B211" s="333"/>
      <c r="C211" s="301"/>
      <c r="D211" s="301"/>
      <c r="E211" s="301"/>
      <c r="F211" s="335"/>
      <c r="G211" s="280"/>
      <c r="H211" s="336"/>
      <c r="I211" s="336"/>
      <c r="J211" s="336"/>
      <c r="K211" s="334"/>
    </row>
    <row r="212" spans="2:11" ht="15" customHeight="1">
      <c r="B212" s="333"/>
      <c r="C212" s="275" t="s">
        <v>470</v>
      </c>
      <c r="D212" s="301"/>
      <c r="E212" s="301"/>
      <c r="F212" s="294">
        <v>1</v>
      </c>
      <c r="G212" s="280"/>
      <c r="H212" s="387" t="s">
        <v>509</v>
      </c>
      <c r="I212" s="387"/>
      <c r="J212" s="387"/>
      <c r="K212" s="334"/>
    </row>
    <row r="213" spans="2:11" ht="15" customHeight="1">
      <c r="B213" s="333"/>
      <c r="C213" s="301"/>
      <c r="D213" s="301"/>
      <c r="E213" s="301"/>
      <c r="F213" s="294">
        <v>2</v>
      </c>
      <c r="G213" s="280"/>
      <c r="H213" s="387" t="s">
        <v>510</v>
      </c>
      <c r="I213" s="387"/>
      <c r="J213" s="387"/>
      <c r="K213" s="334"/>
    </row>
    <row r="214" spans="2:11" ht="15" customHeight="1">
      <c r="B214" s="333"/>
      <c r="C214" s="301"/>
      <c r="D214" s="301"/>
      <c r="E214" s="301"/>
      <c r="F214" s="294">
        <v>3</v>
      </c>
      <c r="G214" s="280"/>
      <c r="H214" s="387" t="s">
        <v>511</v>
      </c>
      <c r="I214" s="387"/>
      <c r="J214" s="387"/>
      <c r="K214" s="334"/>
    </row>
    <row r="215" spans="2:11" ht="15" customHeight="1">
      <c r="B215" s="333"/>
      <c r="C215" s="301"/>
      <c r="D215" s="301"/>
      <c r="E215" s="301"/>
      <c r="F215" s="294">
        <v>4</v>
      </c>
      <c r="G215" s="280"/>
      <c r="H215" s="387" t="s">
        <v>512</v>
      </c>
      <c r="I215" s="387"/>
      <c r="J215" s="387"/>
      <c r="K215" s="334"/>
    </row>
    <row r="216" spans="2:11" ht="12.75" customHeight="1">
      <c r="B216" s="337"/>
      <c r="C216" s="338"/>
      <c r="D216" s="338"/>
      <c r="E216" s="338"/>
      <c r="F216" s="338"/>
      <c r="G216" s="338"/>
      <c r="H216" s="338"/>
      <c r="I216" s="338"/>
      <c r="J216" s="338"/>
      <c r="K216" s="339"/>
    </row>
  </sheetData>
  <sheetProtection password="CC35" sheet="1" objects="1" scenarios="1" formatCells="0" formatColumns="0" formatRows="0" sort="0" autoFilter="0"/>
  <mergeCells count="77">
    <mergeCell ref="C9:J9"/>
    <mergeCell ref="D10:J10"/>
    <mergeCell ref="D13:J13"/>
    <mergeCell ref="C3:J3"/>
    <mergeCell ref="C4:J4"/>
    <mergeCell ref="C6:J6"/>
    <mergeCell ref="C7:J7"/>
    <mergeCell ref="D11:J11"/>
    <mergeCell ref="F19:J19"/>
    <mergeCell ref="F20:J20"/>
    <mergeCell ref="D14:J14"/>
    <mergeCell ref="D15:J15"/>
    <mergeCell ref="F16:J16"/>
    <mergeCell ref="F17:J17"/>
    <mergeCell ref="D31:J31"/>
    <mergeCell ref="C24:J24"/>
    <mergeCell ref="D32:J32"/>
    <mergeCell ref="F18:J18"/>
    <mergeCell ref="F21:J21"/>
    <mergeCell ref="C23:J23"/>
    <mergeCell ref="D25:J25"/>
    <mergeCell ref="D26:J26"/>
    <mergeCell ref="D28:J28"/>
    <mergeCell ref="D29:J29"/>
    <mergeCell ref="D33:J33"/>
    <mergeCell ref="G34:J34"/>
    <mergeCell ref="G35:J35"/>
    <mergeCell ref="D49:J49"/>
    <mergeCell ref="E48:J48"/>
    <mergeCell ref="G36:J36"/>
    <mergeCell ref="G37:J37"/>
    <mergeCell ref="D58:J58"/>
    <mergeCell ref="D59:J59"/>
    <mergeCell ref="C50:J50"/>
    <mergeCell ref="G38:J38"/>
    <mergeCell ref="G39:J39"/>
    <mergeCell ref="G40:J40"/>
    <mergeCell ref="G41:J41"/>
    <mergeCell ref="G42:J42"/>
    <mergeCell ref="G43:J43"/>
    <mergeCell ref="D45:J45"/>
    <mergeCell ref="E46:J46"/>
    <mergeCell ref="E47:J47"/>
    <mergeCell ref="C52:J52"/>
    <mergeCell ref="C53:J53"/>
    <mergeCell ref="C55:J55"/>
    <mergeCell ref="D56:J56"/>
    <mergeCell ref="D57:J57"/>
    <mergeCell ref="H200:J200"/>
    <mergeCell ref="D60:J60"/>
    <mergeCell ref="D63:J63"/>
    <mergeCell ref="D64:J64"/>
    <mergeCell ref="D66:J66"/>
    <mergeCell ref="D65:J65"/>
    <mergeCell ref="C100:J100"/>
    <mergeCell ref="D61:J61"/>
    <mergeCell ref="D67:J67"/>
    <mergeCell ref="D68:J68"/>
    <mergeCell ref="C73:J73"/>
    <mergeCell ref="H198:J198"/>
    <mergeCell ref="C163:J163"/>
    <mergeCell ref="C120:J120"/>
    <mergeCell ref="C145:J145"/>
    <mergeCell ref="C197:J197"/>
    <mergeCell ref="H215:J215"/>
    <mergeCell ref="H213:J213"/>
    <mergeCell ref="H210:J210"/>
    <mergeCell ref="H209:J209"/>
    <mergeCell ref="H207:J207"/>
    <mergeCell ref="H208:J208"/>
    <mergeCell ref="H203:J203"/>
    <mergeCell ref="H201:J201"/>
    <mergeCell ref="H212:J212"/>
    <mergeCell ref="H214:J214"/>
    <mergeCell ref="H206:J206"/>
    <mergeCell ref="H204:J204"/>
    <mergeCell ref="H202:J202"/>
  </mergeCells>
  <pageMargins left="0.59027779999999996" right="0.59027779999999996" top="0.59027779999999996" bottom="0.59027779999999996" header="0" footer="0"/>
  <pageSetup paperSize="9" scale="77"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4</vt:i4>
      </vt:variant>
      <vt:variant>
        <vt:lpstr>Pojmenované oblasti</vt:lpstr>
      </vt:variant>
      <vt:variant>
        <vt:i4>7</vt:i4>
      </vt:variant>
    </vt:vector>
  </HeadingPairs>
  <TitlesOfParts>
    <vt:vector size="11" baseType="lpstr">
      <vt:lpstr>Rekapitulace stavby</vt:lpstr>
      <vt:lpstr>D - Dodávka výtahu vč. př...</vt:lpstr>
      <vt:lpstr>OST - Ostatní a vedlejší ...</vt:lpstr>
      <vt:lpstr>Pokyny pro vyplnění</vt:lpstr>
      <vt:lpstr>'D - Dodávka výtahu vč. př...'!Názvy_tisku</vt:lpstr>
      <vt:lpstr>'OST - Ostatní a vedlejší ...'!Názvy_tisku</vt:lpstr>
      <vt:lpstr>'Rekapitulace stavby'!Názvy_tisku</vt:lpstr>
      <vt:lpstr>'D - Dodávka výtahu vč. př...'!Oblast_tisku</vt:lpstr>
      <vt:lpstr>'OST - Ostatní a vedlejší ...'!Oblast_tisku</vt:lpstr>
      <vt:lpstr>'Pokyny pro vyplnění'!Oblast_tisku</vt:lpstr>
      <vt:lpstr>'Rekapitulace stavby'!Oblast_tisku</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Věženský Karel, ing.</dc:creator>
  <cp:lastModifiedBy>Karel Věženský, Bc.</cp:lastModifiedBy>
  <dcterms:created xsi:type="dcterms:W3CDTF">2017-04-27T10:47:48Z</dcterms:created>
  <dcterms:modified xsi:type="dcterms:W3CDTF">2017-04-27T10:47:56Z</dcterms:modified>
</cp:coreProperties>
</file>