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list'!$A$6</definedName>
    <definedName name="cislostavby">'Krycí list'!$A$9</definedName>
    <definedName name="Datum">'Krycí list'!$B$32</definedName>
    <definedName name="Dil">'Rekapitulace'!$A$7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list'!$G$6</definedName>
    <definedName name="Mont">'Rekapitulace'!$H$19</definedName>
    <definedName name="Montaz0">'Položky'!#REF!</definedName>
    <definedName name="NazevDilu">'Rekapitulace'!$B$7</definedName>
    <definedName name="nazevobjektu">'Krycí list'!$C$9</definedName>
    <definedName name="nazevstavby">'Krycí list'!#REF!</definedName>
    <definedName name="_xlnm.Print_Titles" localSheetId="2">'Položky'!$1:$4</definedName>
    <definedName name="_xlnm.Print_Titles" localSheetId="1">'Rekapitulace'!$2:$7</definedName>
    <definedName name="Objednatel">'Krycí list'!$C$13</definedName>
    <definedName name="_xlnm.Print_Area" localSheetId="0">'Krycí list'!$A$2:$G$46</definedName>
    <definedName name="_xlnm.Print_Area" localSheetId="2">'Položky'!$A$1:$G$66</definedName>
    <definedName name="_xlnm.Print_Area" localSheetId="1">'Rekapitulace'!$A$2:$I$35</definedName>
    <definedName name="PocetMJ">'Krycí list'!$G$8</definedName>
    <definedName name="Poznamka">'Krycí list'!$B$42</definedName>
    <definedName name="Projektant">'Krycí list'!$C$11</definedName>
    <definedName name="PSV">'Rekapitulace'!#REF!</definedName>
    <definedName name="PSV0">'Položky'!#REF!</definedName>
    <definedName name="SazbaDPH1">'Krycí list'!$C$35</definedName>
    <definedName name="SazbaDPH2">'Krycí list'!$C$37</definedName>
    <definedName name="SloupecCC">'Položky'!$G$4</definedName>
    <definedName name="SloupecCisloPol">'Položky'!$B$4</definedName>
    <definedName name="SloupecJC">'Položky'!$F$4</definedName>
    <definedName name="SloupecMJ">'Položky'!$D$4</definedName>
    <definedName name="SloupecMnozstvi">'Položky'!$E$4</definedName>
    <definedName name="SloupecNazPol">'Položky'!$C$4</definedName>
    <definedName name="SloupecPC">'Položky'!$A$4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list'!$G$15</definedName>
    <definedName name="Zaklad22">'Krycí list'!$F$37</definedName>
    <definedName name="Zaklad5">'Krycí list'!$F$35</definedName>
    <definedName name="Zhotovitel">'Krycí list'!$C$15:$E$15</definedName>
  </definedNames>
  <calcPr fullCalcOnLoad="1"/>
</workbook>
</file>

<file path=xl/sharedStrings.xml><?xml version="1.0" encoding="utf-8"?>
<sst xmlns="http://schemas.openxmlformats.org/spreadsheetml/2006/main" count="247" uniqueCount="184">
  <si>
    <t xml:space="preserve"> </t>
  </si>
  <si>
    <t>Měrná jednotka</t>
  </si>
  <si>
    <t>Počet jednotek</t>
  </si>
  <si>
    <t>Náklady na m.j.</t>
  </si>
  <si>
    <t xml:space="preserve">Zakázkové číslo </t>
  </si>
  <si>
    <t>ROZPOČTOVÉ NÁKLADY</t>
  </si>
  <si>
    <t>Základní rozpočtové náklady</t>
  </si>
  <si>
    <t>Ostatní rozpočtové náklady</t>
  </si>
  <si>
    <t>HSV celkem</t>
  </si>
  <si>
    <t>PSV celkem</t>
  </si>
  <si>
    <t>HZS</t>
  </si>
  <si>
    <t>ZRN+HZS</t>
  </si>
  <si>
    <t>Ostatní náklady neuvedené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</si>
  <si>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</si>
  <si>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</si>
  <si>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</si>
  <si>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</si>
  <si>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</si>
  <si>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</si>
  <si>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</si>
  <si>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</si>
  <si>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</si>
  <si>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</si>
  <si>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</si>
  <si>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</si>
  <si>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</si>
  <si>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</si>
  <si>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</si>
  <si>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</si>
  <si>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</si>
  <si>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</si>
  <si>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</si>
  <si>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</si>
  <si>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</si>
  <si>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</si>
  <si>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</si>
  <si>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</si>
  <si>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</si>
  <si>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</si>
  <si>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</si>
  <si>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</si>
  <si>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</si>
  <si>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</si>
  <si>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</si>
  <si>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</si>
  <si>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</si>
  <si>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</si>
  <si>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</si>
  <si>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</si>
  <si>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</si>
  <si>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</si>
  <si>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61</t>
  </si>
  <si>
    <t>Upravy povrchů vnitřní</t>
  </si>
  <si>
    <t>611421231R00</t>
  </si>
  <si>
    <t xml:space="preserve">Oprava váp.omítek stropů do 10% plochy - štukových </t>
  </si>
  <si>
    <t>m2</t>
  </si>
  <si>
    <t>MÍSTNOST:1,8*2,4+0,8*0,25</t>
  </si>
  <si>
    <t>612421231R00</t>
  </si>
  <si>
    <t xml:space="preserve">Oprava vápen.omítek stěn do 10 % pl. - štukových </t>
  </si>
  <si>
    <t>MÍSTNOST:2*(1,8+2,4)*2,55-0,8*2,2-0,8*2,02</t>
  </si>
  <si>
    <t>612425931R00</t>
  </si>
  <si>
    <t xml:space="preserve">Omítka vápenná vnitřního ostění - štuková </t>
  </si>
  <si>
    <t>(2,15+2,15+0,9)*0,10*6</t>
  </si>
  <si>
    <t>63</t>
  </si>
  <si>
    <t>Podlahy a podlahové konstrukce</t>
  </si>
  <si>
    <t>632450121U00</t>
  </si>
  <si>
    <t>0,6*0,3</t>
  </si>
  <si>
    <t>96</t>
  </si>
  <si>
    <t>Bourání konstrukcí</t>
  </si>
  <si>
    <t>961044111R00</t>
  </si>
  <si>
    <t xml:space="preserve">Bourání základů z betonu prostého </t>
  </si>
  <si>
    <t>m3</t>
  </si>
  <si>
    <t>1,2*0,5*0,5+0,5*0,37*0,5</t>
  </si>
  <si>
    <t>V PROHLUBNI:0,6*0,3*0,4</t>
  </si>
  <si>
    <t>965081712R00</t>
  </si>
  <si>
    <t>99</t>
  </si>
  <si>
    <t>Staveništní přesun hmot</t>
  </si>
  <si>
    <t>t</t>
  </si>
  <si>
    <t>771</t>
  </si>
  <si>
    <t>Podlahy z dlaždic a obklady</t>
  </si>
  <si>
    <t>771212112R00</t>
  </si>
  <si>
    <t>0,9*0,10*6</t>
  </si>
  <si>
    <t>771100010RAA</t>
  </si>
  <si>
    <t>0,9*0,1*6</t>
  </si>
  <si>
    <t>998771203R00</t>
  </si>
  <si>
    <t xml:space="preserve">Přesun hmot pro podlahy z dlaždic, výšky do 24 m </t>
  </si>
  <si>
    <t>783</t>
  </si>
  <si>
    <t>Nátěry</t>
  </si>
  <si>
    <t>BÍLÁ:(0,8+1,3*4+1,0)*1,5</t>
  </si>
  <si>
    <t>784</t>
  </si>
  <si>
    <t>Malby</t>
  </si>
  <si>
    <t>784452275RU1</t>
  </si>
  <si>
    <t>STROJOVNA:4,0*2,4+2*(4,0+2,4)*2,55</t>
  </si>
  <si>
    <t>OSTĚNÍ:(2,15*2+0,9)*0,2*6</t>
  </si>
  <si>
    <t>M21</t>
  </si>
  <si>
    <t>Elektromontáže</t>
  </si>
  <si>
    <t>DOD+MONT.</t>
  </si>
  <si>
    <t>KS</t>
  </si>
  <si>
    <t>M33</t>
  </si>
  <si>
    <t>Montáže dopravních zařízení a vah-výtahy</t>
  </si>
  <si>
    <t xml:space="preserve">PROJEKTOVÁ DOKUMENTACE </t>
  </si>
  <si>
    <t>KPL</t>
  </si>
  <si>
    <t xml:space="preserve">ZKOUŠKY VÝTAHU </t>
  </si>
  <si>
    <t xml:space="preserve">MONTÁŽ NOV. VÝTAHU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</si>
  <si>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</si>
  <si>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</si>
  <si>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</si>
  <si>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</si>
  <si>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</si>
  <si>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</si>
  <si>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</si>
  <si>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</si>
  <si>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</si>
  <si>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</si>
  <si>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</si>
  <si>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</si>
  <si>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</si>
  <si>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</si>
  <si>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</si>
  <si>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</si>
  <si>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Malba směsí tekutou,bílá, 2x</t>
  </si>
  <si>
    <t xml:space="preserve">         Objekt:        Střední    průmyslová </t>
  </si>
  <si>
    <t xml:space="preserve">    Objekt:</t>
  </si>
  <si>
    <t>Stavba:</t>
  </si>
  <si>
    <r>
      <t>PMR -Výtahy</t>
    </r>
    <r>
      <rPr>
        <sz val="9"/>
        <rFont val="Arial"/>
        <family val="2"/>
      </rPr>
      <t xml:space="preserve"> -Projekce,montáže,revize </t>
    </r>
  </si>
  <si>
    <r>
      <t>PMR -Výtahy</t>
    </r>
    <r>
      <rPr>
        <sz val="9"/>
        <rFont val="Arial"/>
        <family val="2"/>
      </rPr>
      <t xml:space="preserve"> -Projekce,montáže,revize Bazala Zdeněk </t>
    </r>
  </si>
  <si>
    <t>Bazala Zdeněk</t>
  </si>
  <si>
    <t>DSP</t>
  </si>
  <si>
    <t>Listů :</t>
  </si>
  <si>
    <t>Projektant:</t>
  </si>
  <si>
    <t>Objednatel:</t>
  </si>
  <si>
    <t>Dodavatel:</t>
  </si>
  <si>
    <t>Rozpočtoval:</t>
  </si>
  <si>
    <t>Zpracov.projektu:</t>
  </si>
  <si>
    <t>Název objektu:</t>
  </si>
  <si>
    <t>Název stavby:</t>
  </si>
  <si>
    <t xml:space="preserve">                     ROZPOČET</t>
  </si>
  <si>
    <t>C</t>
  </si>
  <si>
    <t xml:space="preserve">   ZRN celkem</t>
  </si>
  <si>
    <t xml:space="preserve">MÍSTNOST:1,5*1,5 </t>
  </si>
  <si>
    <t>Vyrovnání podk.samoniv.hmotou nivelační hmota tl. 3 mm, penetrace</t>
  </si>
  <si>
    <t xml:space="preserve">Kladení dlažby keramické do TM, vel. do 300x300 mm </t>
  </si>
  <si>
    <t xml:space="preserve">Bourání dlaždic keramických tl.1 cm, pl. nad 1 m2 </t>
  </si>
  <si>
    <t xml:space="preserve">Přesun hmot 10%, </t>
  </si>
  <si>
    <t xml:space="preserve">Email. Protiolejový nátěr podlahy prohlubně </t>
  </si>
  <si>
    <t xml:space="preserve">Dodávka nového přívodního kabelu včetně nového jističe dle dodaného výkonu </t>
  </si>
  <si>
    <t>REVIZE PŘÍVODU</t>
  </si>
  <si>
    <t>961044112R00</t>
  </si>
  <si>
    <t xml:space="preserve">Bourání betonové  protiváhy </t>
  </si>
  <si>
    <t>977013509</t>
  </si>
  <si>
    <t>vnitro staveništní doprava suti a vybouraných hmot</t>
  </si>
  <si>
    <t>MONTÁŽ ŠACHETNÍCH DVEŘÍ</t>
  </si>
  <si>
    <t>MONTÁŽ NOSNÝCH PRVKŮ ,KONZOL</t>
  </si>
  <si>
    <t xml:space="preserve">MONTÁŽNÍ NOSNÍK </t>
  </si>
  <si>
    <t>DEMONTÁŽ VÝTAHU včetně dveří</t>
  </si>
  <si>
    <t>Typ dokumentace</t>
  </si>
  <si>
    <t>realizace plánovaného záměru</t>
  </si>
  <si>
    <t>Podklady pro nabídkové řízení k</t>
  </si>
  <si>
    <t>M práce celk.</t>
  </si>
  <si>
    <t>Zpracováno pro DSP + Nabídka</t>
  </si>
  <si>
    <t>Universita  Palackého v  Olomouci, Křížkovského  511/8</t>
  </si>
  <si>
    <t>711 11 Olomouc</t>
  </si>
  <si>
    <t>Ba - SOD - 4/2017</t>
  </si>
  <si>
    <t>Správa kolejí a menz - Šmeralova 12 - 711 11 Olomouc</t>
  </si>
  <si>
    <t>PD - Výměna osobního výtahu VŠK Chválkovice</t>
  </si>
  <si>
    <t>Na Zákopě 26, 779 00  Olomouc - Chválkovice</t>
  </si>
  <si>
    <t>VNEJŠÍ STĚNY:7*(2,2 +2,2+1,2)*0,5</t>
  </si>
  <si>
    <t>OMÍTKY CEM.VNÍTŘÍ OSTĚNÍ  7*(0,93+0,93+0,36+0,6)</t>
  </si>
  <si>
    <t>Vyrov cem potěr 2cm such. směs prohlubeň</t>
  </si>
  <si>
    <t>(1,5*1,5)+ 0.5</t>
  </si>
  <si>
    <t>7*(1,2*0,3)</t>
  </si>
  <si>
    <t>7*(1,5*0,3)+2,25</t>
  </si>
  <si>
    <t>Ostění vnější 14,8m2,vnitřní 29,9 m2,strop 2,25 m2</t>
  </si>
  <si>
    <t>V PROHLUBNI:(0,6*0,4*0,4)+(0,5*0,4*0,4)</t>
  </si>
  <si>
    <t>DODÁNÍ ,MONTÁZ  A PRONÁJEM LEŠENÍ</t>
  </si>
  <si>
    <t>ŽEBŘÍK DO PROHLUBNĚ</t>
  </si>
  <si>
    <t>VZT VĚTRÁNÍ ŠACHTY A PROSTORU STROJOVNY</t>
  </si>
  <si>
    <t>Stavba</t>
  </si>
  <si>
    <t>"PD - Výměna osobního výtahu  VŠK  - Chválkovice Olomouc"</t>
  </si>
  <si>
    <t xml:space="preserve">  VŠK  - ul. Na  Zákopě 26 - Olomouc </t>
  </si>
  <si>
    <t>Chválkovice</t>
  </si>
  <si>
    <t>Chválkovice  Olomouc</t>
  </si>
  <si>
    <t>l</t>
  </si>
  <si>
    <t xml:space="preserve">DODÁVKA A MONTÁŽ NOVÉHO VÝTAHU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</si>
</sst>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\ &quot;Kč&quot;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8"/>
      <name val="Arial CE"/>
      <family val="0"/>
    </font>
    <font>
      <b/>
      <sz val="16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65" fontId="3" fillId="0" borderId="25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5" xfId="0" applyNumberFormat="1" applyFont="1" applyBorder="1" applyAlignment="1">
      <alignment horizontal="right"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33" borderId="2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10" fillId="0" borderId="0" xfId="0" applyFont="1" applyAlignment="1">
      <alignment/>
    </xf>
    <xf numFmtId="165" fontId="3" fillId="0" borderId="3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4" fillId="0" borderId="36" xfId="45" applyFont="1" applyBorder="1" applyAlignment="1">
      <alignment horizontal="center"/>
      <protection/>
    </xf>
    <xf numFmtId="49" fontId="4" fillId="0" borderId="36" xfId="45" applyNumberFormat="1" applyFont="1" applyBorder="1" applyAlignment="1">
      <alignment horizontal="left"/>
      <protection/>
    </xf>
    <xf numFmtId="0" fontId="4" fillId="0" borderId="37" xfId="45" applyFont="1" applyBorder="1">
      <alignment/>
      <protection/>
    </xf>
    <xf numFmtId="0" fontId="3" fillId="0" borderId="14" xfId="45" applyFont="1" applyBorder="1" applyAlignment="1">
      <alignment horizontal="center"/>
      <protection/>
    </xf>
    <xf numFmtId="0" fontId="3" fillId="0" borderId="14" xfId="45" applyNumberFormat="1" applyFont="1" applyBorder="1" applyAlignment="1">
      <alignment horizontal="right"/>
      <protection/>
    </xf>
    <xf numFmtId="0" fontId="3" fillId="0" borderId="15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12" fillId="0" borderId="0" xfId="45" applyFont="1">
      <alignment/>
      <protection/>
    </xf>
    <xf numFmtId="0" fontId="13" fillId="0" borderId="38" xfId="45" applyFont="1" applyBorder="1" applyAlignment="1">
      <alignment horizontal="center" vertical="top"/>
      <protection/>
    </xf>
    <xf numFmtId="49" fontId="13" fillId="0" borderId="38" xfId="45" applyNumberFormat="1" applyFont="1" applyBorder="1" applyAlignment="1">
      <alignment horizontal="left" vertical="top"/>
      <protection/>
    </xf>
    <xf numFmtId="0" fontId="13" fillId="0" borderId="38" xfId="45" applyFont="1" applyBorder="1" applyAlignment="1">
      <alignment vertical="top" wrapText="1"/>
      <protection/>
    </xf>
    <xf numFmtId="49" fontId="13" fillId="0" borderId="38" xfId="45" applyNumberFormat="1" applyFont="1" applyBorder="1" applyAlignment="1">
      <alignment horizontal="center" shrinkToFit="1"/>
      <protection/>
    </xf>
    <xf numFmtId="4" fontId="13" fillId="0" borderId="38" xfId="45" applyNumberFormat="1" applyFont="1" applyBorder="1" applyAlignment="1">
      <alignment horizontal="right"/>
      <protection/>
    </xf>
    <xf numFmtId="4" fontId="13" fillId="0" borderId="38" xfId="45" applyNumberFormat="1" applyFont="1" applyBorder="1">
      <alignment/>
      <protection/>
    </xf>
    <xf numFmtId="0" fontId="12" fillId="0" borderId="0" xfId="45" applyFont="1">
      <alignment/>
      <protection/>
    </xf>
    <xf numFmtId="0" fontId="5" fillId="0" borderId="36" xfId="45" applyFont="1" applyBorder="1" applyAlignment="1">
      <alignment horizontal="center"/>
      <protection/>
    </xf>
    <xf numFmtId="0" fontId="14" fillId="0" borderId="0" xfId="45" applyFont="1" applyAlignment="1">
      <alignment wrapText="1"/>
      <protection/>
    </xf>
    <xf numFmtId="49" fontId="5" fillId="0" borderId="36" xfId="45" applyNumberFormat="1" applyFont="1" applyBorder="1" applyAlignment="1">
      <alignment horizontal="right"/>
      <protection/>
    </xf>
    <xf numFmtId="4" fontId="15" fillId="34" borderId="39" xfId="45" applyNumberFormat="1" applyFont="1" applyFill="1" applyBorder="1" applyAlignment="1">
      <alignment horizontal="right" wrapText="1"/>
      <protection/>
    </xf>
    <xf numFmtId="0" fontId="15" fillId="34" borderId="19" xfId="45" applyFont="1" applyFill="1" applyBorder="1" applyAlignment="1">
      <alignment horizontal="left" wrapText="1"/>
      <protection/>
    </xf>
    <xf numFmtId="0" fontId="15" fillId="0" borderId="18" xfId="0" applyFont="1" applyBorder="1" applyAlignment="1">
      <alignment horizontal="right"/>
    </xf>
    <xf numFmtId="0" fontId="3" fillId="33" borderId="34" xfId="45" applyFont="1" applyFill="1" applyBorder="1" applyAlignment="1">
      <alignment horizontal="center"/>
      <protection/>
    </xf>
    <xf numFmtId="49" fontId="17" fillId="33" borderId="34" xfId="45" applyNumberFormat="1" applyFont="1" applyFill="1" applyBorder="1" applyAlignment="1">
      <alignment horizontal="left"/>
      <protection/>
    </xf>
    <xf numFmtId="0" fontId="17" fillId="33" borderId="37" xfId="45" applyFont="1" applyFill="1" applyBorder="1">
      <alignment/>
      <protection/>
    </xf>
    <xf numFmtId="0" fontId="3" fillId="33" borderId="14" xfId="45" applyFont="1" applyFill="1" applyBorder="1" applyAlignment="1">
      <alignment horizontal="center"/>
      <protection/>
    </xf>
    <xf numFmtId="4" fontId="3" fillId="33" borderId="14" xfId="45" applyNumberFormat="1" applyFont="1" applyFill="1" applyBorder="1" applyAlignment="1">
      <alignment horizontal="right"/>
      <protection/>
    </xf>
    <xf numFmtId="4" fontId="3" fillId="33" borderId="15" xfId="45" applyNumberFormat="1" applyFont="1" applyFill="1" applyBorder="1" applyAlignment="1">
      <alignment horizontal="right"/>
      <protection/>
    </xf>
    <xf numFmtId="4" fontId="4" fillId="33" borderId="34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8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9" fillId="0" borderId="0" xfId="45" applyFont="1" applyBorder="1">
      <alignment/>
      <protection/>
    </xf>
    <xf numFmtId="3" fontId="19" fillId="0" borderId="0" xfId="45" applyNumberFormat="1" applyFont="1" applyBorder="1" applyAlignment="1">
      <alignment horizontal="right"/>
      <protection/>
    </xf>
    <xf numFmtId="4" fontId="19" fillId="0" borderId="0" xfId="45" applyNumberFormat="1" applyFont="1" applyBorder="1">
      <alignment/>
      <protection/>
    </xf>
    <xf numFmtId="0" fontId="18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5" fillId="0" borderId="17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49" fontId="5" fillId="33" borderId="41" xfId="45" applyNumberFormat="1" applyFont="1" applyFill="1" applyBorder="1">
      <alignment/>
      <protection/>
    </xf>
    <xf numFmtId="0" fontId="5" fillId="33" borderId="21" xfId="45" applyFont="1" applyFill="1" applyBorder="1" applyAlignment="1">
      <alignment horizontal="center"/>
      <protection/>
    </xf>
    <xf numFmtId="0" fontId="5" fillId="33" borderId="21" xfId="45" applyNumberFormat="1" applyFont="1" applyFill="1" applyBorder="1" applyAlignment="1">
      <alignment horizontal="center"/>
      <protection/>
    </xf>
    <xf numFmtId="0" fontId="5" fillId="33" borderId="41" xfId="45" applyFont="1" applyFill="1" applyBorder="1" applyAlignment="1">
      <alignment horizontal="center"/>
      <protection/>
    </xf>
    <xf numFmtId="0" fontId="5" fillId="0" borderId="42" xfId="45" applyFont="1" applyBorder="1">
      <alignment/>
      <protection/>
    </xf>
    <xf numFmtId="0" fontId="3" fillId="0" borderId="43" xfId="45" applyFont="1" applyBorder="1">
      <alignment/>
      <protection/>
    </xf>
    <xf numFmtId="0" fontId="3" fillId="0" borderId="43" xfId="45" applyFont="1" applyBorder="1" applyAlignment="1">
      <alignment horizontal="right"/>
      <protection/>
    </xf>
    <xf numFmtId="0" fontId="3" fillId="0" borderId="44" xfId="45" applyFont="1" applyBorder="1" applyAlignment="1">
      <alignment/>
      <protection/>
    </xf>
    <xf numFmtId="0" fontId="20" fillId="0" borderId="0" xfId="0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0" fillId="0" borderId="0" xfId="45" applyNumberFormat="1" applyFont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4" fontId="3" fillId="0" borderId="18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5" fillId="0" borderId="4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3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6" xfId="0" applyFont="1" applyBorder="1" applyAlignment="1">
      <alignment horizontal="left"/>
    </xf>
    <xf numFmtId="0" fontId="4" fillId="0" borderId="45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0" borderId="48" xfId="0" applyFont="1" applyBorder="1" applyAlignment="1">
      <alignment horizontal="centerContinuous" vertical="center"/>
    </xf>
    <xf numFmtId="0" fontId="7" fillId="0" borderId="49" xfId="0" applyFont="1" applyBorder="1" applyAlignment="1">
      <alignment horizontal="centerContinuous" vertical="center"/>
    </xf>
    <xf numFmtId="0" fontId="3" fillId="0" borderId="49" xfId="0" applyFont="1" applyBorder="1" applyAlignment="1">
      <alignment horizontal="centerContinuous" vertical="center"/>
    </xf>
    <xf numFmtId="0" fontId="3" fillId="0" borderId="50" xfId="0" applyFont="1" applyBorder="1" applyAlignment="1">
      <alignment horizontal="centerContinuous" vertical="center"/>
    </xf>
    <xf numFmtId="3" fontId="3" fillId="0" borderId="10" xfId="0" applyNumberFormat="1" applyFont="1" applyBorder="1" applyAlignment="1">
      <alignment/>
    </xf>
    <xf numFmtId="0" fontId="4" fillId="33" borderId="51" xfId="0" applyFont="1" applyFill="1" applyBorder="1" applyAlignment="1">
      <alignment horizontal="centerContinuous"/>
    </xf>
    <xf numFmtId="0" fontId="3" fillId="33" borderId="51" xfId="0" applyFont="1" applyFill="1" applyBorder="1" applyAlignment="1">
      <alignment horizontal="centerContinuous"/>
    </xf>
    <xf numFmtId="0" fontId="3" fillId="33" borderId="52" xfId="0" applyFont="1" applyFill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vertical="justify"/>
    </xf>
    <xf numFmtId="0" fontId="0" fillId="0" borderId="42" xfId="0" applyBorder="1" applyAlignment="1">
      <alignment vertical="justify"/>
    </xf>
    <xf numFmtId="0" fontId="3" fillId="33" borderId="53" xfId="0" applyFont="1" applyFill="1" applyBorder="1" applyAlignment="1">
      <alignment horizontal="centerContinuous"/>
    </xf>
    <xf numFmtId="3" fontId="3" fillId="0" borderId="24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5" fillId="0" borderId="53" xfId="0" applyFont="1" applyBorder="1" applyAlignment="1">
      <alignment/>
    </xf>
    <xf numFmtId="0" fontId="4" fillId="33" borderId="45" xfId="0" applyFont="1" applyFill="1" applyBorder="1" applyAlignment="1">
      <alignment horizontal="left"/>
    </xf>
    <xf numFmtId="0" fontId="0" fillId="33" borderId="46" xfId="0" applyFill="1" applyBorder="1" applyAlignment="1">
      <alignment/>
    </xf>
    <xf numFmtId="0" fontId="25" fillId="33" borderId="46" xfId="0" applyFont="1" applyFill="1" applyBorder="1" applyAlignment="1">
      <alignment/>
    </xf>
    <xf numFmtId="0" fontId="10" fillId="33" borderId="46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49" fontId="5" fillId="33" borderId="47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 horizontal="left"/>
    </xf>
    <xf numFmtId="0" fontId="3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3" fontId="20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45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right"/>
    </xf>
    <xf numFmtId="4" fontId="6" fillId="33" borderId="31" xfId="0" applyNumberFormat="1" applyFont="1" applyFill="1" applyBorder="1" applyAlignment="1">
      <alignment horizontal="right"/>
    </xf>
    <xf numFmtId="4" fontId="6" fillId="33" borderId="54" xfId="0" applyNumberFormat="1" applyFont="1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4" fontId="3" fillId="0" borderId="51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4" fillId="33" borderId="53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25" xfId="0" applyBorder="1" applyAlignment="1">
      <alignment/>
    </xf>
    <xf numFmtId="0" fontId="4" fillId="33" borderId="58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49" fontId="5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4" fillId="33" borderId="43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4" fontId="3" fillId="33" borderId="43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 horizontal="right"/>
    </xf>
    <xf numFmtId="3" fontId="4" fillId="33" borderId="44" xfId="0" applyNumberFormat="1" applyFont="1" applyFill="1" applyBorder="1" applyAlignment="1">
      <alignment horizontal="right"/>
    </xf>
    <xf numFmtId="0" fontId="3" fillId="33" borderId="46" xfId="0" applyFont="1" applyFill="1" applyBorder="1" applyAlignment="1">
      <alignment horizontal="left"/>
    </xf>
    <xf numFmtId="49" fontId="4" fillId="0" borderId="19" xfId="45" applyNumberFormat="1" applyFont="1" applyBorder="1" applyAlignment="1">
      <alignment horizontal="left"/>
      <protection/>
    </xf>
    <xf numFmtId="0" fontId="4" fillId="0" borderId="0" xfId="45" applyFont="1" applyBorder="1">
      <alignment/>
      <protection/>
    </xf>
    <xf numFmtId="0" fontId="3" fillId="0" borderId="0" xfId="45" applyFont="1" applyBorder="1" applyAlignment="1">
      <alignment horizontal="center"/>
      <protection/>
    </xf>
    <xf numFmtId="0" fontId="3" fillId="0" borderId="0" xfId="45" applyNumberFormat="1" applyFont="1" applyBorder="1" applyAlignment="1">
      <alignment horizontal="right"/>
      <protection/>
    </xf>
    <xf numFmtId="0" fontId="3" fillId="0" borderId="0" xfId="45" applyNumberFormat="1" applyFont="1" applyBorder="1">
      <alignment/>
      <protection/>
    </xf>
    <xf numFmtId="0" fontId="13" fillId="0" borderId="36" xfId="45" applyFont="1" applyBorder="1" applyAlignment="1">
      <alignment horizontal="center" vertical="top"/>
      <protection/>
    </xf>
    <xf numFmtId="49" fontId="13" fillId="0" borderId="36" xfId="45" applyNumberFormat="1" applyFont="1" applyBorder="1" applyAlignment="1">
      <alignment horizontal="left" vertical="top"/>
      <protection/>
    </xf>
    <xf numFmtId="4" fontId="13" fillId="0" borderId="19" xfId="45" applyNumberFormat="1" applyFont="1" applyBorder="1" applyAlignment="1">
      <alignment horizontal="right"/>
      <protection/>
    </xf>
    <xf numFmtId="4" fontId="13" fillId="0" borderId="18" xfId="45" applyNumberFormat="1" applyFont="1" applyBorder="1">
      <alignment/>
      <protection/>
    </xf>
    <xf numFmtId="0" fontId="3" fillId="33" borderId="0" xfId="45" applyFont="1" applyFill="1" applyBorder="1" applyAlignment="1">
      <alignment horizontal="center"/>
      <protection/>
    </xf>
    <xf numFmtId="49" fontId="17" fillId="33" borderId="0" xfId="45" applyNumberFormat="1" applyFont="1" applyFill="1" applyBorder="1" applyAlignment="1">
      <alignment horizontal="left"/>
      <protection/>
    </xf>
    <xf numFmtId="0" fontId="17" fillId="33" borderId="0" xfId="45" applyFont="1" applyFill="1" applyBorder="1">
      <alignment/>
      <protection/>
    </xf>
    <xf numFmtId="4" fontId="3" fillId="33" borderId="0" xfId="45" applyNumberFormat="1" applyFont="1" applyFill="1" applyBorder="1" applyAlignment="1">
      <alignment horizontal="right"/>
      <protection/>
    </xf>
    <xf numFmtId="4" fontId="4" fillId="33" borderId="0" xfId="45" applyNumberFormat="1" applyFont="1" applyFill="1" applyBorder="1">
      <alignment/>
      <protection/>
    </xf>
    <xf numFmtId="3" fontId="3" fillId="0" borderId="36" xfId="0" applyNumberFormat="1" applyFont="1" applyBorder="1" applyAlignment="1">
      <alignment horizontal="right"/>
    </xf>
    <xf numFmtId="9" fontId="3" fillId="0" borderId="24" xfId="0" applyNumberFormat="1" applyFont="1" applyBorder="1" applyAlignment="1">
      <alignment/>
    </xf>
    <xf numFmtId="0" fontId="5" fillId="0" borderId="42" xfId="0" applyFont="1" applyFill="1" applyBorder="1" applyAlignment="1">
      <alignment/>
    </xf>
    <xf numFmtId="0" fontId="10" fillId="0" borderId="57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37" xfId="0" applyFont="1" applyBorder="1" applyAlignment="1">
      <alignment/>
    </xf>
    <xf numFmtId="0" fontId="3" fillId="0" borderId="57" xfId="0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52" xfId="0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0" fontId="4" fillId="33" borderId="33" xfId="0" applyFont="1" applyFill="1" applyBorder="1" applyAlignment="1">
      <alignment/>
    </xf>
    <xf numFmtId="3" fontId="3" fillId="33" borderId="62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1" xfId="0" applyFont="1" applyBorder="1" applyAlignment="1">
      <alignment/>
    </xf>
    <xf numFmtId="0" fontId="21" fillId="0" borderId="0" xfId="0" applyFont="1" applyFill="1" applyBorder="1" applyAlignment="1">
      <alignment/>
    </xf>
    <xf numFmtId="0" fontId="5" fillId="0" borderId="16" xfId="0" applyNumberFormat="1" applyFont="1" applyBorder="1" applyAlignment="1">
      <alignment/>
    </xf>
    <xf numFmtId="49" fontId="5" fillId="0" borderId="37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49" fontId="4" fillId="0" borderId="1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8" xfId="0" applyBorder="1" applyAlignment="1">
      <alignment/>
    </xf>
    <xf numFmtId="0" fontId="5" fillId="0" borderId="57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37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0" borderId="57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3" fontId="5" fillId="0" borderId="38" xfId="0" applyNumberFormat="1" applyFont="1" applyBorder="1" applyAlignment="1">
      <alignment horizontal="left"/>
    </xf>
    <xf numFmtId="3" fontId="5" fillId="0" borderId="36" xfId="0" applyNumberFormat="1" applyFont="1" applyBorder="1" applyAlignment="1">
      <alignment horizontal="left"/>
    </xf>
    <xf numFmtId="3" fontId="5" fillId="0" borderId="34" xfId="0" applyNumberFormat="1" applyFont="1" applyBorder="1" applyAlignment="1">
      <alignment horizontal="left"/>
    </xf>
    <xf numFmtId="0" fontId="6" fillId="0" borderId="41" xfId="0" applyNumberFormat="1" applyFont="1" applyBorder="1" applyAlignment="1">
      <alignment horizontal="left"/>
    </xf>
    <xf numFmtId="0" fontId="5" fillId="0" borderId="60" xfId="0" applyFont="1" applyFill="1" applyBorder="1" applyAlignment="1">
      <alignment/>
    </xf>
    <xf numFmtId="0" fontId="6" fillId="0" borderId="36" xfId="0" applyFont="1" applyBorder="1" applyAlignment="1">
      <alignment/>
    </xf>
    <xf numFmtId="0" fontId="5" fillId="0" borderId="41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30" xfId="45" applyBorder="1">
      <alignment/>
      <protection/>
    </xf>
    <xf numFmtId="0" fontId="3" fillId="0" borderId="46" xfId="45" applyFont="1" applyFill="1" applyBorder="1" applyAlignment="1">
      <alignment horizontal="left"/>
      <protection/>
    </xf>
    <xf numFmtId="0" fontId="3" fillId="0" borderId="47" xfId="45" applyFont="1" applyFill="1" applyBorder="1">
      <alignment/>
      <protection/>
    </xf>
    <xf numFmtId="0" fontId="22" fillId="0" borderId="31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2" fillId="0" borderId="26" xfId="45" applyFont="1" applyFill="1" applyBorder="1" applyAlignment="1">
      <alignment/>
      <protection/>
    </xf>
    <xf numFmtId="0" fontId="4" fillId="0" borderId="27" xfId="45" applyFont="1" applyFill="1" applyBorder="1" applyAlignment="1">
      <alignment/>
      <protection/>
    </xf>
    <xf numFmtId="0" fontId="22" fillId="0" borderId="30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54" xfId="45" applyFont="1" applyBorder="1">
      <alignment/>
      <protection/>
    </xf>
    <xf numFmtId="0" fontId="21" fillId="0" borderId="43" xfId="45" applyFont="1" applyBorder="1" applyAlignment="1">
      <alignment horizontal="left"/>
      <protection/>
    </xf>
    <xf numFmtId="0" fontId="21" fillId="0" borderId="44" xfId="45" applyFont="1" applyBorder="1" applyAlignment="1">
      <alignment horizontal="left"/>
      <protection/>
    </xf>
    <xf numFmtId="0" fontId="3" fillId="0" borderId="30" xfId="45" applyFont="1" applyBorder="1">
      <alignment/>
      <protection/>
    </xf>
    <xf numFmtId="0" fontId="3" fillId="0" borderId="31" xfId="0" applyNumberFormat="1" applyFont="1" applyBorder="1" applyAlignment="1">
      <alignment horizontal="left"/>
    </xf>
    <xf numFmtId="0" fontId="3" fillId="0" borderId="54" xfId="0" applyNumberFormat="1" applyFont="1" applyBorder="1" applyAlignment="1">
      <alignment/>
    </xf>
    <xf numFmtId="2" fontId="3" fillId="0" borderId="58" xfId="0" applyNumberFormat="1" applyFont="1" applyBorder="1" applyAlignment="1">
      <alignment horizontal="right"/>
    </xf>
    <xf numFmtId="2" fontId="3" fillId="0" borderId="58" xfId="0" applyNumberFormat="1" applyFont="1" applyBorder="1" applyAlignment="1">
      <alignment/>
    </xf>
    <xf numFmtId="2" fontId="3" fillId="0" borderId="36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" fillId="0" borderId="36" xfId="0" applyNumberFormat="1" applyFont="1" applyBorder="1" applyAlignment="1">
      <alignment/>
    </xf>
    <xf numFmtId="2" fontId="3" fillId="33" borderId="62" xfId="0" applyNumberFormat="1" applyFont="1" applyFill="1" applyBorder="1" applyAlignment="1">
      <alignment horizontal="right"/>
    </xf>
    <xf numFmtId="4" fontId="62" fillId="0" borderId="36" xfId="45" applyNumberFormat="1" applyFont="1" applyBorder="1" applyAlignment="1">
      <alignment horizontal="right"/>
      <protection/>
    </xf>
    <xf numFmtId="4" fontId="3" fillId="33" borderId="62" xfId="0" applyNumberFormat="1" applyFont="1" applyFill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166" fontId="3" fillId="0" borderId="37" xfId="0" applyNumberFormat="1" applyFont="1" applyBorder="1" applyAlignment="1">
      <alignment horizontal="right" indent="2"/>
    </xf>
    <xf numFmtId="166" fontId="3" fillId="0" borderId="56" xfId="0" applyNumberFormat="1" applyFont="1" applyBorder="1" applyAlignment="1">
      <alignment horizontal="right" indent="2"/>
    </xf>
    <xf numFmtId="0" fontId="23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57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167" fontId="2" fillId="33" borderId="65" xfId="0" applyNumberFormat="1" applyFont="1" applyFill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0" fontId="4" fillId="0" borderId="45" xfId="45" applyFont="1" applyBorder="1" applyAlignment="1">
      <alignment horizontal="center"/>
      <protection/>
    </xf>
    <xf numFmtId="0" fontId="4" fillId="0" borderId="46" xfId="45" applyFont="1" applyBorder="1" applyAlignment="1">
      <alignment horizontal="center"/>
      <protection/>
    </xf>
    <xf numFmtId="0" fontId="4" fillId="0" borderId="30" xfId="45" applyFont="1" applyBorder="1" applyAlignment="1">
      <alignment horizontal="center"/>
      <protection/>
    </xf>
    <xf numFmtId="0" fontId="4" fillId="0" borderId="29" xfId="45" applyFont="1" applyBorder="1" applyAlignment="1">
      <alignment horizontal="center"/>
      <protection/>
    </xf>
    <xf numFmtId="3" fontId="4" fillId="33" borderId="31" xfId="0" applyNumberFormat="1" applyFont="1" applyFill="1" applyBorder="1" applyAlignment="1">
      <alignment horizontal="right"/>
    </xf>
    <xf numFmtId="3" fontId="4" fillId="33" borderId="54" xfId="0" applyNumberFormat="1" applyFont="1" applyFill="1" applyBorder="1" applyAlignment="1">
      <alignment horizontal="right"/>
    </xf>
    <xf numFmtId="0" fontId="22" fillId="0" borderId="27" xfId="45" applyFont="1" applyFill="1" applyBorder="1" applyAlignment="1">
      <alignment shrinkToFit="1"/>
      <protection/>
    </xf>
    <xf numFmtId="0" fontId="22" fillId="0" borderId="44" xfId="45" applyFont="1" applyFill="1" applyBorder="1" applyAlignment="1">
      <alignment shrinkToFit="1"/>
      <protection/>
    </xf>
    <xf numFmtId="49" fontId="15" fillId="34" borderId="67" xfId="45" applyNumberFormat="1" applyFont="1" applyFill="1" applyBorder="1" applyAlignment="1">
      <alignment horizontal="left" wrapText="1"/>
      <protection/>
    </xf>
    <xf numFmtId="49" fontId="16" fillId="0" borderId="68" xfId="0" applyNumberFormat="1" applyFont="1" applyBorder="1" applyAlignment="1">
      <alignment horizontal="left" wrapText="1"/>
    </xf>
    <xf numFmtId="49" fontId="22" fillId="0" borderId="30" xfId="45" applyNumberFormat="1" applyFont="1" applyBorder="1" applyAlignment="1">
      <alignment/>
      <protection/>
    </xf>
    <xf numFmtId="49" fontId="22" fillId="0" borderId="31" xfId="45" applyNumberFormat="1" applyFont="1" applyBorder="1" applyAlignment="1">
      <alignment/>
      <protection/>
    </xf>
    <xf numFmtId="0" fontId="22" fillId="0" borderId="66" xfId="45" applyFont="1" applyFill="1" applyBorder="1" applyAlignment="1">
      <alignment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31">
      <selection activeCell="B50" sqref="B50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3" width="15.875" style="0" customWidth="1"/>
    <col min="4" max="4" width="14.625" style="0" customWidth="1"/>
    <col min="5" max="5" width="20.625" style="0" customWidth="1"/>
    <col min="6" max="6" width="13.125" style="0" customWidth="1"/>
    <col min="7" max="7" width="16.00390625" style="0" customWidth="1"/>
  </cols>
  <sheetData>
    <row r="1" spans="1:7" ht="21" customHeight="1" thickBot="1">
      <c r="A1" s="4"/>
      <c r="B1" s="4"/>
      <c r="C1" s="108"/>
      <c r="D1" s="110"/>
      <c r="E1" s="110"/>
      <c r="F1" s="4"/>
      <c r="G1" s="4"/>
    </row>
    <row r="2" spans="1:10" ht="31.5" customHeight="1">
      <c r="A2" s="140"/>
      <c r="B2" s="141"/>
      <c r="C2" s="142" t="s">
        <v>136</v>
      </c>
      <c r="D2" s="143"/>
      <c r="E2" s="143"/>
      <c r="F2" s="144"/>
      <c r="G2" s="145"/>
      <c r="J2" s="109"/>
    </row>
    <row r="3" spans="1:7" ht="3" customHeight="1" hidden="1">
      <c r="A3" s="146"/>
      <c r="B3" s="147"/>
      <c r="C3" s="147"/>
      <c r="D3" s="147"/>
      <c r="E3" s="147"/>
      <c r="F3" s="147"/>
      <c r="G3" s="148"/>
    </row>
    <row r="4" spans="1:7" ht="11.25" customHeight="1" thickBot="1">
      <c r="A4" s="149"/>
      <c r="B4" s="150"/>
      <c r="C4" s="150"/>
      <c r="D4" s="150"/>
      <c r="E4" s="150"/>
      <c r="F4" s="150"/>
      <c r="G4" s="148"/>
    </row>
    <row r="5" spans="1:7" ht="18" customHeight="1">
      <c r="A5" s="120" t="s">
        <v>122</v>
      </c>
      <c r="B5" s="139"/>
      <c r="C5" s="114" t="s">
        <v>134</v>
      </c>
      <c r="D5" s="114"/>
      <c r="E5" s="114"/>
      <c r="F5" s="246"/>
      <c r="G5" s="252"/>
    </row>
    <row r="6" spans="1:9" ht="19.5" customHeight="1">
      <c r="A6" s="226"/>
      <c r="B6" s="228"/>
      <c r="C6" s="213" t="s">
        <v>160</v>
      </c>
      <c r="D6" s="229"/>
      <c r="E6" s="230"/>
      <c r="F6" s="37" t="s">
        <v>1</v>
      </c>
      <c r="G6" s="119"/>
      <c r="I6" s="1"/>
    </row>
    <row r="7" spans="1:9" ht="19.5" customHeight="1">
      <c r="A7" s="244"/>
      <c r="B7" s="245"/>
      <c r="C7" s="225" t="s">
        <v>161</v>
      </c>
      <c r="D7" s="121"/>
      <c r="E7" s="231"/>
      <c r="F7" s="37"/>
      <c r="G7" s="119"/>
      <c r="I7" s="1"/>
    </row>
    <row r="8" spans="1:15" ht="17.25" customHeight="1">
      <c r="A8" s="243"/>
      <c r="B8" s="235" t="s">
        <v>123</v>
      </c>
      <c r="C8" s="37" t="s">
        <v>135</v>
      </c>
      <c r="D8" s="37"/>
      <c r="E8" s="37"/>
      <c r="F8" s="247" t="s">
        <v>2</v>
      </c>
      <c r="G8" s="253"/>
      <c r="O8" s="1"/>
    </row>
    <row r="9" spans="1:7" ht="21" customHeight="1">
      <c r="A9" s="236"/>
      <c r="B9" s="227"/>
      <c r="C9" s="122" t="s">
        <v>164</v>
      </c>
      <c r="D9" s="123"/>
      <c r="E9" s="123"/>
      <c r="F9" s="248" t="s">
        <v>3</v>
      </c>
      <c r="G9" s="254"/>
    </row>
    <row r="10" spans="1:7" ht="21" customHeight="1">
      <c r="A10" s="236"/>
      <c r="B10" s="227"/>
      <c r="C10" s="22" t="s">
        <v>165</v>
      </c>
      <c r="D10" s="232"/>
      <c r="E10" s="232"/>
      <c r="F10" s="234"/>
      <c r="G10" s="255"/>
    </row>
    <row r="11" spans="1:9" ht="18.75" customHeight="1">
      <c r="A11" s="237" t="s">
        <v>129</v>
      </c>
      <c r="B11" s="118"/>
      <c r="C11" s="296" t="s">
        <v>124</v>
      </c>
      <c r="D11" s="297"/>
      <c r="E11" s="297"/>
      <c r="F11" s="233" t="s">
        <v>155</v>
      </c>
      <c r="G11" s="256"/>
      <c r="H11" s="2"/>
      <c r="I11" s="3"/>
    </row>
    <row r="12" spans="1:8" ht="17.25" customHeight="1">
      <c r="A12" s="237" t="s">
        <v>133</v>
      </c>
      <c r="B12" s="118"/>
      <c r="C12" s="298" t="s">
        <v>125</v>
      </c>
      <c r="D12" s="299"/>
      <c r="E12" s="299"/>
      <c r="F12" s="115" t="s">
        <v>159</v>
      </c>
      <c r="G12" s="119"/>
      <c r="H12" s="4"/>
    </row>
    <row r="13" spans="1:8" ht="17.25" customHeight="1">
      <c r="A13" s="238"/>
      <c r="B13" s="235" t="s">
        <v>130</v>
      </c>
      <c r="C13" s="260" t="s">
        <v>160</v>
      </c>
      <c r="D13" s="26"/>
      <c r="E13" s="26"/>
      <c r="F13" s="115" t="s">
        <v>157</v>
      </c>
      <c r="G13" s="119"/>
      <c r="H13" s="4"/>
    </row>
    <row r="14" spans="1:8" ht="18.75" customHeight="1" thickBot="1">
      <c r="A14" s="238"/>
      <c r="B14" s="241"/>
      <c r="C14" s="261" t="s">
        <v>163</v>
      </c>
      <c r="D14" s="261"/>
      <c r="E14" s="261"/>
      <c r="F14" s="212" t="s">
        <v>156</v>
      </c>
      <c r="G14" s="257"/>
      <c r="H14" s="5"/>
    </row>
    <row r="15" spans="1:57" ht="15.75" customHeight="1">
      <c r="A15" s="242" t="s">
        <v>131</v>
      </c>
      <c r="B15" s="117"/>
      <c r="C15" s="299"/>
      <c r="D15" s="299"/>
      <c r="E15" s="299"/>
      <c r="F15" s="249" t="s">
        <v>4</v>
      </c>
      <c r="G15" s="258" t="s">
        <v>162</v>
      </c>
      <c r="H15" s="4"/>
      <c r="BA15" s="6"/>
      <c r="BB15" s="6"/>
      <c r="BC15" s="6"/>
      <c r="BD15" s="6"/>
      <c r="BE15" s="6"/>
    </row>
    <row r="16" spans="1:8" ht="17.25" customHeight="1">
      <c r="A16" s="237" t="s">
        <v>132</v>
      </c>
      <c r="B16" s="118"/>
      <c r="C16" s="299" t="s">
        <v>126</v>
      </c>
      <c r="D16" s="299"/>
      <c r="E16" s="299"/>
      <c r="F16" s="250"/>
      <c r="G16" s="119"/>
      <c r="H16" s="4"/>
    </row>
    <row r="17" spans="1:8" ht="17.25" customHeight="1" thickBot="1">
      <c r="A17" s="239"/>
      <c r="B17" s="240"/>
      <c r="C17" s="116"/>
      <c r="D17" s="116"/>
      <c r="E17" s="116"/>
      <c r="F17" s="251" t="s">
        <v>128</v>
      </c>
      <c r="G17" s="259">
        <v>4</v>
      </c>
      <c r="H17" s="4"/>
    </row>
    <row r="18" spans="1:8" ht="38.25" customHeight="1" thickBot="1">
      <c r="A18" s="124" t="s">
        <v>5</v>
      </c>
      <c r="B18" s="125"/>
      <c r="C18" s="125"/>
      <c r="D18" s="125"/>
      <c r="E18" s="126"/>
      <c r="F18" s="126"/>
      <c r="G18" s="127"/>
      <c r="H18" s="4"/>
    </row>
    <row r="19" spans="1:7" ht="19.5" customHeight="1" thickBot="1">
      <c r="A19" s="140" t="s">
        <v>6</v>
      </c>
      <c r="B19" s="195"/>
      <c r="C19" s="136"/>
      <c r="D19" s="129" t="s">
        <v>7</v>
      </c>
      <c r="E19" s="130"/>
      <c r="F19" s="130"/>
      <c r="G19" s="131"/>
    </row>
    <row r="20" spans="1:7" ht="15.75" customHeight="1" thickBot="1">
      <c r="A20" s="138"/>
      <c r="B20" s="29" t="s">
        <v>8</v>
      </c>
      <c r="C20" s="287">
        <f>HSV</f>
        <v>0</v>
      </c>
      <c r="D20" s="7" t="str">
        <f>Rekapitulace!A24</f>
        <v>Ztížené výrobní podmínky</v>
      </c>
      <c r="E20" s="128"/>
      <c r="F20" s="23"/>
      <c r="G20" s="8"/>
    </row>
    <row r="21" spans="1:7" ht="15.75" customHeight="1" thickBot="1">
      <c r="A21" s="216"/>
      <c r="B21" s="26" t="s">
        <v>9</v>
      </c>
      <c r="C21" s="288">
        <f>Rekapitulace!F19</f>
        <v>0</v>
      </c>
      <c r="D21" s="29" t="str">
        <f>Rekapitulace!A25</f>
        <v>Oborová přirážka</v>
      </c>
      <c r="E21" s="11"/>
      <c r="F21" s="12"/>
      <c r="G21" s="8"/>
    </row>
    <row r="22" spans="1:7" ht="15.75" customHeight="1" thickBot="1">
      <c r="A22" s="138"/>
      <c r="B22" s="215" t="s">
        <v>158</v>
      </c>
      <c r="C22" s="287">
        <f>C20+C21</f>
        <v>0</v>
      </c>
      <c r="D22" s="29" t="str">
        <f>Rekapitulace!A26</f>
        <v>Přesun stavebních kapacit</v>
      </c>
      <c r="E22" s="11"/>
      <c r="F22" s="12"/>
      <c r="G22" s="8"/>
    </row>
    <row r="23" spans="1:7" ht="15.75" customHeight="1">
      <c r="A23" s="24"/>
      <c r="B23" s="214"/>
      <c r="C23" s="217"/>
      <c r="D23" s="29" t="str">
        <f>Rekapitulace!A27</f>
        <v>Mimostaveništní doprava</v>
      </c>
      <c r="E23" s="11"/>
      <c r="F23" s="12"/>
      <c r="G23" s="8"/>
    </row>
    <row r="24" spans="1:7" ht="15.75" customHeight="1">
      <c r="A24" s="24" t="s">
        <v>138</v>
      </c>
      <c r="B24" s="7"/>
      <c r="C24" s="217"/>
      <c r="D24" s="29" t="str">
        <f>Rekapitulace!A28</f>
        <v>Zařízení staveniště</v>
      </c>
      <c r="E24" s="11"/>
      <c r="F24" s="12"/>
      <c r="G24" s="8"/>
    </row>
    <row r="25" spans="1:7" ht="15.75" customHeight="1">
      <c r="A25" s="138"/>
      <c r="B25" s="29"/>
      <c r="C25" s="218"/>
      <c r="D25" s="29" t="str">
        <f>Rekapitulace!A29</f>
        <v>Provoz investora</v>
      </c>
      <c r="E25" s="11"/>
      <c r="F25" s="12"/>
      <c r="G25" s="8"/>
    </row>
    <row r="26" spans="1:7" ht="15.75" customHeight="1">
      <c r="A26" s="138" t="s">
        <v>10</v>
      </c>
      <c r="B26" s="29"/>
      <c r="C26" s="218"/>
      <c r="D26" s="29" t="str">
        <f>Rekapitulace!A30</f>
        <v>Kompletační činnost (IČD)</v>
      </c>
      <c r="E26" s="11"/>
      <c r="F26" s="12"/>
      <c r="G26" s="8"/>
    </row>
    <row r="27" spans="1:7" ht="15.75" customHeight="1">
      <c r="A27" s="138" t="s">
        <v>11</v>
      </c>
      <c r="B27" s="29"/>
      <c r="C27" s="218"/>
      <c r="D27" s="29" t="s">
        <v>12</v>
      </c>
      <c r="E27" s="11"/>
      <c r="F27" s="12"/>
      <c r="G27" s="8"/>
    </row>
    <row r="28" spans="1:7" ht="15.75" customHeight="1" thickBot="1">
      <c r="A28" s="300"/>
      <c r="B28" s="301"/>
      <c r="C28" s="221"/>
      <c r="D28" s="26" t="s">
        <v>13</v>
      </c>
      <c r="E28" s="137"/>
      <c r="F28" s="28"/>
      <c r="G28" s="90"/>
    </row>
    <row r="29" spans="1:7" ht="21.75" customHeight="1" thickBot="1">
      <c r="A29" s="219" t="s">
        <v>14</v>
      </c>
      <c r="B29" s="38"/>
      <c r="C29" s="223"/>
      <c r="D29" s="39" t="s">
        <v>15</v>
      </c>
      <c r="E29" s="39"/>
      <c r="F29" s="222" t="s">
        <v>16</v>
      </c>
      <c r="G29" s="220"/>
    </row>
    <row r="30" spans="1:7" ht="15.75" customHeight="1">
      <c r="A30" s="14" t="s">
        <v>17</v>
      </c>
      <c r="B30" s="15"/>
      <c r="C30" s="16"/>
      <c r="D30" s="15" t="s">
        <v>17</v>
      </c>
      <c r="E30" s="15"/>
      <c r="F30" s="18"/>
      <c r="G30" s="19"/>
    </row>
    <row r="31" spans="1:7" ht="37.5" customHeight="1">
      <c r="A31" s="14" t="s">
        <v>18</v>
      </c>
      <c r="B31" s="20"/>
      <c r="C31" s="107"/>
      <c r="D31" s="15" t="s">
        <v>18</v>
      </c>
      <c r="E31" s="111"/>
      <c r="F31" s="18" t="s">
        <v>18</v>
      </c>
      <c r="G31" s="19"/>
    </row>
    <row r="32" spans="1:7" ht="15" customHeight="1">
      <c r="A32" s="14"/>
      <c r="B32" s="21"/>
      <c r="C32" s="16"/>
      <c r="D32" s="15"/>
      <c r="E32" s="15"/>
      <c r="F32" s="18"/>
      <c r="G32" s="19"/>
    </row>
    <row r="33" spans="1:7" ht="15" customHeight="1">
      <c r="A33" s="14" t="s">
        <v>19</v>
      </c>
      <c r="B33" s="15"/>
      <c r="C33" s="16"/>
      <c r="D33" s="18" t="s">
        <v>20</v>
      </c>
      <c r="E33" s="16"/>
      <c r="F33" s="22" t="s">
        <v>20</v>
      </c>
      <c r="G33" s="19"/>
    </row>
    <row r="34" spans="1:7" ht="24" customHeight="1" thickBot="1">
      <c r="A34" s="14"/>
      <c r="B34" s="15"/>
      <c r="C34" s="23"/>
      <c r="D34" s="24"/>
      <c r="E34" s="23"/>
      <c r="F34" s="15"/>
      <c r="G34" s="19"/>
    </row>
    <row r="35" spans="1:7" ht="15" customHeight="1" thickBot="1">
      <c r="A35" s="25" t="s">
        <v>21</v>
      </c>
      <c r="B35" s="26"/>
      <c r="C35" s="287">
        <f>C22</f>
        <v>0</v>
      </c>
      <c r="D35" s="26"/>
      <c r="E35" s="28"/>
      <c r="F35" s="294"/>
      <c r="G35" s="295"/>
    </row>
    <row r="36" spans="1:7" ht="15" customHeight="1">
      <c r="A36" s="25" t="s">
        <v>22</v>
      </c>
      <c r="B36" s="26"/>
      <c r="C36" s="289">
        <f>SazbaDPH1*D36</f>
        <v>0</v>
      </c>
      <c r="D36" s="211">
        <v>0.21</v>
      </c>
      <c r="E36" s="28"/>
      <c r="F36" s="294"/>
      <c r="G36" s="295"/>
    </row>
    <row r="37" spans="1:7" ht="15" customHeight="1">
      <c r="A37" s="25" t="s">
        <v>21</v>
      </c>
      <c r="B37" s="26"/>
      <c r="C37" s="27"/>
      <c r="D37" s="26" t="s">
        <v>23</v>
      </c>
      <c r="E37" s="28"/>
      <c r="F37" s="294"/>
      <c r="G37" s="295"/>
    </row>
    <row r="38" spans="1:7" ht="15" customHeight="1">
      <c r="A38" s="25" t="s">
        <v>22</v>
      </c>
      <c r="B38" s="29"/>
      <c r="C38" s="30"/>
      <c r="D38" s="26" t="s">
        <v>23</v>
      </c>
      <c r="E38" s="12"/>
      <c r="F38" s="294"/>
      <c r="G38" s="295"/>
    </row>
    <row r="39" spans="1:7" s="34" customFormat="1" ht="23.25" customHeight="1" thickBot="1">
      <c r="A39" s="31" t="s">
        <v>24</v>
      </c>
      <c r="B39" s="32"/>
      <c r="C39" s="32"/>
      <c r="D39" s="32"/>
      <c r="E39" s="33"/>
      <c r="F39" s="302">
        <f>SazbaDPH1+C36</f>
        <v>0</v>
      </c>
      <c r="G39" s="303"/>
    </row>
    <row r="40" spans="1:7" ht="16.5" customHeight="1">
      <c r="A40" s="102"/>
      <c r="B40" s="103"/>
      <c r="C40" s="103"/>
      <c r="D40" s="103"/>
      <c r="E40" s="103"/>
      <c r="F40" s="103"/>
      <c r="G40" s="104"/>
    </row>
    <row r="41" spans="1:8" ht="16.5" customHeight="1">
      <c r="A41" s="132" t="s">
        <v>25</v>
      </c>
      <c r="B41" s="112"/>
      <c r="C41" s="112"/>
      <c r="D41" s="112"/>
      <c r="E41" s="112"/>
      <c r="F41" s="112"/>
      <c r="G41" s="133"/>
      <c r="H41" t="s">
        <v>0</v>
      </c>
    </row>
    <row r="42" spans="1:8" ht="14.25" customHeight="1">
      <c r="A42" s="132"/>
      <c r="B42" s="290"/>
      <c r="C42" s="290"/>
      <c r="D42" s="290"/>
      <c r="E42" s="290"/>
      <c r="F42" s="290"/>
      <c r="G42" s="291"/>
      <c r="H42" t="s">
        <v>0</v>
      </c>
    </row>
    <row r="43" spans="1:8" ht="12.75" customHeight="1">
      <c r="A43" s="134"/>
      <c r="B43" s="290"/>
      <c r="C43" s="290"/>
      <c r="D43" s="290"/>
      <c r="E43" s="290"/>
      <c r="F43" s="290"/>
      <c r="G43" s="291"/>
      <c r="H43" t="s">
        <v>0</v>
      </c>
    </row>
    <row r="44" spans="1:8" ht="12.75">
      <c r="A44" s="134"/>
      <c r="B44" s="290"/>
      <c r="C44" s="290"/>
      <c r="D44" s="290"/>
      <c r="E44" s="290"/>
      <c r="F44" s="290"/>
      <c r="G44" s="291"/>
      <c r="H44" t="s">
        <v>0</v>
      </c>
    </row>
    <row r="45" spans="1:8" ht="12.75">
      <c r="A45" s="134"/>
      <c r="B45" s="290"/>
      <c r="C45" s="290"/>
      <c r="D45" s="290"/>
      <c r="E45" s="290"/>
      <c r="F45" s="290"/>
      <c r="G45" s="291"/>
      <c r="H45" t="s">
        <v>0</v>
      </c>
    </row>
    <row r="46" spans="1:8" ht="13.5" thickBot="1">
      <c r="A46" s="135"/>
      <c r="B46" s="292"/>
      <c r="C46" s="292"/>
      <c r="D46" s="292"/>
      <c r="E46" s="292"/>
      <c r="F46" s="292"/>
      <c r="G46" s="293"/>
      <c r="H46" t="s">
        <v>0</v>
      </c>
    </row>
  </sheetData>
  <sheetProtection/>
  <mergeCells count="11">
    <mergeCell ref="F39:G39"/>
    <mergeCell ref="B42:G46"/>
    <mergeCell ref="F35:G35"/>
    <mergeCell ref="F36:G36"/>
    <mergeCell ref="F37:G37"/>
    <mergeCell ref="F38:G38"/>
    <mergeCell ref="C11:E11"/>
    <mergeCell ref="C12:E12"/>
    <mergeCell ref="C15:E15"/>
    <mergeCell ref="C16:E16"/>
    <mergeCell ref="A28:B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E85"/>
  <sheetViews>
    <sheetView zoomScalePageLayoutView="0" workbookViewId="0" topLeftCell="A19">
      <selection activeCell="K12" sqref="K1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125" style="0" customWidth="1"/>
    <col min="4" max="4" width="15.875" style="0" customWidth="1"/>
    <col min="5" max="5" width="12.25390625" style="0" customWidth="1"/>
    <col min="6" max="6" width="12.875" style="0" customWidth="1"/>
    <col min="7" max="7" width="11.00390625" style="0" customWidth="1"/>
    <col min="8" max="8" width="9.625" style="0" customWidth="1"/>
    <col min="9" max="9" width="8.00390625" style="0" customWidth="1"/>
  </cols>
  <sheetData>
    <row r="1" ht="13.5" thickBot="1"/>
    <row r="2" spans="1:9" ht="24.75" customHeight="1" thickBot="1">
      <c r="A2" s="304" t="s">
        <v>26</v>
      </c>
      <c r="B2" s="305"/>
      <c r="C2" s="270" t="s">
        <v>164</v>
      </c>
      <c r="D2" s="271"/>
      <c r="E2" s="271"/>
      <c r="F2" s="272"/>
      <c r="G2" s="275" t="s">
        <v>27</v>
      </c>
      <c r="H2" s="276" t="s">
        <v>127</v>
      </c>
      <c r="I2" s="277"/>
    </row>
    <row r="3" spans="1:9" ht="24" customHeight="1" thickBot="1">
      <c r="A3" s="306" t="s">
        <v>28</v>
      </c>
      <c r="B3" s="307"/>
      <c r="C3" s="268" t="s">
        <v>179</v>
      </c>
      <c r="D3" s="269"/>
      <c r="E3" s="310" t="s">
        <v>181</v>
      </c>
      <c r="F3" s="310"/>
      <c r="G3" s="311"/>
      <c r="H3" s="273"/>
      <c r="I3" s="274"/>
    </row>
    <row r="4" spans="1:9" ht="12.75">
      <c r="A4" s="17"/>
      <c r="B4" s="17"/>
      <c r="C4" s="17"/>
      <c r="D4" s="17"/>
      <c r="E4" s="17"/>
      <c r="F4" s="15"/>
      <c r="G4" s="17"/>
      <c r="H4" s="17"/>
      <c r="I4" s="17"/>
    </row>
    <row r="5" spans="1:9" ht="19.5" customHeight="1">
      <c r="A5" s="100" t="s">
        <v>29</v>
      </c>
      <c r="B5" s="35"/>
      <c r="C5" s="35"/>
      <c r="D5" s="35"/>
      <c r="E5" s="152"/>
      <c r="F5" s="35"/>
      <c r="G5" s="35"/>
      <c r="H5" s="35"/>
      <c r="I5" s="35"/>
    </row>
    <row r="6" spans="1:9" ht="13.5" thickBot="1">
      <c r="A6" s="17"/>
      <c r="B6" s="17"/>
      <c r="C6" s="17"/>
      <c r="D6" s="17"/>
      <c r="E6" s="17"/>
      <c r="F6" s="17"/>
      <c r="G6" s="17"/>
      <c r="H6" s="17"/>
      <c r="I6" s="17"/>
    </row>
    <row r="7" spans="1:9" s="4" customFormat="1" ht="20.25" customHeight="1" thickBot="1">
      <c r="A7" s="153"/>
      <c r="B7" s="154" t="s">
        <v>30</v>
      </c>
      <c r="C7" s="154"/>
      <c r="D7" s="178"/>
      <c r="E7" s="178" t="s">
        <v>31</v>
      </c>
      <c r="F7" s="181" t="s">
        <v>32</v>
      </c>
      <c r="G7" s="181" t="s">
        <v>33</v>
      </c>
      <c r="H7" s="181" t="s">
        <v>34</v>
      </c>
      <c r="I7" s="182" t="s">
        <v>10</v>
      </c>
    </row>
    <row r="8" spans="1:9" s="4" customFormat="1" ht="15.75" customHeight="1">
      <c r="A8" s="183" t="str">
        <f>Položky!B5</f>
        <v>61</v>
      </c>
      <c r="B8" s="114" t="str">
        <f>Položky!C5</f>
        <v>Upravy povrchů vnitřní</v>
      </c>
      <c r="C8" s="184"/>
      <c r="D8" s="185"/>
      <c r="E8" s="278">
        <f>Položky!G12</f>
        <v>0</v>
      </c>
      <c r="F8" s="279"/>
      <c r="G8" s="186"/>
      <c r="H8" s="186"/>
      <c r="I8" s="187"/>
    </row>
    <row r="9" spans="1:9" s="4" customFormat="1" ht="15" customHeight="1">
      <c r="A9" s="88" t="str">
        <f>Položky!B13</f>
        <v>63</v>
      </c>
      <c r="B9" s="37" t="str">
        <f>Položky!C13</f>
        <v>Podlahy a podlahové konstrukce</v>
      </c>
      <c r="C9" s="15"/>
      <c r="D9" s="177"/>
      <c r="E9" s="280"/>
      <c r="F9" s="280">
        <f>Položky!G16</f>
        <v>0</v>
      </c>
      <c r="G9" s="89"/>
      <c r="H9" s="89"/>
      <c r="I9" s="90"/>
    </row>
    <row r="10" spans="1:9" s="4" customFormat="1" ht="15.75" customHeight="1">
      <c r="A10" s="88" t="str">
        <f>Položky!B17</f>
        <v>96</v>
      </c>
      <c r="B10" s="37" t="str">
        <f>Položky!C17</f>
        <v>Bourání konstrukcí</v>
      </c>
      <c r="C10" s="15"/>
      <c r="D10" s="177"/>
      <c r="E10" s="280">
        <f>Položky!G24</f>
        <v>0</v>
      </c>
      <c r="F10" s="281"/>
      <c r="G10" s="89"/>
      <c r="H10" s="89"/>
      <c r="I10" s="90"/>
    </row>
    <row r="11" spans="1:9" s="4" customFormat="1" ht="15" customHeight="1">
      <c r="A11" s="88" t="str">
        <f>Položky!B25</f>
        <v>99</v>
      </c>
      <c r="B11" s="37" t="str">
        <f>Položky!C25</f>
        <v>Staveništní přesun hmot</v>
      </c>
      <c r="C11" s="15"/>
      <c r="D11" s="177"/>
      <c r="E11" s="280">
        <f>Položky!G27</f>
        <v>0</v>
      </c>
      <c r="F11" s="280"/>
      <c r="G11" s="210"/>
      <c r="H11" s="89"/>
      <c r="I11" s="90"/>
    </row>
    <row r="12" spans="1:9" s="4" customFormat="1" ht="15" customHeight="1">
      <c r="A12" s="88" t="str">
        <f>Položky!B28</f>
        <v>771</v>
      </c>
      <c r="B12" s="37" t="str">
        <f>Položky!C28</f>
        <v>Podlahy z dlaždic a obklady</v>
      </c>
      <c r="C12" s="15"/>
      <c r="D12" s="177"/>
      <c r="E12" s="282"/>
      <c r="F12" s="283">
        <f>Položky!G34</f>
        <v>0</v>
      </c>
      <c r="G12" s="89"/>
      <c r="H12" s="89"/>
      <c r="I12" s="90"/>
    </row>
    <row r="13" spans="1:9" s="4" customFormat="1" ht="15" customHeight="1">
      <c r="A13" s="88" t="str">
        <f>Položky!B35</f>
        <v>783</v>
      </c>
      <c r="B13" s="37" t="str">
        <f>Položky!C35</f>
        <v>Nátěry</v>
      </c>
      <c r="C13" s="15"/>
      <c r="D13" s="177"/>
      <c r="E13" s="280">
        <f>Položky!G38</f>
        <v>0</v>
      </c>
      <c r="F13" s="281"/>
      <c r="G13" s="89"/>
      <c r="H13" s="89"/>
      <c r="I13" s="90"/>
    </row>
    <row r="14" spans="1:9" s="4" customFormat="1" ht="15" customHeight="1">
      <c r="A14" s="88" t="str">
        <f>Položky!B39</f>
        <v>784</v>
      </c>
      <c r="B14" s="37" t="str">
        <f>Položky!C39</f>
        <v>Malby</v>
      </c>
      <c r="C14" s="15"/>
      <c r="D14" s="177"/>
      <c r="E14" s="280">
        <f>Položky!G43</f>
        <v>0</v>
      </c>
      <c r="F14" s="281"/>
      <c r="G14" s="89"/>
      <c r="H14" s="89"/>
      <c r="I14" s="90"/>
    </row>
    <row r="15" spans="1:9" s="4" customFormat="1" ht="15.75" customHeight="1">
      <c r="A15" s="88" t="str">
        <f>Položky!B44</f>
        <v>M21</v>
      </c>
      <c r="B15" s="37" t="str">
        <f>Položky!C44</f>
        <v>Elektromontáže</v>
      </c>
      <c r="C15" s="15"/>
      <c r="D15" s="177"/>
      <c r="E15" s="280">
        <f>Položky!G46</f>
        <v>0</v>
      </c>
      <c r="F15" s="284"/>
      <c r="G15" s="89"/>
      <c r="H15" s="89"/>
      <c r="I15" s="90"/>
    </row>
    <row r="16" spans="1:9" s="4" customFormat="1" ht="15" customHeight="1">
      <c r="A16" s="88" t="str">
        <f>Položky!B47</f>
        <v>M33</v>
      </c>
      <c r="B16" s="37" t="str">
        <f>Položky!C47</f>
        <v>Montáže dopravních zařízení a vah-výtahy</v>
      </c>
      <c r="C16" s="15"/>
      <c r="D16" s="177"/>
      <c r="E16" s="280">
        <f>Položky!G60</f>
        <v>0</v>
      </c>
      <c r="F16" s="281"/>
      <c r="G16" s="89"/>
      <c r="H16" s="89"/>
      <c r="I16" s="90"/>
    </row>
    <row r="17" spans="1:9" s="4" customFormat="1" ht="15" customHeight="1">
      <c r="A17" s="88" t="str">
        <f>Položky!B61</f>
        <v>D96</v>
      </c>
      <c r="B17" s="37" t="str">
        <f>Položky!C61</f>
        <v>Přesuny suti a vybouraných hmot</v>
      </c>
      <c r="C17" s="15"/>
      <c r="D17" s="177"/>
      <c r="E17" s="280">
        <f>Položky!G66</f>
        <v>0</v>
      </c>
      <c r="F17" s="281"/>
      <c r="G17" s="89"/>
      <c r="H17" s="89"/>
      <c r="I17" s="90"/>
    </row>
    <row r="18" spans="1:9" s="4" customFormat="1" ht="15" customHeight="1" thickBot="1">
      <c r="A18" s="105"/>
      <c r="B18" s="106"/>
      <c r="C18" s="106"/>
      <c r="D18" s="106"/>
      <c r="E18" s="281"/>
      <c r="F18" s="283"/>
      <c r="G18" s="188"/>
      <c r="H18" s="188"/>
      <c r="I18" s="189"/>
    </row>
    <row r="19" spans="1:10" s="42" customFormat="1" ht="21" customHeight="1" thickBot="1">
      <c r="A19" s="38"/>
      <c r="B19" s="39" t="s">
        <v>35</v>
      </c>
      <c r="C19" s="39"/>
      <c r="D19" s="224"/>
      <c r="E19" s="285">
        <f>SUM(E8:E18)</f>
        <v>0</v>
      </c>
      <c r="F19" s="285">
        <f>SUM(F8:F18)</f>
        <v>0</v>
      </c>
      <c r="G19" s="164"/>
      <c r="H19" s="40"/>
      <c r="I19" s="41"/>
      <c r="J19" s="42" t="s">
        <v>182</v>
      </c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  <row r="21" spans="1:57" ht="19.5" customHeight="1">
      <c r="A21" s="99" t="s">
        <v>36</v>
      </c>
      <c r="B21" s="35"/>
      <c r="C21" s="35"/>
      <c r="D21" s="99"/>
      <c r="E21" s="99"/>
      <c r="F21" s="99"/>
      <c r="G21" s="151"/>
      <c r="H21" s="35"/>
      <c r="I21" s="35"/>
      <c r="BA21" s="6"/>
      <c r="BB21" s="6"/>
      <c r="BC21" s="6"/>
      <c r="BD21" s="6"/>
      <c r="BE21" s="6"/>
    </row>
    <row r="22" spans="1:9" ht="13.5" thickBot="1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20.25" customHeight="1" thickBot="1">
      <c r="A23" s="38" t="s">
        <v>37</v>
      </c>
      <c r="B23" s="39"/>
      <c r="C23" s="39"/>
      <c r="D23" s="159"/>
      <c r="E23" s="158" t="s">
        <v>38</v>
      </c>
      <c r="F23" s="155" t="s">
        <v>39</v>
      </c>
      <c r="G23" s="36" t="s">
        <v>40</v>
      </c>
      <c r="H23" s="156"/>
      <c r="I23" s="157" t="s">
        <v>38</v>
      </c>
    </row>
    <row r="24" spans="1:53" ht="15.75" customHeight="1">
      <c r="A24" s="9" t="s">
        <v>112</v>
      </c>
      <c r="B24" s="171"/>
      <c r="C24" s="171"/>
      <c r="D24" s="10"/>
      <c r="E24" s="172"/>
      <c r="F24" s="173"/>
      <c r="G24" s="172"/>
      <c r="H24" s="174"/>
      <c r="I24" s="175"/>
      <c r="BA24">
        <v>0</v>
      </c>
    </row>
    <row r="25" spans="1:53" ht="15" customHeight="1">
      <c r="A25" s="13" t="s">
        <v>113</v>
      </c>
      <c r="B25" s="7"/>
      <c r="C25" s="7"/>
      <c r="D25" s="23"/>
      <c r="E25" s="44"/>
      <c r="F25" s="43"/>
      <c r="G25" s="44"/>
      <c r="H25" s="45"/>
      <c r="I25" s="46"/>
      <c r="BA25">
        <v>0</v>
      </c>
    </row>
    <row r="26" spans="1:53" ht="15" customHeight="1">
      <c r="A26" s="13" t="s">
        <v>114</v>
      </c>
      <c r="B26" s="7"/>
      <c r="C26" s="7"/>
      <c r="D26" s="23"/>
      <c r="E26" s="44"/>
      <c r="F26" s="43"/>
      <c r="G26" s="44"/>
      <c r="H26" s="45"/>
      <c r="I26" s="46"/>
      <c r="BA26">
        <v>0</v>
      </c>
    </row>
    <row r="27" spans="1:53" ht="15" customHeight="1">
      <c r="A27" s="13" t="s">
        <v>115</v>
      </c>
      <c r="B27" s="7"/>
      <c r="C27" s="7"/>
      <c r="D27" s="23"/>
      <c r="E27" s="44"/>
      <c r="F27" s="43"/>
      <c r="G27" s="44"/>
      <c r="H27" s="45"/>
      <c r="I27" s="46"/>
      <c r="BA27">
        <v>0</v>
      </c>
    </row>
    <row r="28" spans="1:53" ht="15" customHeight="1">
      <c r="A28" s="13" t="s">
        <v>116</v>
      </c>
      <c r="B28" s="7"/>
      <c r="C28" s="7"/>
      <c r="D28" s="23"/>
      <c r="E28" s="44"/>
      <c r="F28" s="43"/>
      <c r="G28" s="44"/>
      <c r="H28" s="45"/>
      <c r="I28" s="46"/>
      <c r="BA28">
        <v>2</v>
      </c>
    </row>
    <row r="29" spans="1:53" ht="15" customHeight="1">
      <c r="A29" s="13" t="s">
        <v>117</v>
      </c>
      <c r="B29" s="7"/>
      <c r="C29" s="7"/>
      <c r="D29" s="23"/>
      <c r="E29" s="44"/>
      <c r="F29" s="43"/>
      <c r="G29" s="44"/>
      <c r="H29" s="45"/>
      <c r="I29" s="46"/>
      <c r="BA29">
        <v>2</v>
      </c>
    </row>
    <row r="30" spans="1:53" ht="15" customHeight="1">
      <c r="A30" s="13" t="s">
        <v>118</v>
      </c>
      <c r="B30" s="7"/>
      <c r="C30" s="7"/>
      <c r="D30" s="23"/>
      <c r="E30" s="44"/>
      <c r="F30" s="43"/>
      <c r="G30" s="44"/>
      <c r="H30" s="45"/>
      <c r="I30" s="46"/>
      <c r="BA30">
        <v>2</v>
      </c>
    </row>
    <row r="31" spans="1:9" ht="15" customHeight="1">
      <c r="A31" s="14" t="s">
        <v>119</v>
      </c>
      <c r="B31" s="15"/>
      <c r="C31" s="15"/>
      <c r="D31" s="16"/>
      <c r="E31" s="169"/>
      <c r="F31" s="43"/>
      <c r="G31" s="169"/>
      <c r="H31" s="170"/>
      <c r="I31" s="176"/>
    </row>
    <row r="32" spans="1:53" ht="15" customHeight="1" thickBot="1">
      <c r="A32" s="179"/>
      <c r="B32" s="113"/>
      <c r="C32" s="113"/>
      <c r="D32" s="180"/>
      <c r="E32" s="165"/>
      <c r="F32" s="166"/>
      <c r="G32" s="165"/>
      <c r="H32" s="167"/>
      <c r="I32" s="168"/>
      <c r="BA32">
        <v>2</v>
      </c>
    </row>
    <row r="33" spans="1:9" ht="22.5" customHeight="1" thickBot="1">
      <c r="A33" s="160"/>
      <c r="B33" s="39" t="s">
        <v>41</v>
      </c>
      <c r="C33" s="161"/>
      <c r="D33" s="162"/>
      <c r="E33" s="163"/>
      <c r="F33" s="163"/>
      <c r="G33" s="163"/>
      <c r="H33" s="308"/>
      <c r="I33" s="309"/>
    </row>
    <row r="34" spans="1:9" ht="22.5" customHeight="1" thickBot="1">
      <c r="A34" s="149"/>
      <c r="B34" s="190"/>
      <c r="C34" s="191"/>
      <c r="D34" s="192"/>
      <c r="E34" s="192"/>
      <c r="F34" s="192"/>
      <c r="G34" s="192"/>
      <c r="H34" s="193"/>
      <c r="I34" s="194">
        <v>3</v>
      </c>
    </row>
    <row r="36" spans="2:12" ht="12.75">
      <c r="B36" s="42"/>
      <c r="F36" s="47"/>
      <c r="G36" s="48"/>
      <c r="H36" s="48"/>
      <c r="I36" s="49"/>
      <c r="L36" t="s">
        <v>137</v>
      </c>
    </row>
    <row r="37" spans="6:9" ht="12.75">
      <c r="F37" s="47"/>
      <c r="G37" s="48"/>
      <c r="H37" s="48"/>
      <c r="I37" s="49"/>
    </row>
    <row r="38" spans="6:9" ht="12.75">
      <c r="F38" s="47"/>
      <c r="G38" s="48"/>
      <c r="H38" s="48"/>
      <c r="I38" s="49"/>
    </row>
    <row r="39" spans="6:9" ht="12.75">
      <c r="F39" s="47"/>
      <c r="G39" s="48"/>
      <c r="H39" s="48"/>
      <c r="I39" s="49"/>
    </row>
    <row r="40" spans="6:9" ht="12.75">
      <c r="F40" s="47"/>
      <c r="G40" s="48"/>
      <c r="H40" s="48"/>
      <c r="I40" s="49"/>
    </row>
    <row r="41" spans="6:9" ht="12.75">
      <c r="F41" s="47"/>
      <c r="G41" s="48"/>
      <c r="H41" s="48"/>
      <c r="I41" s="49"/>
    </row>
    <row r="42" spans="6:9" ht="12.75">
      <c r="F42" s="47"/>
      <c r="G42" s="48"/>
      <c r="H42" s="48"/>
      <c r="I42" s="49"/>
    </row>
    <row r="43" spans="6:9" ht="12.75">
      <c r="F43" s="47"/>
      <c r="G43" s="48"/>
      <c r="H43" s="48"/>
      <c r="I43" s="49"/>
    </row>
    <row r="44" spans="6:9" ht="12.75">
      <c r="F44" s="47"/>
      <c r="G44" s="48"/>
      <c r="H44" s="48"/>
      <c r="I44" s="49"/>
    </row>
    <row r="45" spans="6:9" ht="12.75">
      <c r="F45" s="47"/>
      <c r="G45" s="48"/>
      <c r="H45" s="48"/>
      <c r="I45" s="49"/>
    </row>
    <row r="46" spans="6:9" ht="12.75">
      <c r="F46" s="47"/>
      <c r="G46" s="48"/>
      <c r="H46" s="48"/>
      <c r="I46" s="49"/>
    </row>
    <row r="47" spans="6:9" ht="12.75">
      <c r="F47" s="47"/>
      <c r="G47" s="48"/>
      <c r="H47" s="48"/>
      <c r="I47" s="49"/>
    </row>
    <row r="48" spans="6:9" ht="12.75">
      <c r="F48" s="47"/>
      <c r="G48" s="48"/>
      <c r="H48" s="48"/>
      <c r="I48" s="49"/>
    </row>
    <row r="49" spans="6:9" ht="12.75">
      <c r="F49" s="47"/>
      <c r="G49" s="48"/>
      <c r="H49" s="48"/>
      <c r="I49" s="49"/>
    </row>
    <row r="50" spans="6:9" ht="12.75">
      <c r="F50" s="47"/>
      <c r="G50" s="48"/>
      <c r="H50" s="48"/>
      <c r="I50" s="49"/>
    </row>
    <row r="51" spans="6:9" ht="12.75">
      <c r="F51" s="47"/>
      <c r="G51" s="48"/>
      <c r="H51" s="48"/>
      <c r="I51" s="49"/>
    </row>
    <row r="52" spans="6:9" ht="12.75">
      <c r="F52" s="47"/>
      <c r="G52" s="48"/>
      <c r="H52" s="48"/>
      <c r="I52" s="49"/>
    </row>
    <row r="53" spans="6:9" ht="12.75">
      <c r="F53" s="47"/>
      <c r="G53" s="48"/>
      <c r="H53" s="48"/>
      <c r="I53" s="49"/>
    </row>
    <row r="54" spans="6:9" ht="12.75">
      <c r="F54" s="47"/>
      <c r="G54" s="48"/>
      <c r="H54" s="48"/>
      <c r="I54" s="49"/>
    </row>
    <row r="55" spans="6:9" ht="12.75">
      <c r="F55" s="47"/>
      <c r="G55" s="48"/>
      <c r="H55" s="48"/>
      <c r="I55" s="49"/>
    </row>
    <row r="56" spans="6:9" ht="12.75">
      <c r="F56" s="47"/>
      <c r="G56" s="48"/>
      <c r="H56" s="48"/>
      <c r="I56" s="49"/>
    </row>
    <row r="57" spans="6:9" ht="12.75">
      <c r="F57" s="47"/>
      <c r="G57" s="48"/>
      <c r="H57" s="48"/>
      <c r="I57" s="49"/>
    </row>
    <row r="58" spans="6:9" ht="12.75">
      <c r="F58" s="47"/>
      <c r="G58" s="48"/>
      <c r="H58" s="48"/>
      <c r="I58" s="49"/>
    </row>
    <row r="59" spans="6:9" ht="12.75">
      <c r="F59" s="47"/>
      <c r="G59" s="48"/>
      <c r="H59" s="48"/>
      <c r="I59" s="49"/>
    </row>
    <row r="60" spans="6:9" ht="12.75">
      <c r="F60" s="47"/>
      <c r="G60" s="48"/>
      <c r="H60" s="48"/>
      <c r="I60" s="49"/>
    </row>
    <row r="61" spans="6:9" ht="12.75">
      <c r="F61" s="47"/>
      <c r="G61" s="48"/>
      <c r="H61" s="48"/>
      <c r="I61" s="49"/>
    </row>
    <row r="62" spans="6:9" ht="12.75">
      <c r="F62" s="47"/>
      <c r="G62" s="48"/>
      <c r="H62" s="48"/>
      <c r="I62" s="49"/>
    </row>
    <row r="63" spans="6:9" ht="12.75">
      <c r="F63" s="47"/>
      <c r="G63" s="48"/>
      <c r="H63" s="48"/>
      <c r="I63" s="49"/>
    </row>
    <row r="64" spans="6:9" ht="12.75">
      <c r="F64" s="47"/>
      <c r="G64" s="48"/>
      <c r="H64" s="48"/>
      <c r="I64" s="49"/>
    </row>
    <row r="65" spans="6:9" ht="12.75">
      <c r="F65" s="47"/>
      <c r="G65" s="48"/>
      <c r="H65" s="48"/>
      <c r="I65" s="49"/>
    </row>
    <row r="66" spans="6:9" ht="12.75">
      <c r="F66" s="47"/>
      <c r="G66" s="48"/>
      <c r="H66" s="48"/>
      <c r="I66" s="49"/>
    </row>
    <row r="67" spans="6:9" ht="12.75">
      <c r="F67" s="47"/>
      <c r="G67" s="48"/>
      <c r="H67" s="48"/>
      <c r="I67" s="49"/>
    </row>
    <row r="68" spans="6:9" ht="12.75">
      <c r="F68" s="47"/>
      <c r="G68" s="48"/>
      <c r="H68" s="48"/>
      <c r="I68" s="49"/>
    </row>
    <row r="69" spans="6:9" ht="12.75">
      <c r="F69" s="47"/>
      <c r="G69" s="48"/>
      <c r="H69" s="48"/>
      <c r="I69" s="49"/>
    </row>
    <row r="70" spans="6:9" ht="12.75">
      <c r="F70" s="47"/>
      <c r="G70" s="48"/>
      <c r="H70" s="48"/>
      <c r="I70" s="49"/>
    </row>
    <row r="71" spans="6:9" ht="12.75">
      <c r="F71" s="47"/>
      <c r="G71" s="48"/>
      <c r="H71" s="48"/>
      <c r="I71" s="49"/>
    </row>
    <row r="72" spans="6:9" ht="12.75">
      <c r="F72" s="47"/>
      <c r="G72" s="48"/>
      <c r="H72" s="48"/>
      <c r="I72" s="49"/>
    </row>
    <row r="73" spans="6:9" ht="12.75">
      <c r="F73" s="47"/>
      <c r="G73" s="48"/>
      <c r="H73" s="48"/>
      <c r="I73" s="49"/>
    </row>
    <row r="74" spans="6:9" ht="12.75">
      <c r="F74" s="47"/>
      <c r="G74" s="48"/>
      <c r="H74" s="48"/>
      <c r="I74" s="49"/>
    </row>
    <row r="75" spans="6:9" ht="12.75">
      <c r="F75" s="47"/>
      <c r="G75" s="48"/>
      <c r="H75" s="48"/>
      <c r="I75" s="49"/>
    </row>
    <row r="76" spans="6:9" ht="12.75">
      <c r="F76" s="47"/>
      <c r="G76" s="48"/>
      <c r="H76" s="48"/>
      <c r="I76" s="49"/>
    </row>
    <row r="77" spans="6:9" ht="12.75">
      <c r="F77" s="47"/>
      <c r="G77" s="48"/>
      <c r="H77" s="48"/>
      <c r="I77" s="49"/>
    </row>
    <row r="78" spans="6:9" ht="12.75">
      <c r="F78" s="47"/>
      <c r="G78" s="48"/>
      <c r="H78" s="48"/>
      <c r="I78" s="49"/>
    </row>
    <row r="79" spans="6:9" ht="12.75">
      <c r="F79" s="47"/>
      <c r="G79" s="48"/>
      <c r="H79" s="48"/>
      <c r="I79" s="49"/>
    </row>
    <row r="80" spans="6:9" ht="12.75">
      <c r="F80" s="47"/>
      <c r="G80" s="48"/>
      <c r="H80" s="48"/>
      <c r="I80" s="49"/>
    </row>
    <row r="81" spans="6:9" ht="12.75">
      <c r="F81" s="47"/>
      <c r="G81" s="48"/>
      <c r="H81" s="48"/>
      <c r="I81" s="49"/>
    </row>
    <row r="82" spans="6:9" ht="12.75">
      <c r="F82" s="47"/>
      <c r="G82" s="48"/>
      <c r="H82" s="48"/>
      <c r="I82" s="49"/>
    </row>
    <row r="83" spans="6:9" ht="12.75">
      <c r="F83" s="47"/>
      <c r="G83" s="48"/>
      <c r="H83" s="48"/>
      <c r="I83" s="49"/>
    </row>
    <row r="84" spans="6:9" ht="12.75">
      <c r="F84" s="47"/>
      <c r="G84" s="48"/>
      <c r="H84" s="48"/>
      <c r="I84" s="49"/>
    </row>
    <row r="85" spans="6:9" ht="12.75">
      <c r="F85" s="47"/>
      <c r="G85" s="48"/>
      <c r="H85" s="48"/>
      <c r="I85" s="49"/>
    </row>
  </sheetData>
  <sheetProtection/>
  <mergeCells count="4">
    <mergeCell ref="A2:B2"/>
    <mergeCell ref="A3:B3"/>
    <mergeCell ref="H33:I33"/>
    <mergeCell ref="E3:G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8"/>
  <sheetViews>
    <sheetView showGridLines="0" showZeros="0" tabSelected="1" zoomScalePageLayoutView="0" workbookViewId="0" topLeftCell="A1">
      <selection activeCell="G6" sqref="G6"/>
    </sheetView>
  </sheetViews>
  <sheetFormatPr defaultColWidth="9.00390625" defaultRowHeight="12.75"/>
  <cols>
    <col min="1" max="1" width="4.875" style="50" customWidth="1"/>
    <col min="2" max="2" width="11.25390625" style="50" customWidth="1"/>
    <col min="3" max="3" width="39.25390625" style="50" customWidth="1"/>
    <col min="4" max="4" width="5.25390625" style="50" customWidth="1"/>
    <col min="5" max="5" width="10.875" style="82" customWidth="1"/>
    <col min="6" max="6" width="9.875" style="50" customWidth="1"/>
    <col min="7" max="7" width="13.125" style="50" customWidth="1"/>
    <col min="8" max="11" width="9.125" style="50" customWidth="1"/>
    <col min="12" max="12" width="75.375" style="50" customWidth="1"/>
    <col min="13" max="13" width="45.25390625" style="50" customWidth="1"/>
    <col min="14" max="16384" width="9.125" style="50" customWidth="1"/>
  </cols>
  <sheetData>
    <row r="1" spans="1:7" ht="29.25" customHeight="1" thickBot="1">
      <c r="A1" s="262"/>
      <c r="B1" s="265" t="s">
        <v>177</v>
      </c>
      <c r="C1" s="266" t="s">
        <v>178</v>
      </c>
      <c r="D1" s="267"/>
      <c r="E1" s="267"/>
      <c r="F1" s="263"/>
      <c r="G1" s="264"/>
    </row>
    <row r="2" spans="1:9" ht="23.25" customHeight="1" thickBot="1">
      <c r="A2" s="314" t="s">
        <v>121</v>
      </c>
      <c r="B2" s="315"/>
      <c r="C2" s="268" t="s">
        <v>179</v>
      </c>
      <c r="D2" s="269"/>
      <c r="E2" s="310" t="s">
        <v>180</v>
      </c>
      <c r="F2" s="310"/>
      <c r="G2" s="316"/>
      <c r="I2" s="80"/>
    </row>
    <row r="3" spans="1:7" ht="13.5" thickBot="1">
      <c r="A3" s="95"/>
      <c r="B3" s="96"/>
      <c r="C3" s="96"/>
      <c r="D3" s="96"/>
      <c r="E3" s="97"/>
      <c r="F3" s="96"/>
      <c r="G3" s="98"/>
    </row>
    <row r="4" spans="1:7" ht="21" customHeight="1">
      <c r="A4" s="91" t="s">
        <v>42</v>
      </c>
      <c r="B4" s="92" t="s">
        <v>43</v>
      </c>
      <c r="C4" s="92" t="s">
        <v>44</v>
      </c>
      <c r="D4" s="92" t="s">
        <v>45</v>
      </c>
      <c r="E4" s="93" t="s">
        <v>46</v>
      </c>
      <c r="F4" s="92" t="s">
        <v>47</v>
      </c>
      <c r="G4" s="94" t="s">
        <v>48</v>
      </c>
    </row>
    <row r="5" spans="1:15" ht="20.25" customHeight="1">
      <c r="A5" s="51" t="s">
        <v>49</v>
      </c>
      <c r="B5" s="52" t="s">
        <v>51</v>
      </c>
      <c r="C5" s="53" t="s">
        <v>52</v>
      </c>
      <c r="D5" s="54"/>
      <c r="E5" s="55"/>
      <c r="F5" s="55"/>
      <c r="G5" s="56"/>
      <c r="H5" s="101"/>
      <c r="I5" s="57"/>
      <c r="O5" s="58">
        <v>1</v>
      </c>
    </row>
    <row r="6" spans="1:104" ht="15" customHeight="1">
      <c r="A6" s="59">
        <v>1</v>
      </c>
      <c r="B6" s="60" t="s">
        <v>53</v>
      </c>
      <c r="C6" s="61" t="s">
        <v>54</v>
      </c>
      <c r="D6" s="62" t="s">
        <v>55</v>
      </c>
      <c r="E6" s="63">
        <v>2.25</v>
      </c>
      <c r="F6" s="63"/>
      <c r="G6" s="64">
        <f>E6*F6</f>
        <v>0</v>
      </c>
      <c r="O6" s="58">
        <v>2</v>
      </c>
      <c r="AA6" s="50">
        <v>1</v>
      </c>
      <c r="AB6" s="50">
        <v>1</v>
      </c>
      <c r="AC6" s="50">
        <v>1</v>
      </c>
      <c r="AZ6" s="50">
        <v>1</v>
      </c>
      <c r="BA6" s="50">
        <f>IF(AZ6=1,G6,0)</f>
        <v>0</v>
      </c>
      <c r="BB6" s="50">
        <f>IF(AZ6=2,G6,0)</f>
        <v>0</v>
      </c>
      <c r="BC6" s="50">
        <f>IF(AZ6=3,G6,0)</f>
        <v>0</v>
      </c>
      <c r="BD6" s="50">
        <f>IF(AZ6=4,G6,0)</f>
        <v>0</v>
      </c>
      <c r="BE6" s="50">
        <f>IF(AZ6=5,G6,0)</f>
        <v>0</v>
      </c>
      <c r="CA6" s="65">
        <v>1</v>
      </c>
      <c r="CB6" s="65">
        <v>1</v>
      </c>
      <c r="CZ6" s="50">
        <v>0.00645</v>
      </c>
    </row>
    <row r="7" spans="1:15" ht="15" customHeight="1">
      <c r="A7" s="66"/>
      <c r="B7" s="68"/>
      <c r="C7" s="312" t="s">
        <v>139</v>
      </c>
      <c r="D7" s="313"/>
      <c r="E7" s="69">
        <v>2.25</v>
      </c>
      <c r="F7" s="70"/>
      <c r="G7" s="71"/>
      <c r="M7" s="67" t="s">
        <v>56</v>
      </c>
      <c r="O7" s="58"/>
    </row>
    <row r="8" spans="1:104" ht="15" customHeight="1">
      <c r="A8" s="59">
        <v>2</v>
      </c>
      <c r="B8" s="60" t="s">
        <v>57</v>
      </c>
      <c r="C8" s="61" t="s">
        <v>58</v>
      </c>
      <c r="D8" s="62" t="s">
        <v>55</v>
      </c>
      <c r="E8" s="63">
        <v>11.76</v>
      </c>
      <c r="F8" s="63"/>
      <c r="G8" s="64">
        <f>E8*F8</f>
        <v>0</v>
      </c>
      <c r="O8" s="58">
        <v>2</v>
      </c>
      <c r="AA8" s="50">
        <v>1</v>
      </c>
      <c r="AB8" s="50">
        <v>1</v>
      </c>
      <c r="AC8" s="50">
        <v>1</v>
      </c>
      <c r="AZ8" s="50">
        <v>1</v>
      </c>
      <c r="BA8" s="50">
        <f>IF(AZ8=1,G8,0)</f>
        <v>0</v>
      </c>
      <c r="BB8" s="50">
        <f>IF(AZ8=2,G8,0)</f>
        <v>0</v>
      </c>
      <c r="BC8" s="50">
        <f>IF(AZ8=3,G8,0)</f>
        <v>0</v>
      </c>
      <c r="BD8" s="50">
        <f>IF(AZ8=4,G8,0)</f>
        <v>0</v>
      </c>
      <c r="BE8" s="50">
        <f>IF(AZ8=5,G8,0)</f>
        <v>0</v>
      </c>
      <c r="CA8" s="65">
        <v>1</v>
      </c>
      <c r="CB8" s="65">
        <v>1</v>
      </c>
      <c r="CZ8" s="50">
        <v>0.00579</v>
      </c>
    </row>
    <row r="9" spans="1:15" ht="15" customHeight="1">
      <c r="A9" s="66"/>
      <c r="B9" s="68"/>
      <c r="C9" s="312" t="s">
        <v>166</v>
      </c>
      <c r="D9" s="313"/>
      <c r="E9" s="69">
        <v>11.76</v>
      </c>
      <c r="F9" s="70"/>
      <c r="G9" s="71"/>
      <c r="M9" s="67" t="s">
        <v>59</v>
      </c>
      <c r="O9" s="58"/>
    </row>
    <row r="10" spans="1:104" ht="15" customHeight="1">
      <c r="A10" s="59">
        <v>3</v>
      </c>
      <c r="B10" s="60" t="s">
        <v>60</v>
      </c>
      <c r="C10" s="61" t="s">
        <v>61</v>
      </c>
      <c r="D10" s="62" t="s">
        <v>55</v>
      </c>
      <c r="E10" s="63">
        <v>11.28</v>
      </c>
      <c r="F10" s="63"/>
      <c r="G10" s="64">
        <f>E10*F10</f>
        <v>0</v>
      </c>
      <c r="O10" s="58">
        <v>2</v>
      </c>
      <c r="AA10" s="50">
        <v>1</v>
      </c>
      <c r="AB10" s="50">
        <v>1</v>
      </c>
      <c r="AC10" s="50">
        <v>1</v>
      </c>
      <c r="AZ10" s="50">
        <v>1</v>
      </c>
      <c r="BA10" s="50">
        <f>IF(AZ10=1,G10,0)</f>
        <v>0</v>
      </c>
      <c r="BB10" s="50">
        <f>IF(AZ10=2,G10,0)</f>
        <v>0</v>
      </c>
      <c r="BC10" s="50">
        <f>IF(AZ10=3,G10,0)</f>
        <v>0</v>
      </c>
      <c r="BD10" s="50">
        <f>IF(AZ10=4,G10,0)</f>
        <v>0</v>
      </c>
      <c r="BE10" s="50">
        <f>IF(AZ10=5,G10,0)</f>
        <v>0</v>
      </c>
      <c r="CA10" s="65">
        <v>1</v>
      </c>
      <c r="CB10" s="65">
        <v>1</v>
      </c>
      <c r="CZ10" s="50">
        <v>0.05729</v>
      </c>
    </row>
    <row r="11" spans="1:15" ht="15" customHeight="1">
      <c r="A11" s="66"/>
      <c r="B11" s="68"/>
      <c r="C11" s="312" t="s">
        <v>167</v>
      </c>
      <c r="D11" s="313"/>
      <c r="E11" s="69">
        <v>11.28</v>
      </c>
      <c r="F11" s="70"/>
      <c r="G11" s="71"/>
      <c r="M11" s="67" t="s">
        <v>62</v>
      </c>
      <c r="O11" s="58"/>
    </row>
    <row r="12" spans="1:57" ht="21" customHeight="1">
      <c r="A12" s="72"/>
      <c r="B12" s="73" t="s">
        <v>50</v>
      </c>
      <c r="C12" s="74" t="str">
        <f>CONCATENATE(B5," ",C5)</f>
        <v>61 Upravy povrchů vnitřní</v>
      </c>
      <c r="D12" s="75"/>
      <c r="E12" s="76"/>
      <c r="F12" s="77"/>
      <c r="G12" s="78">
        <f>SUM(G5:G11)</f>
        <v>0</v>
      </c>
      <c r="O12" s="58">
        <v>4</v>
      </c>
      <c r="BA12" s="79">
        <f>SUM(BA5:BA11)</f>
        <v>0</v>
      </c>
      <c r="BB12" s="79">
        <f>SUM(BB5:BB11)</f>
        <v>0</v>
      </c>
      <c r="BC12" s="79">
        <f>SUM(BC5:BC11)</f>
        <v>0</v>
      </c>
      <c r="BD12" s="79">
        <f>SUM(BD5:BD11)</f>
        <v>0</v>
      </c>
      <c r="BE12" s="79">
        <f>SUM(BE5:BE11)</f>
        <v>0</v>
      </c>
    </row>
    <row r="13" spans="1:15" ht="20.25" customHeight="1">
      <c r="A13" s="51" t="s">
        <v>49</v>
      </c>
      <c r="B13" s="52" t="s">
        <v>63</v>
      </c>
      <c r="C13" s="53" t="s">
        <v>64</v>
      </c>
      <c r="D13" s="54"/>
      <c r="E13" s="55"/>
      <c r="F13" s="55"/>
      <c r="G13" s="56"/>
      <c r="H13" s="57"/>
      <c r="I13" s="57"/>
      <c r="O13" s="58">
        <v>1</v>
      </c>
    </row>
    <row r="14" spans="1:104" ht="15" customHeight="1">
      <c r="A14" s="59">
        <v>4</v>
      </c>
      <c r="B14" s="60" t="s">
        <v>65</v>
      </c>
      <c r="C14" s="61" t="s">
        <v>168</v>
      </c>
      <c r="D14" s="62" t="s">
        <v>55</v>
      </c>
      <c r="E14" s="63">
        <v>2.75</v>
      </c>
      <c r="F14" s="63"/>
      <c r="G14" s="64">
        <f>E14*F14</f>
        <v>0</v>
      </c>
      <c r="O14" s="58">
        <v>2</v>
      </c>
      <c r="AA14" s="50">
        <v>1</v>
      </c>
      <c r="AB14" s="50">
        <v>1</v>
      </c>
      <c r="AC14" s="50">
        <v>1</v>
      </c>
      <c r="AZ14" s="50">
        <v>1</v>
      </c>
      <c r="BA14" s="50">
        <f>IF(AZ14=1,G14,0)</f>
        <v>0</v>
      </c>
      <c r="BB14" s="50">
        <f>IF(AZ14=2,G14,0)</f>
        <v>0</v>
      </c>
      <c r="BC14" s="50">
        <f>IF(AZ14=3,G14,0)</f>
        <v>0</v>
      </c>
      <c r="BD14" s="50">
        <f>IF(AZ14=4,G14,0)</f>
        <v>0</v>
      </c>
      <c r="BE14" s="50">
        <f>IF(AZ14=5,G14,0)</f>
        <v>0</v>
      </c>
      <c r="CA14" s="65">
        <v>1</v>
      </c>
      <c r="CB14" s="65">
        <v>1</v>
      </c>
      <c r="CZ14" s="50">
        <v>0.042</v>
      </c>
    </row>
    <row r="15" spans="1:15" ht="15" customHeight="1">
      <c r="A15" s="66"/>
      <c r="B15" s="68"/>
      <c r="C15" s="312" t="s">
        <v>169</v>
      </c>
      <c r="D15" s="313"/>
      <c r="E15" s="69">
        <v>2.75</v>
      </c>
      <c r="F15" s="70"/>
      <c r="G15" s="71"/>
      <c r="M15" s="67" t="s">
        <v>66</v>
      </c>
      <c r="O15" s="58"/>
    </row>
    <row r="16" spans="1:57" ht="21" customHeight="1">
      <c r="A16" s="72"/>
      <c r="B16" s="73" t="s">
        <v>50</v>
      </c>
      <c r="C16" s="74" t="str">
        <f>CONCATENATE(B13," ",C13)</f>
        <v>63 Podlahy a podlahové konstrukce</v>
      </c>
      <c r="D16" s="75"/>
      <c r="E16" s="76"/>
      <c r="F16" s="77"/>
      <c r="G16" s="78">
        <f>SUM(G13:G15)</f>
        <v>0</v>
      </c>
      <c r="O16" s="58">
        <v>4</v>
      </c>
      <c r="BA16" s="79">
        <f>SUM(BA13:BA15)</f>
        <v>0</v>
      </c>
      <c r="BB16" s="79">
        <f>SUM(BB13:BB15)</f>
        <v>0</v>
      </c>
      <c r="BC16" s="79">
        <f>SUM(BC13:BC15)</f>
        <v>0</v>
      </c>
      <c r="BD16" s="79">
        <f>SUM(BD13:BD15)</f>
        <v>0</v>
      </c>
      <c r="BE16" s="79">
        <f>SUM(BE13:BE15)</f>
        <v>0</v>
      </c>
    </row>
    <row r="17" spans="1:15" ht="15" customHeight="1">
      <c r="A17" s="51" t="s">
        <v>49</v>
      </c>
      <c r="B17" s="52" t="s">
        <v>67</v>
      </c>
      <c r="C17" s="53" t="s">
        <v>68</v>
      </c>
      <c r="D17" s="54"/>
      <c r="E17" s="55"/>
      <c r="F17" s="55"/>
      <c r="G17" s="56"/>
      <c r="H17" s="57"/>
      <c r="I17" s="57"/>
      <c r="O17" s="58">
        <v>1</v>
      </c>
    </row>
    <row r="18" spans="1:104" ht="15" customHeight="1">
      <c r="A18" s="59">
        <v>5</v>
      </c>
      <c r="B18" s="60" t="s">
        <v>69</v>
      </c>
      <c r="C18" s="61" t="s">
        <v>70</v>
      </c>
      <c r="D18" s="62" t="s">
        <v>71</v>
      </c>
      <c r="E18" s="63">
        <v>0.24</v>
      </c>
      <c r="F18" s="63"/>
      <c r="G18" s="64">
        <f>E18*F18</f>
        <v>0</v>
      </c>
      <c r="O18" s="58">
        <v>2</v>
      </c>
      <c r="AA18" s="50">
        <v>1</v>
      </c>
      <c r="AB18" s="50">
        <v>1</v>
      </c>
      <c r="AC18" s="50">
        <v>1</v>
      </c>
      <c r="AZ18" s="50">
        <v>1</v>
      </c>
      <c r="BA18" s="50">
        <f>IF(AZ18=1,G18,0)</f>
        <v>0</v>
      </c>
      <c r="BB18" s="50">
        <f>IF(AZ18=2,G18,0)</f>
        <v>0</v>
      </c>
      <c r="BC18" s="50">
        <f>IF(AZ18=3,G18,0)</f>
        <v>0</v>
      </c>
      <c r="BD18" s="50">
        <f>IF(AZ18=4,G18,0)</f>
        <v>0</v>
      </c>
      <c r="BE18" s="50">
        <f>IF(AZ18=5,G18,0)</f>
        <v>0</v>
      </c>
      <c r="CA18" s="65">
        <v>1</v>
      </c>
      <c r="CB18" s="65">
        <v>1</v>
      </c>
      <c r="CZ18" s="50">
        <v>0</v>
      </c>
    </row>
    <row r="19" spans="1:15" ht="15" customHeight="1">
      <c r="A19" s="66"/>
      <c r="B19" s="68"/>
      <c r="C19" s="312"/>
      <c r="D19" s="313"/>
      <c r="E19" s="69"/>
      <c r="F19" s="70"/>
      <c r="G19" s="71"/>
      <c r="M19" s="67" t="s">
        <v>72</v>
      </c>
      <c r="O19" s="58"/>
    </row>
    <row r="20" spans="1:15" ht="15" customHeight="1">
      <c r="A20" s="66"/>
      <c r="B20" s="68"/>
      <c r="C20" s="312" t="s">
        <v>173</v>
      </c>
      <c r="D20" s="313"/>
      <c r="E20" s="69">
        <v>0.24</v>
      </c>
      <c r="F20" s="70"/>
      <c r="G20" s="71"/>
      <c r="M20" s="67" t="s">
        <v>73</v>
      </c>
      <c r="O20" s="58"/>
    </row>
    <row r="21" spans="1:15" ht="15" customHeight="1">
      <c r="A21" s="59">
        <v>6</v>
      </c>
      <c r="B21" s="60" t="s">
        <v>147</v>
      </c>
      <c r="C21" s="61" t="s">
        <v>148</v>
      </c>
      <c r="D21" s="62" t="s">
        <v>71</v>
      </c>
      <c r="E21" s="63">
        <v>1.75</v>
      </c>
      <c r="F21" s="63"/>
      <c r="G21" s="64">
        <f>E21*F21</f>
        <v>0</v>
      </c>
      <c r="M21" s="67"/>
      <c r="O21" s="58"/>
    </row>
    <row r="22" spans="1:104" ht="15" customHeight="1">
      <c r="A22" s="59">
        <v>7</v>
      </c>
      <c r="B22" s="60" t="s">
        <v>74</v>
      </c>
      <c r="C22" s="61" t="s">
        <v>142</v>
      </c>
      <c r="D22" s="62" t="s">
        <v>55</v>
      </c>
      <c r="E22" s="63">
        <v>2.52</v>
      </c>
      <c r="F22" s="63"/>
      <c r="G22" s="64">
        <f>E22*F22</f>
        <v>0</v>
      </c>
      <c r="O22" s="58">
        <v>2</v>
      </c>
      <c r="AA22" s="50">
        <v>1</v>
      </c>
      <c r="AB22" s="50">
        <v>1</v>
      </c>
      <c r="AC22" s="50">
        <v>1</v>
      </c>
      <c r="AZ22" s="50">
        <v>1</v>
      </c>
      <c r="BA22" s="50">
        <f>IF(AZ22=1,G22,0)</f>
        <v>0</v>
      </c>
      <c r="BB22" s="50">
        <f>IF(AZ22=2,G22,0)</f>
        <v>0</v>
      </c>
      <c r="BC22" s="50">
        <f>IF(AZ22=3,G22,0)</f>
        <v>0</v>
      </c>
      <c r="BD22" s="50">
        <f>IF(AZ22=4,G22,0)</f>
        <v>0</v>
      </c>
      <c r="BE22" s="50">
        <f>IF(AZ22=5,G22,0)</f>
        <v>0</v>
      </c>
      <c r="CA22" s="65">
        <v>1</v>
      </c>
      <c r="CB22" s="65">
        <v>1</v>
      </c>
      <c r="CZ22" s="50">
        <v>0</v>
      </c>
    </row>
    <row r="23" spans="1:80" ht="15" customHeight="1">
      <c r="A23" s="201"/>
      <c r="B23" s="202"/>
      <c r="C23" s="312" t="s">
        <v>170</v>
      </c>
      <c r="D23" s="313"/>
      <c r="E23" s="286">
        <v>2.52</v>
      </c>
      <c r="F23" s="203"/>
      <c r="G23" s="204"/>
      <c r="O23" s="58"/>
      <c r="CA23" s="65"/>
      <c r="CB23" s="65"/>
    </row>
    <row r="24" spans="1:57" ht="20.25" customHeight="1">
      <c r="A24" s="72"/>
      <c r="B24" s="73" t="s">
        <v>50</v>
      </c>
      <c r="C24" s="74" t="str">
        <f>CONCATENATE(B17," ",C17)</f>
        <v>96 Bourání konstrukcí</v>
      </c>
      <c r="D24" s="75"/>
      <c r="E24" s="76"/>
      <c r="F24" s="77"/>
      <c r="G24" s="78">
        <f>SUM(G17:G23)</f>
        <v>0</v>
      </c>
      <c r="O24" s="58">
        <v>4</v>
      </c>
      <c r="BA24" s="79">
        <f>SUM(BA17:BA23)</f>
        <v>0</v>
      </c>
      <c r="BB24" s="79">
        <f>SUM(BB17:BB23)</f>
        <v>0</v>
      </c>
      <c r="BC24" s="79">
        <f>SUM(BC17:BC23)</f>
        <v>0</v>
      </c>
      <c r="BD24" s="79">
        <f>SUM(BD17:BD23)</f>
        <v>0</v>
      </c>
      <c r="BE24" s="79">
        <f>SUM(BE17:BE23)</f>
        <v>0</v>
      </c>
    </row>
    <row r="25" spans="1:15" ht="15" customHeight="1">
      <c r="A25" s="51" t="s">
        <v>49</v>
      </c>
      <c r="B25" s="52" t="s">
        <v>75</v>
      </c>
      <c r="C25" s="53" t="s">
        <v>76</v>
      </c>
      <c r="D25" s="54"/>
      <c r="E25" s="55"/>
      <c r="F25" s="55"/>
      <c r="G25" s="56"/>
      <c r="H25" s="57"/>
      <c r="I25" s="57"/>
      <c r="O25" s="58">
        <v>1</v>
      </c>
    </row>
    <row r="26" spans="1:104" ht="15" customHeight="1">
      <c r="A26" s="59">
        <v>8</v>
      </c>
      <c r="B26" s="60"/>
      <c r="C26" s="61" t="s">
        <v>143</v>
      </c>
      <c r="D26" s="62" t="s">
        <v>77</v>
      </c>
      <c r="E26" s="63">
        <v>1.6</v>
      </c>
      <c r="F26" s="63"/>
      <c r="G26" s="64">
        <f>E26*F26</f>
        <v>0</v>
      </c>
      <c r="O26" s="58">
        <v>2</v>
      </c>
      <c r="AA26" s="50">
        <v>7</v>
      </c>
      <c r="AB26" s="50">
        <v>1</v>
      </c>
      <c r="AC26" s="50">
        <v>2</v>
      </c>
      <c r="AZ26" s="50">
        <v>1</v>
      </c>
      <c r="BA26" s="50">
        <f>IF(AZ26=1,G26,0)</f>
        <v>0</v>
      </c>
      <c r="BB26" s="50">
        <f>IF(AZ26=2,G26,0)</f>
        <v>0</v>
      </c>
      <c r="BC26" s="50">
        <f>IF(AZ26=3,G26,0)</f>
        <v>0</v>
      </c>
      <c r="BD26" s="50">
        <f>IF(AZ26=4,G26,0)</f>
        <v>0</v>
      </c>
      <c r="BE26" s="50">
        <f>IF(AZ26=5,G26,0)</f>
        <v>0</v>
      </c>
      <c r="CA26" s="65">
        <v>7</v>
      </c>
      <c r="CB26" s="65">
        <v>1</v>
      </c>
      <c r="CZ26" s="50">
        <v>0</v>
      </c>
    </row>
    <row r="27" spans="1:57" ht="21" customHeight="1">
      <c r="A27" s="72"/>
      <c r="B27" s="73" t="s">
        <v>50</v>
      </c>
      <c r="C27" s="74" t="str">
        <f>CONCATENATE(B25," ",C25)</f>
        <v>99 Staveništní přesun hmot</v>
      </c>
      <c r="D27" s="75"/>
      <c r="E27" s="76"/>
      <c r="F27" s="77"/>
      <c r="G27" s="78">
        <f>SUM(G25:G26)</f>
        <v>0</v>
      </c>
      <c r="O27" s="58">
        <v>4</v>
      </c>
      <c r="BA27" s="79">
        <f>SUM(BA25:BA26)</f>
        <v>0</v>
      </c>
      <c r="BB27" s="79">
        <f>SUM(BB25:BB26)</f>
        <v>0</v>
      </c>
      <c r="BC27" s="79">
        <f>SUM(BC25:BC26)</f>
        <v>0</v>
      </c>
      <c r="BD27" s="79">
        <f>SUM(BD25:BD26)</f>
        <v>0</v>
      </c>
      <c r="BE27" s="79">
        <f>SUM(BE25:BE26)</f>
        <v>0</v>
      </c>
    </row>
    <row r="28" spans="1:15" ht="15" customHeight="1">
      <c r="A28" s="51" t="s">
        <v>49</v>
      </c>
      <c r="B28" s="52" t="s">
        <v>78</v>
      </c>
      <c r="C28" s="53" t="s">
        <v>79</v>
      </c>
      <c r="D28" s="54"/>
      <c r="E28" s="55"/>
      <c r="F28" s="55"/>
      <c r="G28" s="56"/>
      <c r="H28" s="57"/>
      <c r="I28" s="57"/>
      <c r="O28" s="58">
        <v>1</v>
      </c>
    </row>
    <row r="29" spans="1:104" ht="15" customHeight="1">
      <c r="A29" s="59">
        <v>9</v>
      </c>
      <c r="B29" s="60" t="s">
        <v>80</v>
      </c>
      <c r="C29" s="61" t="s">
        <v>141</v>
      </c>
      <c r="D29" s="62" t="s">
        <v>55</v>
      </c>
      <c r="E29" s="63">
        <v>2.52</v>
      </c>
      <c r="F29" s="63"/>
      <c r="G29" s="64">
        <f>E29*F29</f>
        <v>0</v>
      </c>
      <c r="O29" s="58">
        <v>2</v>
      </c>
      <c r="AA29" s="50">
        <v>1</v>
      </c>
      <c r="AB29" s="50">
        <v>7</v>
      </c>
      <c r="AC29" s="50">
        <v>7</v>
      </c>
      <c r="AZ29" s="50">
        <v>2</v>
      </c>
      <c r="BA29" s="50">
        <f>IF(AZ29=1,G29,0)</f>
        <v>0</v>
      </c>
      <c r="BB29" s="50">
        <f>IF(AZ29=2,G29,0)</f>
        <v>0</v>
      </c>
      <c r="BC29" s="50">
        <f>IF(AZ29=3,G29,0)</f>
        <v>0</v>
      </c>
      <c r="BD29" s="50">
        <f>IF(AZ29=4,G29,0)</f>
        <v>0</v>
      </c>
      <c r="BE29" s="50">
        <f>IF(AZ29=5,G29,0)</f>
        <v>0</v>
      </c>
      <c r="CA29" s="65">
        <v>1</v>
      </c>
      <c r="CB29" s="65">
        <v>7</v>
      </c>
      <c r="CZ29" s="50">
        <v>0</v>
      </c>
    </row>
    <row r="30" spans="1:15" ht="15" customHeight="1">
      <c r="A30" s="66"/>
      <c r="B30" s="68"/>
      <c r="C30" s="312" t="s">
        <v>170</v>
      </c>
      <c r="D30" s="313"/>
      <c r="E30" s="69">
        <v>2.52</v>
      </c>
      <c r="F30" s="70"/>
      <c r="G30" s="71"/>
      <c r="M30" s="67" t="s">
        <v>81</v>
      </c>
      <c r="O30" s="58"/>
    </row>
    <row r="31" spans="1:104" ht="22.5">
      <c r="A31" s="59">
        <v>10</v>
      </c>
      <c r="B31" s="60" t="s">
        <v>82</v>
      </c>
      <c r="C31" s="61" t="s">
        <v>140</v>
      </c>
      <c r="D31" s="62" t="s">
        <v>55</v>
      </c>
      <c r="E31" s="63">
        <v>2.52</v>
      </c>
      <c r="F31" s="63"/>
      <c r="G31" s="64">
        <f>E31*F31</f>
        <v>0</v>
      </c>
      <c r="O31" s="58">
        <v>2</v>
      </c>
      <c r="AA31" s="50">
        <v>2</v>
      </c>
      <c r="AB31" s="50">
        <v>7</v>
      </c>
      <c r="AC31" s="50">
        <v>7</v>
      </c>
      <c r="AZ31" s="50">
        <v>2</v>
      </c>
      <c r="BA31" s="50">
        <f>IF(AZ31=1,G31,0)</f>
        <v>0</v>
      </c>
      <c r="BB31" s="50">
        <f>IF(AZ31=2,G31,0)</f>
        <v>0</v>
      </c>
      <c r="BC31" s="50">
        <f>IF(AZ31=3,G31,0)</f>
        <v>0</v>
      </c>
      <c r="BD31" s="50">
        <f>IF(AZ31=4,G31,0)</f>
        <v>0</v>
      </c>
      <c r="BE31" s="50">
        <f>IF(AZ31=5,G31,0)</f>
        <v>0</v>
      </c>
      <c r="CA31" s="65">
        <v>2</v>
      </c>
      <c r="CB31" s="65">
        <v>7</v>
      </c>
      <c r="CZ31" s="50">
        <v>0.00514</v>
      </c>
    </row>
    <row r="32" spans="1:15" ht="15" customHeight="1">
      <c r="A32" s="66"/>
      <c r="B32" s="68"/>
      <c r="C32" s="312" t="s">
        <v>170</v>
      </c>
      <c r="D32" s="313"/>
      <c r="E32" s="69">
        <v>2.52</v>
      </c>
      <c r="F32" s="70"/>
      <c r="G32" s="71"/>
      <c r="M32" s="67" t="s">
        <v>83</v>
      </c>
      <c r="O32" s="58"/>
    </row>
    <row r="33" spans="1:104" ht="15" customHeight="1">
      <c r="A33" s="59">
        <v>11</v>
      </c>
      <c r="B33" s="60" t="s">
        <v>84</v>
      </c>
      <c r="C33" s="61" t="s">
        <v>85</v>
      </c>
      <c r="D33" s="62" t="s">
        <v>39</v>
      </c>
      <c r="E33" s="63">
        <v>0.1</v>
      </c>
      <c r="F33" s="63"/>
      <c r="G33" s="64">
        <f>E33*F33</f>
        <v>0</v>
      </c>
      <c r="O33" s="58">
        <v>2</v>
      </c>
      <c r="AA33" s="50">
        <v>7</v>
      </c>
      <c r="AB33" s="50">
        <v>1002</v>
      </c>
      <c r="AC33" s="50">
        <v>5</v>
      </c>
      <c r="AZ33" s="50">
        <v>2</v>
      </c>
      <c r="BA33" s="50">
        <f>IF(AZ33=1,G33,0)</f>
        <v>0</v>
      </c>
      <c r="BB33" s="50">
        <f>IF(AZ33=2,G33,0)</f>
        <v>0</v>
      </c>
      <c r="BC33" s="50">
        <f>IF(AZ33=3,G33,0)</f>
        <v>0</v>
      </c>
      <c r="BD33" s="50">
        <f>IF(AZ33=4,G33,0)</f>
        <v>0</v>
      </c>
      <c r="BE33" s="50">
        <f>IF(AZ33=5,G33,0)</f>
        <v>0</v>
      </c>
      <c r="CA33" s="65">
        <v>7</v>
      </c>
      <c r="CB33" s="65">
        <v>1002</v>
      </c>
      <c r="CZ33" s="50">
        <v>0</v>
      </c>
    </row>
    <row r="34" spans="1:57" ht="21" customHeight="1">
      <c r="A34" s="72"/>
      <c r="B34" s="73" t="s">
        <v>50</v>
      </c>
      <c r="C34" s="74" t="str">
        <f>CONCATENATE(B28," ",C28)</f>
        <v>771 Podlahy z dlaždic a obklady</v>
      </c>
      <c r="D34" s="75"/>
      <c r="E34" s="76"/>
      <c r="F34" s="77"/>
      <c r="G34" s="78">
        <f>SUM(G28:G33)</f>
        <v>0</v>
      </c>
      <c r="O34" s="58">
        <v>4</v>
      </c>
      <c r="BA34" s="79">
        <f>SUM(BA28:BA33)</f>
        <v>0</v>
      </c>
      <c r="BB34" s="79">
        <f>SUM(BB28:BB33)</f>
        <v>0</v>
      </c>
      <c r="BC34" s="79">
        <f>SUM(BC28:BC33)</f>
        <v>0</v>
      </c>
      <c r="BD34" s="79">
        <f>SUM(BD28:BD33)</f>
        <v>0</v>
      </c>
      <c r="BE34" s="79">
        <f>SUM(BE28:BE33)</f>
        <v>0</v>
      </c>
    </row>
    <row r="35" spans="1:15" ht="15" customHeight="1">
      <c r="A35" s="51" t="s">
        <v>49</v>
      </c>
      <c r="B35" s="52" t="s">
        <v>86</v>
      </c>
      <c r="C35" s="53" t="s">
        <v>87</v>
      </c>
      <c r="D35" s="54"/>
      <c r="E35" s="55"/>
      <c r="F35" s="55"/>
      <c r="G35" s="56"/>
      <c r="H35" s="57"/>
      <c r="I35" s="57"/>
      <c r="O35" s="58">
        <v>1</v>
      </c>
    </row>
    <row r="36" spans="1:104" ht="15" customHeight="1">
      <c r="A36" s="59">
        <v>12</v>
      </c>
      <c r="B36" s="60" t="s">
        <v>86</v>
      </c>
      <c r="C36" s="61" t="s">
        <v>144</v>
      </c>
      <c r="D36" s="62" t="s">
        <v>55</v>
      </c>
      <c r="E36" s="63">
        <v>5.4</v>
      </c>
      <c r="F36" s="63"/>
      <c r="G36" s="64">
        <f>E36*F36</f>
        <v>0</v>
      </c>
      <c r="O36" s="58">
        <v>2</v>
      </c>
      <c r="AA36" s="50">
        <v>12</v>
      </c>
      <c r="AB36" s="50">
        <v>0</v>
      </c>
      <c r="AC36" s="50">
        <v>9</v>
      </c>
      <c r="AZ36" s="50">
        <v>2</v>
      </c>
      <c r="BA36" s="50">
        <f>IF(AZ36=1,G36,0)</f>
        <v>0</v>
      </c>
      <c r="BB36" s="50">
        <f>IF(AZ36=2,G36,0)</f>
        <v>0</v>
      </c>
      <c r="BC36" s="50">
        <f>IF(AZ36=3,G36,0)</f>
        <v>0</v>
      </c>
      <c r="BD36" s="50">
        <f>IF(AZ36=4,G36,0)</f>
        <v>0</v>
      </c>
      <c r="BE36" s="50">
        <f>IF(AZ36=5,G36,0)</f>
        <v>0</v>
      </c>
      <c r="CA36" s="65">
        <v>12</v>
      </c>
      <c r="CB36" s="65">
        <v>0</v>
      </c>
      <c r="CZ36" s="50">
        <v>0</v>
      </c>
    </row>
    <row r="37" spans="1:15" ht="15" customHeight="1">
      <c r="A37" s="66"/>
      <c r="B37" s="68"/>
      <c r="C37" s="312" t="s">
        <v>171</v>
      </c>
      <c r="D37" s="313"/>
      <c r="E37" s="69">
        <v>5.4</v>
      </c>
      <c r="F37" s="70"/>
      <c r="G37" s="71"/>
      <c r="M37" s="67" t="s">
        <v>88</v>
      </c>
      <c r="O37" s="58"/>
    </row>
    <row r="38" spans="1:57" ht="21" customHeight="1">
      <c r="A38" s="72"/>
      <c r="B38" s="73" t="s">
        <v>50</v>
      </c>
      <c r="C38" s="74" t="str">
        <f>CONCATENATE(B35," ",C35)</f>
        <v>783 Nátěry</v>
      </c>
      <c r="D38" s="75"/>
      <c r="E38" s="76"/>
      <c r="F38" s="77"/>
      <c r="G38" s="78">
        <f>SUM(G35:G37)</f>
        <v>0</v>
      </c>
      <c r="O38" s="58">
        <v>4</v>
      </c>
      <c r="BA38" s="79">
        <f>SUM(BA35:BA37)</f>
        <v>0</v>
      </c>
      <c r="BB38" s="79">
        <f>SUM(BB35:BB37)</f>
        <v>0</v>
      </c>
      <c r="BC38" s="79">
        <f>SUM(BC35:BC37)</f>
        <v>0</v>
      </c>
      <c r="BD38" s="79">
        <f>SUM(BD35:BD37)</f>
        <v>0</v>
      </c>
      <c r="BE38" s="79">
        <f>SUM(BE35:BE37)</f>
        <v>0</v>
      </c>
    </row>
    <row r="39" spans="1:15" ht="15" customHeight="1">
      <c r="A39" s="51" t="s">
        <v>49</v>
      </c>
      <c r="B39" s="52" t="s">
        <v>89</v>
      </c>
      <c r="C39" s="53" t="s">
        <v>90</v>
      </c>
      <c r="D39" s="54"/>
      <c r="E39" s="55"/>
      <c r="F39" s="55"/>
      <c r="G39" s="56"/>
      <c r="H39" s="57"/>
      <c r="I39" s="57"/>
      <c r="O39" s="58">
        <v>1</v>
      </c>
    </row>
    <row r="40" spans="1:104" ht="15" customHeight="1">
      <c r="A40" s="59">
        <v>13</v>
      </c>
      <c r="B40" s="60" t="s">
        <v>91</v>
      </c>
      <c r="C40" s="61" t="s">
        <v>120</v>
      </c>
      <c r="D40" s="62" t="s">
        <v>55</v>
      </c>
      <c r="E40" s="63">
        <v>46.55</v>
      </c>
      <c r="F40" s="63"/>
      <c r="G40" s="64">
        <f>E40*F40</f>
        <v>0</v>
      </c>
      <c r="O40" s="58">
        <v>2</v>
      </c>
      <c r="AA40" s="50">
        <v>1</v>
      </c>
      <c r="AB40" s="50">
        <v>7</v>
      </c>
      <c r="AC40" s="50">
        <v>7</v>
      </c>
      <c r="AZ40" s="50">
        <v>2</v>
      </c>
      <c r="BA40" s="50">
        <f>IF(AZ40=1,G40,0)</f>
        <v>0</v>
      </c>
      <c r="BB40" s="50">
        <f>IF(AZ40=2,G40,0)</f>
        <v>0</v>
      </c>
      <c r="BC40" s="50">
        <f>IF(AZ40=3,G40,0)</f>
        <v>0</v>
      </c>
      <c r="BD40" s="50">
        <f>IF(AZ40=4,G40,0)</f>
        <v>0</v>
      </c>
      <c r="BE40" s="50">
        <f>IF(AZ40=5,G40,0)</f>
        <v>0</v>
      </c>
      <c r="CA40" s="65">
        <v>1</v>
      </c>
      <c r="CB40" s="65">
        <v>7</v>
      </c>
      <c r="CZ40" s="50">
        <v>0.00019</v>
      </c>
    </row>
    <row r="41" spans="1:15" ht="15" customHeight="1">
      <c r="A41" s="66"/>
      <c r="B41" s="68"/>
      <c r="C41" s="312" t="s">
        <v>172</v>
      </c>
      <c r="D41" s="313"/>
      <c r="E41" s="69">
        <v>46.55</v>
      </c>
      <c r="F41" s="70"/>
      <c r="G41" s="71"/>
      <c r="M41" s="67" t="s">
        <v>92</v>
      </c>
      <c r="O41" s="58"/>
    </row>
    <row r="42" spans="1:15" ht="15" customHeight="1">
      <c r="A42" s="66"/>
      <c r="B42" s="68"/>
      <c r="E42" s="69"/>
      <c r="F42" s="70"/>
      <c r="G42" s="71"/>
      <c r="M42" s="67" t="s">
        <v>93</v>
      </c>
      <c r="O42" s="58"/>
    </row>
    <row r="43" spans="1:57" ht="20.25" customHeight="1">
      <c r="A43" s="72"/>
      <c r="B43" s="73" t="s">
        <v>50</v>
      </c>
      <c r="C43" s="74" t="str">
        <f>CONCATENATE(B39," ",C39)</f>
        <v>784 Malby</v>
      </c>
      <c r="D43" s="75"/>
      <c r="E43" s="76"/>
      <c r="F43" s="77"/>
      <c r="G43" s="78">
        <f>SUM(G39:G42)</f>
        <v>0</v>
      </c>
      <c r="O43" s="58">
        <v>4</v>
      </c>
      <c r="BA43" s="79">
        <f>SUM(BA39:BA42)</f>
        <v>0</v>
      </c>
      <c r="BB43" s="79">
        <f>SUM(BB39:BB42)</f>
        <v>0</v>
      </c>
      <c r="BC43" s="79">
        <f>SUM(BC39:BC42)</f>
        <v>0</v>
      </c>
      <c r="BD43" s="79">
        <f>SUM(BD39:BD42)</f>
        <v>0</v>
      </c>
      <c r="BE43" s="79">
        <f>SUM(BE39:BE42)</f>
        <v>0</v>
      </c>
    </row>
    <row r="44" spans="1:15" ht="15" customHeight="1">
      <c r="A44" s="51" t="s">
        <v>49</v>
      </c>
      <c r="B44" s="52" t="s">
        <v>94</v>
      </c>
      <c r="C44" s="53" t="s">
        <v>95</v>
      </c>
      <c r="D44" s="54"/>
      <c r="E44" s="55"/>
      <c r="F44" s="55"/>
      <c r="G44" s="56"/>
      <c r="H44" s="57"/>
      <c r="I44" s="57"/>
      <c r="O44" s="58">
        <v>1</v>
      </c>
    </row>
    <row r="45" spans="1:104" ht="23.25" customHeight="1">
      <c r="A45" s="59">
        <v>14</v>
      </c>
      <c r="B45" s="60" t="s">
        <v>96</v>
      </c>
      <c r="C45" s="61" t="s">
        <v>145</v>
      </c>
      <c r="D45" s="62" t="s">
        <v>97</v>
      </c>
      <c r="E45" s="63">
        <v>1</v>
      </c>
      <c r="F45" s="63"/>
      <c r="G45" s="64">
        <f>E45*F45</f>
        <v>0</v>
      </c>
      <c r="O45" s="58">
        <v>2</v>
      </c>
      <c r="AA45" s="50">
        <v>12</v>
      </c>
      <c r="AB45" s="50">
        <v>0</v>
      </c>
      <c r="AC45" s="50">
        <v>11</v>
      </c>
      <c r="AZ45" s="50">
        <v>4</v>
      </c>
      <c r="BA45" s="50">
        <f>IF(AZ45=1,G45,0)</f>
        <v>0</v>
      </c>
      <c r="BB45" s="50">
        <f>IF(AZ45=2,G45,0)</f>
        <v>0</v>
      </c>
      <c r="BC45" s="50">
        <f>IF(AZ45=3,G45,0)</f>
        <v>0</v>
      </c>
      <c r="BD45" s="50">
        <f>IF(AZ45=4,G45,0)</f>
        <v>0</v>
      </c>
      <c r="BE45" s="50">
        <f>IF(AZ45=5,G45,0)</f>
        <v>0</v>
      </c>
      <c r="CA45" s="65">
        <v>12</v>
      </c>
      <c r="CB45" s="65">
        <v>0</v>
      </c>
      <c r="CZ45" s="50">
        <v>0</v>
      </c>
    </row>
    <row r="46" spans="1:57" ht="20.25" customHeight="1">
      <c r="A46" s="72"/>
      <c r="B46" s="73" t="s">
        <v>50</v>
      </c>
      <c r="C46" s="74" t="str">
        <f>CONCATENATE(B44," ",C44)</f>
        <v>M21 Elektromontáže</v>
      </c>
      <c r="D46" s="75"/>
      <c r="E46" s="76"/>
      <c r="F46" s="77"/>
      <c r="G46" s="78">
        <f>G45</f>
        <v>0</v>
      </c>
      <c r="O46" s="58">
        <v>4</v>
      </c>
      <c r="BA46" s="79">
        <f>SUM(BA44:BA45)</f>
        <v>0</v>
      </c>
      <c r="BB46" s="79">
        <f>SUM(BB44:BB45)</f>
        <v>0</v>
      </c>
      <c r="BC46" s="79">
        <f>SUM(BC44:BC45)</f>
        <v>0</v>
      </c>
      <c r="BD46" s="79">
        <f>SUM(BD44:BD45)</f>
        <v>0</v>
      </c>
      <c r="BE46" s="79">
        <f>SUM(BE44:BE45)</f>
        <v>0</v>
      </c>
    </row>
    <row r="47" spans="1:15" ht="15" customHeight="1">
      <c r="A47" s="51" t="s">
        <v>49</v>
      </c>
      <c r="B47" s="52" t="s">
        <v>98</v>
      </c>
      <c r="C47" s="53" t="s">
        <v>99</v>
      </c>
      <c r="D47" s="54"/>
      <c r="E47" s="55"/>
      <c r="F47" s="55"/>
      <c r="G47" s="56"/>
      <c r="H47" s="57"/>
      <c r="I47" s="57"/>
      <c r="O47" s="58">
        <v>1</v>
      </c>
    </row>
    <row r="48" spans="1:104" ht="16.5" customHeight="1">
      <c r="A48" s="59">
        <v>15</v>
      </c>
      <c r="B48" s="60"/>
      <c r="C48" s="61" t="s">
        <v>100</v>
      </c>
      <c r="D48" s="62" t="s">
        <v>101</v>
      </c>
      <c r="E48" s="63">
        <v>1</v>
      </c>
      <c r="F48" s="63"/>
      <c r="G48" s="64">
        <f aca="true" t="shared" si="0" ref="G48:G59">E48*F48</f>
        <v>0</v>
      </c>
      <c r="O48" s="58">
        <v>2</v>
      </c>
      <c r="AA48" s="50">
        <v>12</v>
      </c>
      <c r="AB48" s="50">
        <v>0</v>
      </c>
      <c r="AC48" s="50">
        <v>18</v>
      </c>
      <c r="AZ48" s="50">
        <v>4</v>
      </c>
      <c r="BA48" s="50">
        <f>IF(AZ48=1,G48,0)</f>
        <v>0</v>
      </c>
      <c r="BB48" s="50">
        <f>IF(AZ48=2,G48,0)</f>
        <v>0</v>
      </c>
      <c r="BC48" s="50">
        <f>IF(AZ48=3,G48,0)</f>
        <v>0</v>
      </c>
      <c r="BD48" s="50">
        <f>IF(AZ48=4,G48,0)</f>
        <v>0</v>
      </c>
      <c r="BE48" s="50">
        <f>IF(AZ48=5,G48,0)</f>
        <v>0</v>
      </c>
      <c r="CA48" s="65">
        <v>12</v>
      </c>
      <c r="CB48" s="65">
        <v>0</v>
      </c>
      <c r="CZ48" s="50">
        <v>0</v>
      </c>
    </row>
    <row r="49" spans="1:104" ht="15" customHeight="1">
      <c r="A49" s="59">
        <v>16</v>
      </c>
      <c r="B49" s="60"/>
      <c r="C49" s="61" t="s">
        <v>102</v>
      </c>
      <c r="D49" s="62" t="s">
        <v>101</v>
      </c>
      <c r="E49" s="63">
        <v>1</v>
      </c>
      <c r="F49" s="63"/>
      <c r="G49" s="64">
        <f t="shared" si="0"/>
        <v>0</v>
      </c>
      <c r="O49" s="58">
        <v>2</v>
      </c>
      <c r="AA49" s="50">
        <v>12</v>
      </c>
      <c r="AB49" s="50">
        <v>0</v>
      </c>
      <c r="AC49" s="50">
        <v>17</v>
      </c>
      <c r="AZ49" s="50">
        <v>4</v>
      </c>
      <c r="BA49" s="50">
        <f>IF(AZ49=1,G49,0)</f>
        <v>0</v>
      </c>
      <c r="BB49" s="50">
        <f>IF(AZ49=2,G49,0)</f>
        <v>0</v>
      </c>
      <c r="BC49" s="50">
        <f>IF(AZ49=3,G49,0)</f>
        <v>0</v>
      </c>
      <c r="BD49" s="50">
        <f>IF(AZ49=4,G49,0)</f>
        <v>0</v>
      </c>
      <c r="BE49" s="50">
        <f>IF(AZ49=5,G49,0)</f>
        <v>0</v>
      </c>
      <c r="CA49" s="65">
        <v>12</v>
      </c>
      <c r="CB49" s="65">
        <v>0</v>
      </c>
      <c r="CZ49" s="50">
        <v>0</v>
      </c>
    </row>
    <row r="50" spans="1:104" ht="15" customHeight="1">
      <c r="A50" s="59">
        <v>17</v>
      </c>
      <c r="B50" s="60"/>
      <c r="C50" s="61" t="s">
        <v>154</v>
      </c>
      <c r="D50" s="62" t="s">
        <v>97</v>
      </c>
      <c r="E50" s="63">
        <v>1</v>
      </c>
      <c r="F50" s="63"/>
      <c r="G50" s="64">
        <f t="shared" si="0"/>
        <v>0</v>
      </c>
      <c r="O50" s="58">
        <v>2</v>
      </c>
      <c r="AA50" s="50">
        <v>12</v>
      </c>
      <c r="AB50" s="50">
        <v>0</v>
      </c>
      <c r="AC50" s="50">
        <v>14</v>
      </c>
      <c r="AZ50" s="50">
        <v>4</v>
      </c>
      <c r="BA50" s="50">
        <f>IF(AZ50=1,G50,0)</f>
        <v>0</v>
      </c>
      <c r="BB50" s="50">
        <f>IF(AZ50=2,G50,0)</f>
        <v>0</v>
      </c>
      <c r="BC50" s="50">
        <f>IF(AZ50=3,G50,0)</f>
        <v>0</v>
      </c>
      <c r="BD50" s="50">
        <f>IF(AZ50=4,G50,0)</f>
        <v>0</v>
      </c>
      <c r="BE50" s="50">
        <f>IF(AZ50=5,G50,0)</f>
        <v>0</v>
      </c>
      <c r="CA50" s="65">
        <v>12</v>
      </c>
      <c r="CB50" s="65">
        <v>0</v>
      </c>
      <c r="CZ50" s="50">
        <v>0</v>
      </c>
    </row>
    <row r="51" spans="1:104" ht="15" customHeight="1">
      <c r="A51" s="59">
        <v>18</v>
      </c>
      <c r="B51" s="60"/>
      <c r="C51" s="61" t="s">
        <v>103</v>
      </c>
      <c r="D51" s="62" t="s">
        <v>101</v>
      </c>
      <c r="E51" s="63">
        <v>1</v>
      </c>
      <c r="F51" s="63"/>
      <c r="G51" s="64">
        <f t="shared" si="0"/>
        <v>0</v>
      </c>
      <c r="O51" s="58">
        <v>2</v>
      </c>
      <c r="AA51" s="50">
        <v>12</v>
      </c>
      <c r="AB51" s="50">
        <v>0</v>
      </c>
      <c r="AC51" s="50">
        <v>16</v>
      </c>
      <c r="AZ51" s="50">
        <v>4</v>
      </c>
      <c r="BA51" s="50">
        <f>IF(AZ51=1,G51,0)</f>
        <v>0</v>
      </c>
      <c r="BB51" s="50">
        <f>IF(AZ51=2,G51,0)</f>
        <v>0</v>
      </c>
      <c r="BC51" s="50">
        <f>IF(AZ51=3,G51,0)</f>
        <v>0</v>
      </c>
      <c r="BD51" s="50">
        <f>IF(AZ51=4,G51,0)</f>
        <v>0</v>
      </c>
      <c r="BE51" s="50">
        <f>IF(AZ51=5,G51,0)</f>
        <v>0</v>
      </c>
      <c r="CA51" s="65">
        <v>12</v>
      </c>
      <c r="CB51" s="65">
        <v>0</v>
      </c>
      <c r="CZ51" s="50">
        <v>0</v>
      </c>
    </row>
    <row r="52" spans="1:80" ht="15" customHeight="1">
      <c r="A52" s="59">
        <v>19</v>
      </c>
      <c r="B52" s="60"/>
      <c r="C52" s="61" t="s">
        <v>153</v>
      </c>
      <c r="D52" s="62" t="s">
        <v>101</v>
      </c>
      <c r="E52" s="63">
        <v>1</v>
      </c>
      <c r="F52" s="63"/>
      <c r="G52" s="64">
        <f t="shared" si="0"/>
        <v>0</v>
      </c>
      <c r="O52" s="58"/>
      <c r="CA52" s="65"/>
      <c r="CB52" s="65"/>
    </row>
    <row r="53" spans="1:80" ht="15" customHeight="1">
      <c r="A53" s="59">
        <v>20</v>
      </c>
      <c r="B53" s="60"/>
      <c r="C53" s="61" t="s">
        <v>176</v>
      </c>
      <c r="D53" s="62" t="s">
        <v>101</v>
      </c>
      <c r="E53" s="63">
        <v>1</v>
      </c>
      <c r="F53" s="63"/>
      <c r="G53" s="64">
        <f t="shared" si="0"/>
        <v>0</v>
      </c>
      <c r="O53" s="58"/>
      <c r="CA53" s="65"/>
      <c r="CB53" s="65"/>
    </row>
    <row r="54" spans="1:80" ht="15" customHeight="1">
      <c r="A54" s="59">
        <v>21</v>
      </c>
      <c r="B54" s="60"/>
      <c r="C54" s="61" t="s">
        <v>175</v>
      </c>
      <c r="D54" s="62" t="s">
        <v>101</v>
      </c>
      <c r="E54" s="63">
        <v>1</v>
      </c>
      <c r="F54" s="63"/>
      <c r="G54" s="64">
        <f t="shared" si="0"/>
        <v>0</v>
      </c>
      <c r="O54" s="58"/>
      <c r="CA54" s="65"/>
      <c r="CB54" s="65"/>
    </row>
    <row r="55" spans="1:80" ht="15" customHeight="1">
      <c r="A55" s="59">
        <v>22</v>
      </c>
      <c r="B55" s="60"/>
      <c r="C55" s="61" t="s">
        <v>146</v>
      </c>
      <c r="D55" s="62" t="s">
        <v>101</v>
      </c>
      <c r="E55" s="63">
        <v>1</v>
      </c>
      <c r="F55" s="63"/>
      <c r="G55" s="64">
        <f t="shared" si="0"/>
        <v>0</v>
      </c>
      <c r="O55" s="58"/>
      <c r="CA55" s="65"/>
      <c r="CB55" s="65"/>
    </row>
    <row r="56" spans="1:80" ht="15" customHeight="1">
      <c r="A56" s="59">
        <v>23</v>
      </c>
      <c r="B56" s="60"/>
      <c r="C56" s="61" t="s">
        <v>152</v>
      </c>
      <c r="D56" s="62" t="s">
        <v>101</v>
      </c>
      <c r="E56" s="63">
        <v>28</v>
      </c>
      <c r="F56" s="63"/>
      <c r="G56" s="64">
        <f t="shared" si="0"/>
        <v>0</v>
      </c>
      <c r="O56" s="58"/>
      <c r="CA56" s="65"/>
      <c r="CB56" s="65"/>
    </row>
    <row r="57" spans="1:80" ht="15" customHeight="1">
      <c r="A57" s="59">
        <v>24</v>
      </c>
      <c r="B57" s="60"/>
      <c r="C57" s="61" t="s">
        <v>174</v>
      </c>
      <c r="D57" s="62" t="s">
        <v>101</v>
      </c>
      <c r="E57" s="63">
        <v>1</v>
      </c>
      <c r="F57" s="63"/>
      <c r="G57" s="64">
        <f t="shared" si="0"/>
        <v>0</v>
      </c>
      <c r="O57" s="58"/>
      <c r="CA57" s="65"/>
      <c r="CB57" s="65"/>
    </row>
    <row r="58" spans="1:80" ht="15" customHeight="1">
      <c r="A58" s="59">
        <v>25</v>
      </c>
      <c r="B58" s="60"/>
      <c r="C58" s="61" t="s">
        <v>151</v>
      </c>
      <c r="D58" s="62" t="s">
        <v>101</v>
      </c>
      <c r="E58" s="63">
        <v>7</v>
      </c>
      <c r="F58" s="63"/>
      <c r="G58" s="64">
        <f t="shared" si="0"/>
        <v>0</v>
      </c>
      <c r="O58" s="58"/>
      <c r="CA58" s="65"/>
      <c r="CB58" s="65"/>
    </row>
    <row r="59" spans="1:104" ht="15" customHeight="1">
      <c r="A59" s="59">
        <v>26</v>
      </c>
      <c r="B59" s="60"/>
      <c r="C59" s="61" t="s">
        <v>183</v>
      </c>
      <c r="D59" s="62" t="s">
        <v>101</v>
      </c>
      <c r="E59" s="63">
        <v>1</v>
      </c>
      <c r="F59" s="63"/>
      <c r="G59" s="64">
        <f t="shared" si="0"/>
        <v>0</v>
      </c>
      <c r="O59" s="58">
        <v>2</v>
      </c>
      <c r="AA59" s="50">
        <v>12</v>
      </c>
      <c r="AB59" s="50">
        <v>1</v>
      </c>
      <c r="AC59" s="50">
        <v>15</v>
      </c>
      <c r="AZ59" s="50">
        <v>3</v>
      </c>
      <c r="BA59" s="50">
        <f>IF(AZ59=1,G59,0)</f>
        <v>0</v>
      </c>
      <c r="BB59" s="50">
        <f>IF(AZ59=2,G59,0)</f>
        <v>0</v>
      </c>
      <c r="BC59" s="50">
        <f>IF(AZ59=3,G59,0)</f>
        <v>0</v>
      </c>
      <c r="BD59" s="50">
        <f>IF(AZ59=4,G59,0)</f>
        <v>0</v>
      </c>
      <c r="BE59" s="50">
        <f>IF(AZ59=5,G59,0)</f>
        <v>0</v>
      </c>
      <c r="CA59" s="65">
        <v>12</v>
      </c>
      <c r="CB59" s="65">
        <v>1</v>
      </c>
      <c r="CZ59" s="50">
        <v>0</v>
      </c>
    </row>
    <row r="60" spans="1:57" ht="21" customHeight="1">
      <c r="A60" s="72"/>
      <c r="B60" s="73" t="s">
        <v>50</v>
      </c>
      <c r="C60" s="74" t="str">
        <f>CONCATENATE(B47," ",C47)</f>
        <v>M33 Montáže dopravních zařízení a vah-výtahy</v>
      </c>
      <c r="D60" s="75"/>
      <c r="E60" s="76"/>
      <c r="F60" s="77"/>
      <c r="G60" s="78">
        <f>SUM(G48:G59)</f>
        <v>0</v>
      </c>
      <c r="O60" s="58">
        <v>4</v>
      </c>
      <c r="BA60" s="79">
        <f>SUM(BA47:BA59)</f>
        <v>0</v>
      </c>
      <c r="BB60" s="79">
        <f>SUM(BB47:BB59)</f>
        <v>0</v>
      </c>
      <c r="BC60" s="79">
        <f>SUM(BC47:BC59)</f>
        <v>0</v>
      </c>
      <c r="BD60" s="79">
        <f>SUM(BD47:BD59)</f>
        <v>0</v>
      </c>
      <c r="BE60" s="79">
        <f>SUM(BE47:BE59)</f>
        <v>0</v>
      </c>
    </row>
    <row r="61" spans="1:15" ht="15" customHeight="1">
      <c r="A61" s="51" t="s">
        <v>49</v>
      </c>
      <c r="B61" s="52" t="s">
        <v>104</v>
      </c>
      <c r="C61" s="53" t="s">
        <v>105</v>
      </c>
      <c r="D61" s="54"/>
      <c r="E61" s="55"/>
      <c r="F61" s="55"/>
      <c r="G61" s="56"/>
      <c r="H61" s="57"/>
      <c r="I61" s="57"/>
      <c r="O61" s="58">
        <v>1</v>
      </c>
    </row>
    <row r="62" spans="1:104" ht="15" customHeight="1">
      <c r="A62" s="59">
        <v>27</v>
      </c>
      <c r="B62" s="60" t="s">
        <v>106</v>
      </c>
      <c r="C62" s="61" t="s">
        <v>107</v>
      </c>
      <c r="D62" s="62" t="s">
        <v>77</v>
      </c>
      <c r="E62" s="63">
        <v>1.16</v>
      </c>
      <c r="F62" s="63"/>
      <c r="G62" s="64">
        <f>E62*F62</f>
        <v>0</v>
      </c>
      <c r="O62" s="58">
        <v>2</v>
      </c>
      <c r="AA62" s="50">
        <v>8</v>
      </c>
      <c r="AB62" s="50">
        <v>0</v>
      </c>
      <c r="AC62" s="50">
        <v>3</v>
      </c>
      <c r="AZ62" s="50">
        <v>1</v>
      </c>
      <c r="BA62" s="50">
        <f>IF(AZ62=1,G62,0)</f>
        <v>0</v>
      </c>
      <c r="BB62" s="50">
        <f>IF(AZ62=2,G62,0)</f>
        <v>0</v>
      </c>
      <c r="BC62" s="50">
        <f>IF(AZ62=3,G62,0)</f>
        <v>0</v>
      </c>
      <c r="BD62" s="50">
        <f>IF(AZ62=4,G62,0)</f>
        <v>0</v>
      </c>
      <c r="BE62" s="50">
        <f>IF(AZ62=5,G62,0)</f>
        <v>0</v>
      </c>
      <c r="CA62" s="65">
        <v>8</v>
      </c>
      <c r="CB62" s="65">
        <v>0</v>
      </c>
      <c r="CZ62" s="50">
        <v>0</v>
      </c>
    </row>
    <row r="63" spans="1:104" ht="15" customHeight="1">
      <c r="A63" s="59">
        <v>28</v>
      </c>
      <c r="B63" s="60" t="s">
        <v>108</v>
      </c>
      <c r="C63" s="61" t="s">
        <v>109</v>
      </c>
      <c r="D63" s="62" t="s">
        <v>77</v>
      </c>
      <c r="E63" s="63">
        <v>1.16</v>
      </c>
      <c r="F63" s="63"/>
      <c r="G63" s="64">
        <f>E63*F63</f>
        <v>0</v>
      </c>
      <c r="O63" s="58">
        <v>2</v>
      </c>
      <c r="AA63" s="50">
        <v>8</v>
      </c>
      <c r="AB63" s="50">
        <v>0</v>
      </c>
      <c r="AC63" s="50">
        <v>3</v>
      </c>
      <c r="AZ63" s="50">
        <v>1</v>
      </c>
      <c r="BA63" s="50">
        <f>IF(AZ63=1,G63,0)</f>
        <v>0</v>
      </c>
      <c r="BB63" s="50">
        <f>IF(AZ63=2,G63,0)</f>
        <v>0</v>
      </c>
      <c r="BC63" s="50">
        <f>IF(AZ63=3,G63,0)</f>
        <v>0</v>
      </c>
      <c r="BD63" s="50">
        <f>IF(AZ63=4,G63,0)</f>
        <v>0</v>
      </c>
      <c r="BE63" s="50">
        <f>IF(AZ63=5,G63,0)</f>
        <v>0</v>
      </c>
      <c r="CA63" s="65">
        <v>8</v>
      </c>
      <c r="CB63" s="65">
        <v>0</v>
      </c>
      <c r="CZ63" s="50">
        <v>0</v>
      </c>
    </row>
    <row r="64" spans="1:80" ht="15" customHeight="1">
      <c r="A64" s="59">
        <v>29</v>
      </c>
      <c r="B64" s="60" t="s">
        <v>110</v>
      </c>
      <c r="C64" s="61" t="s">
        <v>111</v>
      </c>
      <c r="D64" s="62" t="s">
        <v>77</v>
      </c>
      <c r="E64" s="63">
        <v>1.16</v>
      </c>
      <c r="F64" s="63"/>
      <c r="G64" s="64">
        <f>E64*F64</f>
        <v>0</v>
      </c>
      <c r="O64" s="58"/>
      <c r="CA64" s="65"/>
      <c r="CB64" s="65"/>
    </row>
    <row r="65" spans="1:104" ht="15" customHeight="1">
      <c r="A65" s="59">
        <v>30</v>
      </c>
      <c r="B65" s="60" t="s">
        <v>149</v>
      </c>
      <c r="C65" s="61" t="s">
        <v>150</v>
      </c>
      <c r="D65" s="62" t="s">
        <v>77</v>
      </c>
      <c r="E65" s="63">
        <v>1.16</v>
      </c>
      <c r="F65" s="63"/>
      <c r="G65" s="64">
        <f>E65*F65</f>
        <v>0</v>
      </c>
      <c r="O65" s="58">
        <v>2</v>
      </c>
      <c r="AA65" s="50">
        <v>8</v>
      </c>
      <c r="AB65" s="50">
        <v>1</v>
      </c>
      <c r="AC65" s="50">
        <v>3</v>
      </c>
      <c r="AZ65" s="50">
        <v>1</v>
      </c>
      <c r="BA65" s="50">
        <f>IF(AZ65=1,G65,0)</f>
        <v>0</v>
      </c>
      <c r="BB65" s="50">
        <f>IF(AZ65=2,G65,0)</f>
        <v>0</v>
      </c>
      <c r="BC65" s="50">
        <f>IF(AZ65=3,G65,0)</f>
        <v>0</v>
      </c>
      <c r="BD65" s="50">
        <f>IF(AZ65=4,G65,0)</f>
        <v>0</v>
      </c>
      <c r="BE65" s="50">
        <f>IF(AZ65=5,G65,0)</f>
        <v>0</v>
      </c>
      <c r="CA65" s="65">
        <v>8</v>
      </c>
      <c r="CB65" s="65">
        <v>1</v>
      </c>
      <c r="CZ65" s="50">
        <v>0</v>
      </c>
    </row>
    <row r="66" spans="1:57" ht="21" customHeight="1">
      <c r="A66" s="72"/>
      <c r="B66" s="73" t="s">
        <v>50</v>
      </c>
      <c r="C66" s="74" t="str">
        <f>CONCATENATE(B61," ",C61)</f>
        <v>D96 Přesuny suti a vybouraných hmot</v>
      </c>
      <c r="D66" s="75"/>
      <c r="E66" s="76"/>
      <c r="F66" s="77"/>
      <c r="G66" s="78">
        <f>SUM(G62:G65)</f>
        <v>0</v>
      </c>
      <c r="O66" s="58">
        <v>4</v>
      </c>
      <c r="BA66" s="79">
        <f>SUM(BA61:BA65)</f>
        <v>0</v>
      </c>
      <c r="BB66" s="79">
        <f>SUM(BB61:BB65)</f>
        <v>0</v>
      </c>
      <c r="BC66" s="79">
        <f>SUM(BC61:BC65)</f>
        <v>0</v>
      </c>
      <c r="BD66" s="79">
        <f>SUM(BD61:BD65)</f>
        <v>0</v>
      </c>
      <c r="BE66" s="79">
        <f>SUM(BE61:BE65)</f>
        <v>0</v>
      </c>
    </row>
    <row r="67" spans="1:57" ht="21" customHeight="1">
      <c r="A67" s="205"/>
      <c r="B67" s="206"/>
      <c r="C67" s="207"/>
      <c r="D67" s="205"/>
      <c r="E67" s="208"/>
      <c r="F67" s="208"/>
      <c r="G67" s="209"/>
      <c r="O67" s="58"/>
      <c r="BA67" s="79"/>
      <c r="BB67" s="79"/>
      <c r="BC67" s="79"/>
      <c r="BD67" s="79"/>
      <c r="BE67" s="79"/>
    </row>
    <row r="68" ht="15.75" customHeight="1">
      <c r="E68" s="50"/>
    </row>
    <row r="69" ht="272.25" customHeight="1">
      <c r="E69" s="50"/>
    </row>
    <row r="70" spans="1:7" ht="12.75">
      <c r="A70" s="51"/>
      <c r="B70" s="196"/>
      <c r="C70" s="197"/>
      <c r="D70" s="198"/>
      <c r="E70" s="199"/>
      <c r="F70" s="199"/>
      <c r="G70" s="200"/>
    </row>
    <row r="71" spans="1:7" ht="12.75">
      <c r="A71" s="80"/>
      <c r="B71" s="80"/>
      <c r="C71" s="80"/>
      <c r="D71" s="80"/>
      <c r="E71" s="80"/>
      <c r="F71" s="80"/>
      <c r="G71" s="80"/>
    </row>
    <row r="72" spans="1:7" ht="12.75">
      <c r="A72" s="80"/>
      <c r="B72" s="80"/>
      <c r="C72" s="80"/>
      <c r="D72" s="80"/>
      <c r="E72" s="80"/>
      <c r="F72" s="80"/>
      <c r="G72" s="8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  <row r="78" ht="12.75">
      <c r="E78" s="50"/>
    </row>
    <row r="79" ht="12.75">
      <c r="E79" s="50"/>
    </row>
    <row r="80" ht="12.75">
      <c r="E80" s="50"/>
    </row>
    <row r="81" ht="12.75">
      <c r="E81" s="50"/>
    </row>
    <row r="82" ht="12.75">
      <c r="E82" s="50"/>
    </row>
    <row r="83" ht="12.75">
      <c r="E83" s="50"/>
    </row>
    <row r="84" ht="12.75">
      <c r="E84" s="50"/>
    </row>
    <row r="85" ht="12.75">
      <c r="E85" s="50"/>
    </row>
    <row r="86" ht="12.75">
      <c r="E86" s="50"/>
    </row>
    <row r="87" ht="12.75">
      <c r="E87" s="50"/>
    </row>
    <row r="88" ht="12.75">
      <c r="E88" s="50"/>
    </row>
    <row r="89" ht="12.75">
      <c r="E89" s="50"/>
    </row>
    <row r="90" ht="12.75">
      <c r="E90" s="50"/>
    </row>
    <row r="91" ht="12.75">
      <c r="E91" s="50"/>
    </row>
    <row r="92" ht="12.75">
      <c r="E92" s="50"/>
    </row>
    <row r="93" ht="12.75">
      <c r="E93" s="50"/>
    </row>
    <row r="94" ht="12.75">
      <c r="E94" s="50"/>
    </row>
    <row r="95" ht="12.75">
      <c r="E95" s="50"/>
    </row>
    <row r="96" ht="12.75">
      <c r="E96" s="50"/>
    </row>
    <row r="97" ht="12.75">
      <c r="E97" s="50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50"/>
    </row>
    <row r="103" ht="12.75">
      <c r="E103" s="50"/>
    </row>
    <row r="104" spans="1:2" ht="12.75">
      <c r="A104" s="81"/>
      <c r="B104" s="81"/>
    </row>
    <row r="105" spans="1:7" ht="12.75">
      <c r="A105" s="80"/>
      <c r="B105" s="80"/>
      <c r="C105" s="83"/>
      <c r="D105" s="83"/>
      <c r="E105" s="84"/>
      <c r="F105" s="83"/>
      <c r="G105" s="85"/>
    </row>
    <row r="106" spans="1:7" ht="12.75">
      <c r="A106" s="86"/>
      <c r="B106" s="86"/>
      <c r="C106" s="80"/>
      <c r="D106" s="80"/>
      <c r="E106" s="87"/>
      <c r="F106" s="80"/>
      <c r="G106" s="80"/>
    </row>
    <row r="107" spans="1:7" ht="12.75">
      <c r="A107" s="80"/>
      <c r="B107" s="80"/>
      <c r="C107" s="80"/>
      <c r="D107" s="80"/>
      <c r="E107" s="87"/>
      <c r="F107" s="80"/>
      <c r="G107" s="80"/>
    </row>
    <row r="108" spans="1:7" ht="12.75">
      <c r="A108" s="80"/>
      <c r="B108" s="80"/>
      <c r="C108" s="80"/>
      <c r="D108" s="80"/>
      <c r="E108" s="87"/>
      <c r="F108" s="80"/>
      <c r="G108" s="80"/>
    </row>
    <row r="109" spans="1:7" ht="12.75">
      <c r="A109" s="80"/>
      <c r="B109" s="80"/>
      <c r="C109" s="80"/>
      <c r="D109" s="80"/>
      <c r="E109" s="87"/>
      <c r="F109" s="80"/>
      <c r="G109" s="80"/>
    </row>
    <row r="110" spans="1:7" ht="12.75">
      <c r="A110" s="80"/>
      <c r="B110" s="80"/>
      <c r="C110" s="80"/>
      <c r="D110" s="80"/>
      <c r="E110" s="87"/>
      <c r="F110" s="80"/>
      <c r="G110" s="80"/>
    </row>
    <row r="111" spans="1:7" ht="12.75">
      <c r="A111" s="80"/>
      <c r="B111" s="80"/>
      <c r="C111" s="80"/>
      <c r="D111" s="80"/>
      <c r="E111" s="87"/>
      <c r="F111" s="80"/>
      <c r="G111" s="80"/>
    </row>
    <row r="112" spans="1:7" ht="12.75">
      <c r="A112" s="80"/>
      <c r="B112" s="80"/>
      <c r="C112" s="80"/>
      <c r="D112" s="80"/>
      <c r="E112" s="87"/>
      <c r="F112" s="80"/>
      <c r="G112" s="80"/>
    </row>
    <row r="113" spans="1:7" ht="12.75">
      <c r="A113" s="80"/>
      <c r="B113" s="80"/>
      <c r="C113" s="80"/>
      <c r="D113" s="80"/>
      <c r="E113" s="87"/>
      <c r="F113" s="80"/>
      <c r="G113" s="80"/>
    </row>
    <row r="114" spans="1:7" ht="12.75">
      <c r="A114" s="80"/>
      <c r="B114" s="80"/>
      <c r="C114" s="80"/>
      <c r="D114" s="80"/>
      <c r="E114" s="87"/>
      <c r="F114" s="80"/>
      <c r="G114" s="80"/>
    </row>
    <row r="115" spans="1:7" ht="12.75">
      <c r="A115" s="80"/>
      <c r="B115" s="80"/>
      <c r="C115" s="80"/>
      <c r="D115" s="80"/>
      <c r="E115" s="87"/>
      <c r="F115" s="80"/>
      <c r="G115" s="80"/>
    </row>
    <row r="116" spans="1:7" ht="12.75">
      <c r="A116" s="80"/>
      <c r="B116" s="80"/>
      <c r="C116" s="80"/>
      <c r="D116" s="80"/>
      <c r="E116" s="87"/>
      <c r="F116" s="80"/>
      <c r="G116" s="80"/>
    </row>
    <row r="117" spans="1:7" ht="12.75">
      <c r="A117" s="80"/>
      <c r="B117" s="80"/>
      <c r="C117" s="80"/>
      <c r="D117" s="80"/>
      <c r="E117" s="87"/>
      <c r="F117" s="80"/>
      <c r="G117" s="80"/>
    </row>
    <row r="118" spans="1:7" ht="12.75">
      <c r="A118" s="80"/>
      <c r="B118" s="80"/>
      <c r="C118" s="80"/>
      <c r="D118" s="80"/>
      <c r="E118" s="87"/>
      <c r="F118" s="80"/>
      <c r="G118" s="80"/>
    </row>
  </sheetData>
  <sheetProtection/>
  <mergeCells count="13">
    <mergeCell ref="E2:G2"/>
    <mergeCell ref="C7:D7"/>
    <mergeCell ref="C15:D15"/>
    <mergeCell ref="C19:D19"/>
    <mergeCell ref="C9:D9"/>
    <mergeCell ref="C11:D11"/>
    <mergeCell ref="C41:D41"/>
    <mergeCell ref="C30:D30"/>
    <mergeCell ref="C32:D32"/>
    <mergeCell ref="C37:D37"/>
    <mergeCell ref="A2:B2"/>
    <mergeCell ref="C20:D20"/>
    <mergeCell ref="C23:D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Brabcová</dc:creator>
  <cp:keywords/>
  <dc:description/>
  <cp:lastModifiedBy>Radek Koněvalík</cp:lastModifiedBy>
  <cp:lastPrinted>2017-05-08T13:32:16Z</cp:lastPrinted>
  <dcterms:created xsi:type="dcterms:W3CDTF">2016-07-15T07:47:41Z</dcterms:created>
  <dcterms:modified xsi:type="dcterms:W3CDTF">2017-06-13T13:27:45Z</dcterms:modified>
  <cp:category/>
  <cp:version/>
  <cp:contentType/>
  <cp:contentStatus/>
</cp:coreProperties>
</file>