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kumenty\TEXTY\věda a výzkum\ESF - OP VVV - mapování potřeb\ERDF - Albínka - Serafín\VŘ na zhotovitele_v1\projekt - úprava pro VŘ\verze 4 - bez AV - final\F.1-  Výkaz výměr - úprava 31.3.2017\"/>
    </mc:Choice>
  </mc:AlternateContent>
  <bookViews>
    <workbookView xWindow="270" yWindow="615" windowWidth="24615" windowHeight="13230" firstSheet="4" activeTab="5"/>
  </bookViews>
  <sheets>
    <sheet name="Rekapitulace stavby" sheetId="1" r:id="rId1"/>
    <sheet name="01 - Architektonicko stav..." sheetId="2" r:id="rId2"/>
    <sheet name="02 - Zdravotně technické ..." sheetId="3" r:id="rId3"/>
    <sheet name="03 - Vytápění" sheetId="4" r:id="rId4"/>
    <sheet name="04 - Vzduchotechnika" sheetId="5" r:id="rId5"/>
    <sheet name="05 - Audiovizuální techno..." sheetId="6" r:id="rId6"/>
    <sheet name="06 - Audiovizuální techno..." sheetId="7" r:id="rId7"/>
    <sheet name="07 - SILNOPROUDÁ ELEKTROT..." sheetId="8" r:id="rId8"/>
    <sheet name="08 - Slaboproud" sheetId="9" r:id="rId9"/>
    <sheet name="09 - BLESKOSVOD" sheetId="10" r:id="rId10"/>
    <sheet name="10 - MĚŘENÍ A REGULACE" sheetId="11" r:id="rId11"/>
    <sheet name="11 - PŘÍPOJKA NN, PŘÍPOJK..." sheetId="12" r:id="rId12"/>
    <sheet name="12 - Komunikace" sheetId="13" r:id="rId13"/>
    <sheet name="13 - Přípojka vodovodu, v..." sheetId="14" r:id="rId14"/>
    <sheet name="14 - Přípojka kanalizace,..." sheetId="15" r:id="rId15"/>
    <sheet name="15 - Vnější  plynovod" sheetId="16" r:id="rId16"/>
    <sheet name="16 - Vedlejší rozpočtové ..." sheetId="17" r:id="rId17"/>
    <sheet name="Pokyny pro vyplnění" sheetId="18" r:id="rId18"/>
  </sheets>
  <definedNames>
    <definedName name="_xlnm._FilterDatabase" localSheetId="1" hidden="1">'01 - Architektonicko stav...'!$C$105:$K$2817</definedName>
    <definedName name="_xlnm._FilterDatabase" localSheetId="2" hidden="1">'02 - Zdravotně technické ...'!$C$89:$K$287</definedName>
    <definedName name="_xlnm._FilterDatabase" localSheetId="3" hidden="1">'03 - Vytápění'!$C$89:$K$191</definedName>
    <definedName name="_xlnm._FilterDatabase" localSheetId="4" hidden="1">'04 - Vzduchotechnika'!$C$88:$K$156</definedName>
    <definedName name="_xlnm._FilterDatabase" localSheetId="5" hidden="1">'05 - Audiovizuální techno...'!$C$82:$K$95</definedName>
    <definedName name="_xlnm._FilterDatabase" localSheetId="6" hidden="1">'06 - Audiovizuální techno...'!$C$82:$K$91</definedName>
    <definedName name="_xlnm._FilterDatabase" localSheetId="7" hidden="1">'07 - SILNOPROUDÁ ELEKTROT...'!$C$100:$K$556</definedName>
    <definedName name="_xlnm._FilterDatabase" localSheetId="8" hidden="1">'08 - Slaboproud'!$C$97:$K$225</definedName>
    <definedName name="_xlnm._FilterDatabase" localSheetId="9" hidden="1">'09 - BLESKOSVOD'!$C$91:$K$182</definedName>
    <definedName name="_xlnm._FilterDatabase" localSheetId="10" hidden="1">'10 - MĚŘENÍ A REGULACE'!$C$97:$K$243</definedName>
    <definedName name="_xlnm._FilterDatabase" localSheetId="11" hidden="1">'11 - PŘÍPOJKA NN, PŘÍPOJK...'!$C$98:$K$206</definedName>
    <definedName name="_xlnm._FilterDatabase" localSheetId="12" hidden="1">'12 - Komunikace'!$C$87:$K$200</definedName>
    <definedName name="_xlnm._FilterDatabase" localSheetId="13" hidden="1">'13 - Přípojka vodovodu, v...'!$C$88:$K$267</definedName>
    <definedName name="_xlnm._FilterDatabase" localSheetId="14" hidden="1">'14 - Přípojka kanalizace,...'!$C$87:$K$240</definedName>
    <definedName name="_xlnm._FilterDatabase" localSheetId="15" hidden="1">'15 - Vnější  plynovod'!$C$86:$K$168</definedName>
    <definedName name="_xlnm._FilterDatabase" localSheetId="16" hidden="1">'16 - Vedlejší rozpočtové ...'!$C$85:$K$97</definedName>
    <definedName name="_xlnm.Print_Titles" localSheetId="1">'01 - Architektonicko stav...'!$105:$105</definedName>
    <definedName name="_xlnm.Print_Titles" localSheetId="2">'02 - Zdravotně technické ...'!$89:$89</definedName>
    <definedName name="_xlnm.Print_Titles" localSheetId="3">'03 - Vytápění'!$89:$89</definedName>
    <definedName name="_xlnm.Print_Titles" localSheetId="4">'04 - Vzduchotechnika'!$88:$88</definedName>
    <definedName name="_xlnm.Print_Titles" localSheetId="5">'05 - Audiovizuální techno...'!$82:$82</definedName>
    <definedName name="_xlnm.Print_Titles" localSheetId="6">'06 - Audiovizuální techno...'!$82:$82</definedName>
    <definedName name="_xlnm.Print_Titles" localSheetId="7">'07 - SILNOPROUDÁ ELEKTROT...'!$100:$100</definedName>
    <definedName name="_xlnm.Print_Titles" localSheetId="8">'08 - Slaboproud'!$97:$97</definedName>
    <definedName name="_xlnm.Print_Titles" localSheetId="9">'09 - BLESKOSVOD'!$91:$91</definedName>
    <definedName name="_xlnm.Print_Titles" localSheetId="10">'10 - MĚŘENÍ A REGULACE'!$97:$97</definedName>
    <definedName name="_xlnm.Print_Titles" localSheetId="11">'11 - PŘÍPOJKA NN, PŘÍPOJK...'!$98:$98</definedName>
    <definedName name="_xlnm.Print_Titles" localSheetId="12">'12 - Komunikace'!$87:$87</definedName>
    <definedName name="_xlnm.Print_Titles" localSheetId="13">'13 - Přípojka vodovodu, v...'!$88:$88</definedName>
    <definedName name="_xlnm.Print_Titles" localSheetId="14">'14 - Přípojka kanalizace,...'!$87:$87</definedName>
    <definedName name="_xlnm.Print_Titles" localSheetId="15">'15 - Vnější  plynovod'!$86:$86</definedName>
    <definedName name="_xlnm.Print_Titles" localSheetId="16">'16 - Vedlejší rozpočtové ...'!$85:$85</definedName>
    <definedName name="_xlnm.Print_Titles" localSheetId="0">'Rekapitulace stavby'!$49:$49</definedName>
    <definedName name="_xlnm.Print_Area" localSheetId="1">'01 - Architektonicko stav...'!$C$4:$J$38,'01 - Architektonicko stav...'!$C$44:$J$85,'01 - Architektonicko stav...'!$C$91:$K$2817</definedName>
    <definedName name="_xlnm.Print_Area" localSheetId="2">'02 - Zdravotně technické ...'!$C$4:$J$38,'02 - Zdravotně technické ...'!$C$44:$J$69,'02 - Zdravotně technické ...'!$C$75:$K$287</definedName>
    <definedName name="_xlnm.Print_Area" localSheetId="3">'03 - Vytápění'!$C$4:$J$38,'03 - Vytápění'!$C$44:$J$69,'03 - Vytápění'!$C$75:$K$191</definedName>
    <definedName name="_xlnm.Print_Area" localSheetId="4">'04 - Vzduchotechnika'!$C$4:$J$38,'04 - Vzduchotechnika'!$C$44:$J$68,'04 - Vzduchotechnika'!$C$74:$K$156</definedName>
    <definedName name="_xlnm.Print_Area" localSheetId="5">'05 - Audiovizuální techno...'!$C$4:$J$38,'05 - Audiovizuální techno...'!$C$44:$J$62,'05 - Audiovizuální techno...'!$C$68:$K$95</definedName>
    <definedName name="_xlnm.Print_Area" localSheetId="6">'06 - Audiovizuální techno...'!$C$4:$J$38,'06 - Audiovizuální techno...'!$C$44:$J$62,'06 - Audiovizuální techno...'!$C$68:$K$91</definedName>
    <definedName name="_xlnm.Print_Area" localSheetId="7">'07 - SILNOPROUDÁ ELEKTROT...'!$C$4:$J$38,'07 - SILNOPROUDÁ ELEKTROT...'!$C$44:$J$80,'07 - SILNOPROUDÁ ELEKTROT...'!$C$86:$K$556</definedName>
    <definedName name="_xlnm.Print_Area" localSheetId="8">'08 - Slaboproud'!$C$4:$J$38,'08 - Slaboproud'!$C$44:$J$77,'08 - Slaboproud'!$C$83:$K$225</definedName>
    <definedName name="_xlnm.Print_Area" localSheetId="9">'09 - BLESKOSVOD'!$C$4:$J$38,'09 - BLESKOSVOD'!$C$44:$J$71,'09 - BLESKOSVOD'!$C$77:$K$182</definedName>
    <definedName name="_xlnm.Print_Area" localSheetId="10">'10 - MĚŘENÍ A REGULACE'!$C$4:$J$38,'10 - MĚŘENÍ A REGULACE'!$C$44:$J$77,'10 - MĚŘENÍ A REGULACE'!$C$83:$K$243</definedName>
    <definedName name="_xlnm.Print_Area" localSheetId="11">'11 - PŘÍPOJKA NN, PŘÍPOJK...'!$C$4:$J$38,'11 - PŘÍPOJKA NN, PŘÍPOJK...'!$C$44:$J$78,'11 - PŘÍPOJKA NN, PŘÍPOJK...'!$C$84:$K$206</definedName>
    <definedName name="_xlnm.Print_Area" localSheetId="12">'12 - Komunikace'!$C$4:$J$38,'12 - Komunikace'!$C$44:$J$67,'12 - Komunikace'!$C$73:$K$200</definedName>
    <definedName name="_xlnm.Print_Area" localSheetId="13">'13 - Přípojka vodovodu, v...'!$C$4:$J$38,'13 - Přípojka vodovodu, v...'!$C$44:$J$68,'13 - Přípojka vodovodu, v...'!$C$74:$K$267</definedName>
    <definedName name="_xlnm.Print_Area" localSheetId="14">'14 - Přípojka kanalizace,...'!$C$4:$J$38,'14 - Přípojka kanalizace,...'!$C$44:$J$67,'14 - Přípojka kanalizace,...'!$C$73:$K$240</definedName>
    <definedName name="_xlnm.Print_Area" localSheetId="15">'15 - Vnější  plynovod'!$C$4:$J$38,'15 - Vnější  plynovod'!$C$44:$J$66,'15 - Vnější  plynovod'!$C$72:$K$168</definedName>
    <definedName name="_xlnm.Print_Area" localSheetId="16">'16 - Vedlejší rozpočtové ...'!$C$4:$J$38,'16 - Vedlejší rozpočtové ...'!$C$44:$J$65,'16 - Vedlejší rozpočtové ...'!$C$71:$K$97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</definedNames>
  <calcPr calcId="152511"/>
</workbook>
</file>

<file path=xl/calcChain.xml><?xml version="1.0" encoding="utf-8"?>
<calcChain xmlns="http://schemas.openxmlformats.org/spreadsheetml/2006/main">
  <c r="AY68" i="1" l="1"/>
  <c r="AX68" i="1"/>
  <c r="BI97" i="17"/>
  <c r="BH97" i="17"/>
  <c r="BG97" i="17"/>
  <c r="BF97" i="17"/>
  <c r="T97" i="17"/>
  <c r="T96" i="17" s="1"/>
  <c r="R97" i="17"/>
  <c r="R96" i="17" s="1"/>
  <c r="P97" i="17"/>
  <c r="P96" i="17" s="1"/>
  <c r="BK97" i="17"/>
  <c r="BK96" i="17" s="1"/>
  <c r="J96" i="17" s="1"/>
  <c r="J64" i="17" s="1"/>
  <c r="J97" i="17"/>
  <c r="BE97" i="17" s="1"/>
  <c r="BI95" i="17"/>
  <c r="BH95" i="17"/>
  <c r="BG95" i="17"/>
  <c r="BF95" i="17"/>
  <c r="BE95" i="17"/>
  <c r="T95" i="17"/>
  <c r="R95" i="17"/>
  <c r="P95" i="17"/>
  <c r="BK95" i="17"/>
  <c r="J95" i="17"/>
  <c r="BI94" i="17"/>
  <c r="BH94" i="17"/>
  <c r="BG94" i="17"/>
  <c r="BF94" i="17"/>
  <c r="BE94" i="17"/>
  <c r="T94" i="17"/>
  <c r="R94" i="17"/>
  <c r="P94" i="17"/>
  <c r="BK94" i="17"/>
  <c r="J94" i="17"/>
  <c r="BI93" i="17"/>
  <c r="BH93" i="17"/>
  <c r="BG93" i="17"/>
  <c r="BF93" i="17"/>
  <c r="T93" i="17"/>
  <c r="R93" i="17"/>
  <c r="P93" i="17"/>
  <c r="BK93" i="17"/>
  <c r="J93" i="17"/>
  <c r="BE93" i="17" s="1"/>
  <c r="BI92" i="17"/>
  <c r="BH92" i="17"/>
  <c r="BG92" i="17"/>
  <c r="BF92" i="17"/>
  <c r="T92" i="17"/>
  <c r="R92" i="17"/>
  <c r="P92" i="17"/>
  <c r="BK92" i="17"/>
  <c r="J92" i="17"/>
  <c r="BE92" i="17" s="1"/>
  <c r="BI90" i="17"/>
  <c r="BH90" i="17"/>
  <c r="BG90" i="17"/>
  <c r="BF90" i="17"/>
  <c r="BE90" i="17"/>
  <c r="T90" i="17"/>
  <c r="R90" i="17"/>
  <c r="P90" i="17"/>
  <c r="BK90" i="17"/>
  <c r="J90" i="17"/>
  <c r="BI89" i="17"/>
  <c r="BH89" i="17"/>
  <c r="BG89" i="17"/>
  <c r="BF89" i="17"/>
  <c r="T89" i="17"/>
  <c r="R89" i="17"/>
  <c r="R88" i="17" s="1"/>
  <c r="P89" i="17"/>
  <c r="P88" i="17" s="1"/>
  <c r="BK89" i="17"/>
  <c r="BK88" i="17" s="1"/>
  <c r="J89" i="17"/>
  <c r="BE89" i="17" s="1"/>
  <c r="J82" i="17"/>
  <c r="F82" i="17"/>
  <c r="F80" i="17"/>
  <c r="E78" i="17"/>
  <c r="J55" i="17"/>
  <c r="F55" i="17"/>
  <c r="F53" i="17"/>
  <c r="E51" i="17"/>
  <c r="J20" i="17"/>
  <c r="E20" i="17"/>
  <c r="F83" i="17" s="1"/>
  <c r="J19" i="17"/>
  <c r="J14" i="17"/>
  <c r="J53" i="17" s="1"/>
  <c r="E7" i="17"/>
  <c r="E74" i="17" s="1"/>
  <c r="BK163" i="16"/>
  <c r="BK162" i="16" s="1"/>
  <c r="J162" i="16" s="1"/>
  <c r="J64" i="16" s="1"/>
  <c r="R160" i="16"/>
  <c r="AY67" i="1"/>
  <c r="AX67" i="1"/>
  <c r="BI164" i="16"/>
  <c r="BH164" i="16"/>
  <c r="BG164" i="16"/>
  <c r="BF164" i="16"/>
  <c r="T164" i="16"/>
  <c r="T163" i="16" s="1"/>
  <c r="T162" i="16" s="1"/>
  <c r="R164" i="16"/>
  <c r="R163" i="16" s="1"/>
  <c r="R162" i="16" s="1"/>
  <c r="P164" i="16"/>
  <c r="P163" i="16" s="1"/>
  <c r="P162" i="16" s="1"/>
  <c r="BK164" i="16"/>
  <c r="J164" i="16"/>
  <c r="BE164" i="16" s="1"/>
  <c r="BI161" i="16"/>
  <c r="BH161" i="16"/>
  <c r="BG161" i="16"/>
  <c r="BF161" i="16"/>
  <c r="T161" i="16"/>
  <c r="T160" i="16" s="1"/>
  <c r="R161" i="16"/>
  <c r="P161" i="16"/>
  <c r="P160" i="16" s="1"/>
  <c r="BK161" i="16"/>
  <c r="BK160" i="16" s="1"/>
  <c r="J160" i="16" s="1"/>
  <c r="J63" i="16" s="1"/>
  <c r="J161" i="16"/>
  <c r="BE161" i="16" s="1"/>
  <c r="BI154" i="16"/>
  <c r="BH154" i="16"/>
  <c r="BG154" i="16"/>
  <c r="BF154" i="16"/>
  <c r="T154" i="16"/>
  <c r="R154" i="16"/>
  <c r="P154" i="16"/>
  <c r="BK154" i="16"/>
  <c r="J154" i="16"/>
  <c r="BE154" i="16" s="1"/>
  <c r="BI148" i="16"/>
  <c r="BH148" i="16"/>
  <c r="BG148" i="16"/>
  <c r="BF148" i="16"/>
  <c r="T148" i="16"/>
  <c r="R148" i="16"/>
  <c r="P148" i="16"/>
  <c r="BK148" i="16"/>
  <c r="J148" i="16"/>
  <c r="BE148" i="16" s="1"/>
  <c r="BI143" i="16"/>
  <c r="BH143" i="16"/>
  <c r="BG143" i="16"/>
  <c r="BF143" i="16"/>
  <c r="BE143" i="16"/>
  <c r="T143" i="16"/>
  <c r="R143" i="16"/>
  <c r="P143" i="16"/>
  <c r="BK143" i="16"/>
  <c r="J143" i="16"/>
  <c r="BI137" i="16"/>
  <c r="BH137" i="16"/>
  <c r="BG137" i="16"/>
  <c r="BF137" i="16"/>
  <c r="T137" i="16"/>
  <c r="R137" i="16"/>
  <c r="P137" i="16"/>
  <c r="BK137" i="16"/>
  <c r="J137" i="16"/>
  <c r="BE137" i="16" s="1"/>
  <c r="BI131" i="16"/>
  <c r="BH131" i="16"/>
  <c r="BG131" i="16"/>
  <c r="BF131" i="16"/>
  <c r="T131" i="16"/>
  <c r="R131" i="16"/>
  <c r="P131" i="16"/>
  <c r="BK131" i="16"/>
  <c r="J131" i="16"/>
  <c r="BE131" i="16" s="1"/>
  <c r="BI125" i="16"/>
  <c r="BH125" i="16"/>
  <c r="BG125" i="16"/>
  <c r="BF125" i="16"/>
  <c r="T125" i="16"/>
  <c r="R125" i="16"/>
  <c r="P125" i="16"/>
  <c r="BK125" i="16"/>
  <c r="J125" i="16"/>
  <c r="BE125" i="16" s="1"/>
  <c r="BI119" i="16"/>
  <c r="BH119" i="16"/>
  <c r="BG119" i="16"/>
  <c r="BF119" i="16"/>
  <c r="BE119" i="16"/>
  <c r="T119" i="16"/>
  <c r="R119" i="16"/>
  <c r="P119" i="16"/>
  <c r="BK119" i="16"/>
  <c r="J119" i="16"/>
  <c r="BI113" i="16"/>
  <c r="BH113" i="16"/>
  <c r="BG113" i="16"/>
  <c r="BF113" i="16"/>
  <c r="BE113" i="16"/>
  <c r="T113" i="16"/>
  <c r="R113" i="16"/>
  <c r="P113" i="16"/>
  <c r="BK113" i="16"/>
  <c r="J113" i="16"/>
  <c r="BI107" i="16"/>
  <c r="BH107" i="16"/>
  <c r="BG107" i="16"/>
  <c r="BF107" i="16"/>
  <c r="T107" i="16"/>
  <c r="R107" i="16"/>
  <c r="P107" i="16"/>
  <c r="BK107" i="16"/>
  <c r="J107" i="16"/>
  <c r="BE107" i="16" s="1"/>
  <c r="BI101" i="16"/>
  <c r="BH101" i="16"/>
  <c r="BG101" i="16"/>
  <c r="BF101" i="16"/>
  <c r="T101" i="16"/>
  <c r="R101" i="16"/>
  <c r="P101" i="16"/>
  <c r="BK101" i="16"/>
  <c r="J101" i="16"/>
  <c r="BE101" i="16" s="1"/>
  <c r="BI95" i="16"/>
  <c r="BH95" i="16"/>
  <c r="BG95" i="16"/>
  <c r="BF95" i="16"/>
  <c r="BE95" i="16"/>
  <c r="T95" i="16"/>
  <c r="R95" i="16"/>
  <c r="P95" i="16"/>
  <c r="BK95" i="16"/>
  <c r="J95" i="16"/>
  <c r="BI90" i="16"/>
  <c r="BH90" i="16"/>
  <c r="BG90" i="16"/>
  <c r="BF90" i="16"/>
  <c r="BE90" i="16"/>
  <c r="T90" i="16"/>
  <c r="R90" i="16"/>
  <c r="P90" i="16"/>
  <c r="BK90" i="16"/>
  <c r="J90" i="16"/>
  <c r="J83" i="16"/>
  <c r="F83" i="16"/>
  <c r="F81" i="16"/>
  <c r="E79" i="16"/>
  <c r="J55" i="16"/>
  <c r="F55" i="16"/>
  <c r="F53" i="16"/>
  <c r="E51" i="16"/>
  <c r="J20" i="16"/>
  <c r="E20" i="16"/>
  <c r="F56" i="16" s="1"/>
  <c r="J19" i="16"/>
  <c r="J14" i="16"/>
  <c r="J53" i="16" s="1"/>
  <c r="E7" i="16"/>
  <c r="E75" i="16" s="1"/>
  <c r="R235" i="15"/>
  <c r="R234" i="15" s="1"/>
  <c r="T232" i="15"/>
  <c r="AY66" i="1"/>
  <c r="AX66" i="1"/>
  <c r="BI236" i="15"/>
  <c r="BH236" i="15"/>
  <c r="BG236" i="15"/>
  <c r="BF236" i="15"/>
  <c r="T236" i="15"/>
  <c r="T235" i="15" s="1"/>
  <c r="T234" i="15" s="1"/>
  <c r="R236" i="15"/>
  <c r="P236" i="15"/>
  <c r="P235" i="15" s="1"/>
  <c r="P234" i="15" s="1"/>
  <c r="BK236" i="15"/>
  <c r="BK235" i="15" s="1"/>
  <c r="J236" i="15"/>
  <c r="BE236" i="15" s="1"/>
  <c r="BI233" i="15"/>
  <c r="BH233" i="15"/>
  <c r="BG233" i="15"/>
  <c r="BF233" i="15"/>
  <c r="T233" i="15"/>
  <c r="R233" i="15"/>
  <c r="R232" i="15" s="1"/>
  <c r="P233" i="15"/>
  <c r="P232" i="15" s="1"/>
  <c r="BK233" i="15"/>
  <c r="BK232" i="15" s="1"/>
  <c r="J232" i="15" s="1"/>
  <c r="J233" i="15"/>
  <c r="BE233" i="15" s="1"/>
  <c r="J64" i="15"/>
  <c r="BI227" i="15"/>
  <c r="BH227" i="15"/>
  <c r="BG227" i="15"/>
  <c r="BF227" i="15"/>
  <c r="BE227" i="15"/>
  <c r="T227" i="15"/>
  <c r="R227" i="15"/>
  <c r="P227" i="15"/>
  <c r="BK227" i="15"/>
  <c r="J227" i="15"/>
  <c r="BI222" i="15"/>
  <c r="BH222" i="15"/>
  <c r="BG222" i="15"/>
  <c r="BF222" i="15"/>
  <c r="T222" i="15"/>
  <c r="R222" i="15"/>
  <c r="P222" i="15"/>
  <c r="BK222" i="15"/>
  <c r="J222" i="15"/>
  <c r="BE222" i="15" s="1"/>
  <c r="BI217" i="15"/>
  <c r="BH217" i="15"/>
  <c r="BG217" i="15"/>
  <c r="BF217" i="15"/>
  <c r="T217" i="15"/>
  <c r="R217" i="15"/>
  <c r="P217" i="15"/>
  <c r="BK217" i="15"/>
  <c r="J217" i="15"/>
  <c r="BE217" i="15" s="1"/>
  <c r="BI211" i="15"/>
  <c r="BH211" i="15"/>
  <c r="BG211" i="15"/>
  <c r="BF211" i="15"/>
  <c r="T211" i="15"/>
  <c r="R211" i="15"/>
  <c r="P211" i="15"/>
  <c r="BK211" i="15"/>
  <c r="J211" i="15"/>
  <c r="BE211" i="15" s="1"/>
  <c r="BI206" i="15"/>
  <c r="BH206" i="15"/>
  <c r="BG206" i="15"/>
  <c r="BF206" i="15"/>
  <c r="T206" i="15"/>
  <c r="R206" i="15"/>
  <c r="P206" i="15"/>
  <c r="BK206" i="15"/>
  <c r="J206" i="15"/>
  <c r="BE206" i="15" s="1"/>
  <c r="BI200" i="15"/>
  <c r="BH200" i="15"/>
  <c r="BG200" i="15"/>
  <c r="BF200" i="15"/>
  <c r="T200" i="15"/>
  <c r="R200" i="15"/>
  <c r="P200" i="15"/>
  <c r="BK200" i="15"/>
  <c r="J200" i="15"/>
  <c r="BE200" i="15" s="1"/>
  <c r="BI195" i="15"/>
  <c r="BH195" i="15"/>
  <c r="BG195" i="15"/>
  <c r="BF195" i="15"/>
  <c r="T195" i="15"/>
  <c r="R195" i="15"/>
  <c r="P195" i="15"/>
  <c r="BK195" i="15"/>
  <c r="J195" i="15"/>
  <c r="BE195" i="15" s="1"/>
  <c r="BI190" i="15"/>
  <c r="BH190" i="15"/>
  <c r="BG190" i="15"/>
  <c r="BF190" i="15"/>
  <c r="T190" i="15"/>
  <c r="R190" i="15"/>
  <c r="P190" i="15"/>
  <c r="BK190" i="15"/>
  <c r="J190" i="15"/>
  <c r="BE190" i="15" s="1"/>
  <c r="BI185" i="15"/>
  <c r="BH185" i="15"/>
  <c r="BG185" i="15"/>
  <c r="BF185" i="15"/>
  <c r="T185" i="15"/>
  <c r="R185" i="15"/>
  <c r="P185" i="15"/>
  <c r="BK185" i="15"/>
  <c r="J185" i="15"/>
  <c r="BE185" i="15" s="1"/>
  <c r="BI179" i="15"/>
  <c r="BH179" i="15"/>
  <c r="BG179" i="15"/>
  <c r="BF179" i="15"/>
  <c r="T179" i="15"/>
  <c r="R179" i="15"/>
  <c r="P179" i="15"/>
  <c r="BK179" i="15"/>
  <c r="J179" i="15"/>
  <c r="BE179" i="15" s="1"/>
  <c r="BI173" i="15"/>
  <c r="BH173" i="15"/>
  <c r="BG173" i="15"/>
  <c r="BF173" i="15"/>
  <c r="T173" i="15"/>
  <c r="R173" i="15"/>
  <c r="P173" i="15"/>
  <c r="BK173" i="15"/>
  <c r="J173" i="15"/>
  <c r="BE173" i="15" s="1"/>
  <c r="BI167" i="15"/>
  <c r="BH167" i="15"/>
  <c r="BG167" i="15"/>
  <c r="BF167" i="15"/>
  <c r="T167" i="15"/>
  <c r="R167" i="15"/>
  <c r="P167" i="15"/>
  <c r="BK167" i="15"/>
  <c r="J167" i="15"/>
  <c r="BE167" i="15" s="1"/>
  <c r="BI162" i="15"/>
  <c r="BH162" i="15"/>
  <c r="BG162" i="15"/>
  <c r="BF162" i="15"/>
  <c r="BE162" i="15"/>
  <c r="T162" i="15"/>
  <c r="R162" i="15"/>
  <c r="P162" i="15"/>
  <c r="BK162" i="15"/>
  <c r="J162" i="15"/>
  <c r="BI155" i="15"/>
  <c r="BH155" i="15"/>
  <c r="BG155" i="15"/>
  <c r="BF155" i="15"/>
  <c r="T155" i="15"/>
  <c r="R155" i="15"/>
  <c r="P155" i="15"/>
  <c r="BK155" i="15"/>
  <c r="J155" i="15"/>
  <c r="BE155" i="15" s="1"/>
  <c r="BI149" i="15"/>
  <c r="BH149" i="15"/>
  <c r="BG149" i="15"/>
  <c r="BF149" i="15"/>
  <c r="T149" i="15"/>
  <c r="R149" i="15"/>
  <c r="P149" i="15"/>
  <c r="BK149" i="15"/>
  <c r="J149" i="15"/>
  <c r="BE149" i="15" s="1"/>
  <c r="BI144" i="15"/>
  <c r="BH144" i="15"/>
  <c r="BG144" i="15"/>
  <c r="BF144" i="15"/>
  <c r="BE144" i="15"/>
  <c r="T144" i="15"/>
  <c r="R144" i="15"/>
  <c r="P144" i="15"/>
  <c r="BK144" i="15"/>
  <c r="J144" i="15"/>
  <c r="BI138" i="15"/>
  <c r="BH138" i="15"/>
  <c r="BG138" i="15"/>
  <c r="BF138" i="15"/>
  <c r="BE138" i="15"/>
  <c r="T138" i="15"/>
  <c r="R138" i="15"/>
  <c r="P138" i="15"/>
  <c r="BK138" i="15"/>
  <c r="J138" i="15"/>
  <c r="BI132" i="15"/>
  <c r="BH132" i="15"/>
  <c r="BG132" i="15"/>
  <c r="BF132" i="15"/>
  <c r="BE132" i="15"/>
  <c r="T132" i="15"/>
  <c r="R132" i="15"/>
  <c r="P132" i="15"/>
  <c r="BK132" i="15"/>
  <c r="J132" i="15"/>
  <c r="BI126" i="15"/>
  <c r="BH126" i="15"/>
  <c r="BG126" i="15"/>
  <c r="BF126" i="15"/>
  <c r="T126" i="15"/>
  <c r="R126" i="15"/>
  <c r="P126" i="15"/>
  <c r="BK126" i="15"/>
  <c r="J126" i="15"/>
  <c r="BE126" i="15" s="1"/>
  <c r="BI120" i="15"/>
  <c r="BH120" i="15"/>
  <c r="BG120" i="15"/>
  <c r="BF120" i="15"/>
  <c r="T120" i="15"/>
  <c r="R120" i="15"/>
  <c r="P120" i="15"/>
  <c r="BK120" i="15"/>
  <c r="J120" i="15"/>
  <c r="BE120" i="15" s="1"/>
  <c r="BI114" i="15"/>
  <c r="BH114" i="15"/>
  <c r="BG114" i="15"/>
  <c r="BF114" i="15"/>
  <c r="BE114" i="15"/>
  <c r="T114" i="15"/>
  <c r="R114" i="15"/>
  <c r="P114" i="15"/>
  <c r="BK114" i="15"/>
  <c r="J114" i="15"/>
  <c r="BI108" i="15"/>
  <c r="BH108" i="15"/>
  <c r="BG108" i="15"/>
  <c r="BF108" i="15"/>
  <c r="BE108" i="15"/>
  <c r="T108" i="15"/>
  <c r="R108" i="15"/>
  <c r="P108" i="15"/>
  <c r="BK108" i="15"/>
  <c r="J108" i="15"/>
  <c r="BI102" i="15"/>
  <c r="BH102" i="15"/>
  <c r="BG102" i="15"/>
  <c r="BF102" i="15"/>
  <c r="T102" i="15"/>
  <c r="R102" i="15"/>
  <c r="P102" i="15"/>
  <c r="BK102" i="15"/>
  <c r="J102" i="15"/>
  <c r="BE102" i="15" s="1"/>
  <c r="BI96" i="15"/>
  <c r="BH96" i="15"/>
  <c r="BG96" i="15"/>
  <c r="BF96" i="15"/>
  <c r="T96" i="15"/>
  <c r="R96" i="15"/>
  <c r="P96" i="15"/>
  <c r="BK96" i="15"/>
  <c r="J96" i="15"/>
  <c r="BE96" i="15" s="1"/>
  <c r="BI91" i="15"/>
  <c r="BH91" i="15"/>
  <c r="BG91" i="15"/>
  <c r="BF91" i="15"/>
  <c r="BE91" i="15"/>
  <c r="T91" i="15"/>
  <c r="R91" i="15"/>
  <c r="P91" i="15"/>
  <c r="BK91" i="15"/>
  <c r="J91" i="15"/>
  <c r="J84" i="15"/>
  <c r="F84" i="15"/>
  <c r="F82" i="15"/>
  <c r="E80" i="15"/>
  <c r="J55" i="15"/>
  <c r="F55" i="15"/>
  <c r="F53" i="15"/>
  <c r="E51" i="15"/>
  <c r="J20" i="15"/>
  <c r="E20" i="15"/>
  <c r="F56" i="15" s="1"/>
  <c r="J19" i="15"/>
  <c r="J14" i="15"/>
  <c r="E7" i="15"/>
  <c r="E76" i="15" s="1"/>
  <c r="R247" i="14"/>
  <c r="T176" i="14"/>
  <c r="AY65" i="1"/>
  <c r="AX65" i="1"/>
  <c r="BI267" i="14"/>
  <c r="BH267" i="14"/>
  <c r="BG267" i="14"/>
  <c r="BF267" i="14"/>
  <c r="T267" i="14"/>
  <c r="R267" i="14"/>
  <c r="P267" i="14"/>
  <c r="BK267" i="14"/>
  <c r="J267" i="14"/>
  <c r="BE267" i="14" s="1"/>
  <c r="BI262" i="14"/>
  <c r="BH262" i="14"/>
  <c r="BG262" i="14"/>
  <c r="BF262" i="14"/>
  <c r="BE262" i="14"/>
  <c r="T262" i="14"/>
  <c r="R262" i="14"/>
  <c r="P262" i="14"/>
  <c r="BK262" i="14"/>
  <c r="J262" i="14"/>
  <c r="BI257" i="14"/>
  <c r="BH257" i="14"/>
  <c r="BG257" i="14"/>
  <c r="BF257" i="14"/>
  <c r="BE257" i="14"/>
  <c r="T257" i="14"/>
  <c r="R257" i="14"/>
  <c r="P257" i="14"/>
  <c r="BK257" i="14"/>
  <c r="J257" i="14"/>
  <c r="BI251" i="14"/>
  <c r="BH251" i="14"/>
  <c r="BG251" i="14"/>
  <c r="BF251" i="14"/>
  <c r="T251" i="14"/>
  <c r="R251" i="14"/>
  <c r="R250" i="14" s="1"/>
  <c r="R249" i="14" s="1"/>
  <c r="P251" i="14"/>
  <c r="BK251" i="14"/>
  <c r="BK250" i="14" s="1"/>
  <c r="J251" i="14"/>
  <c r="BE251" i="14" s="1"/>
  <c r="BI248" i="14"/>
  <c r="BH248" i="14"/>
  <c r="BG248" i="14"/>
  <c r="BF248" i="14"/>
  <c r="T248" i="14"/>
  <c r="T247" i="14" s="1"/>
  <c r="R248" i="14"/>
  <c r="P248" i="14"/>
  <c r="P247" i="14" s="1"/>
  <c r="BK248" i="14"/>
  <c r="BK247" i="14" s="1"/>
  <c r="J247" i="14" s="1"/>
  <c r="J65" i="14" s="1"/>
  <c r="J248" i="14"/>
  <c r="BE248" i="14" s="1"/>
  <c r="BI241" i="14"/>
  <c r="BH241" i="14"/>
  <c r="BG241" i="14"/>
  <c r="BF241" i="14"/>
  <c r="T241" i="14"/>
  <c r="R241" i="14"/>
  <c r="P241" i="14"/>
  <c r="BK241" i="14"/>
  <c r="J241" i="14"/>
  <c r="BE241" i="14" s="1"/>
  <c r="BI235" i="14"/>
  <c r="BH235" i="14"/>
  <c r="BG235" i="14"/>
  <c r="BF235" i="14"/>
  <c r="T235" i="14"/>
  <c r="R235" i="14"/>
  <c r="P235" i="14"/>
  <c r="BK235" i="14"/>
  <c r="J235" i="14"/>
  <c r="BE235" i="14" s="1"/>
  <c r="BI230" i="14"/>
  <c r="BH230" i="14"/>
  <c r="BG230" i="14"/>
  <c r="BF230" i="14"/>
  <c r="T230" i="14"/>
  <c r="R230" i="14"/>
  <c r="P230" i="14"/>
  <c r="BK230" i="14"/>
  <c r="J230" i="14"/>
  <c r="BE230" i="14" s="1"/>
  <c r="BI224" i="14"/>
  <c r="BH224" i="14"/>
  <c r="BG224" i="14"/>
  <c r="BF224" i="14"/>
  <c r="BE224" i="14"/>
  <c r="T224" i="14"/>
  <c r="R224" i="14"/>
  <c r="P224" i="14"/>
  <c r="BK224" i="14"/>
  <c r="J224" i="14"/>
  <c r="BI223" i="14"/>
  <c r="BH223" i="14"/>
  <c r="BG223" i="14"/>
  <c r="BF223" i="14"/>
  <c r="T223" i="14"/>
  <c r="R223" i="14"/>
  <c r="P223" i="14"/>
  <c r="BK223" i="14"/>
  <c r="J223" i="14"/>
  <c r="BE223" i="14" s="1"/>
  <c r="BI222" i="14"/>
  <c r="BH222" i="14"/>
  <c r="BG222" i="14"/>
  <c r="BF222" i="14"/>
  <c r="T222" i="14"/>
  <c r="R222" i="14"/>
  <c r="P222" i="14"/>
  <c r="BK222" i="14"/>
  <c r="J222" i="14"/>
  <c r="BE222" i="14" s="1"/>
  <c r="BI216" i="14"/>
  <c r="BH216" i="14"/>
  <c r="BG216" i="14"/>
  <c r="BF216" i="14"/>
  <c r="T216" i="14"/>
  <c r="R216" i="14"/>
  <c r="P216" i="14"/>
  <c r="BK216" i="14"/>
  <c r="J216" i="14"/>
  <c r="BE216" i="14" s="1"/>
  <c r="BI211" i="14"/>
  <c r="BH211" i="14"/>
  <c r="BG211" i="14"/>
  <c r="BF211" i="14"/>
  <c r="T211" i="14"/>
  <c r="R211" i="14"/>
  <c r="P211" i="14"/>
  <c r="BK211" i="14"/>
  <c r="J211" i="14"/>
  <c r="BE211" i="14" s="1"/>
  <c r="BI205" i="14"/>
  <c r="BH205" i="14"/>
  <c r="BG205" i="14"/>
  <c r="BF205" i="14"/>
  <c r="T205" i="14"/>
  <c r="R205" i="14"/>
  <c r="P205" i="14"/>
  <c r="BK205" i="14"/>
  <c r="J205" i="14"/>
  <c r="BE205" i="14" s="1"/>
  <c r="BI200" i="14"/>
  <c r="BH200" i="14"/>
  <c r="BG200" i="14"/>
  <c r="BF200" i="14"/>
  <c r="T200" i="14"/>
  <c r="R200" i="14"/>
  <c r="P200" i="14"/>
  <c r="BK200" i="14"/>
  <c r="J200" i="14"/>
  <c r="BE200" i="14" s="1"/>
  <c r="BI195" i="14"/>
  <c r="BH195" i="14"/>
  <c r="BG195" i="14"/>
  <c r="BF195" i="14"/>
  <c r="T195" i="14"/>
  <c r="R195" i="14"/>
  <c r="P195" i="14"/>
  <c r="BK195" i="14"/>
  <c r="J195" i="14"/>
  <c r="BE195" i="14" s="1"/>
  <c r="BI189" i="14"/>
  <c r="BH189" i="14"/>
  <c r="BG189" i="14"/>
  <c r="BF189" i="14"/>
  <c r="BE189" i="14"/>
  <c r="T189" i="14"/>
  <c r="R189" i="14"/>
  <c r="P189" i="14"/>
  <c r="BK189" i="14"/>
  <c r="J189" i="14"/>
  <c r="BI183" i="14"/>
  <c r="BH183" i="14"/>
  <c r="BG183" i="14"/>
  <c r="BF183" i="14"/>
  <c r="T183" i="14"/>
  <c r="R183" i="14"/>
  <c r="P183" i="14"/>
  <c r="BK183" i="14"/>
  <c r="J183" i="14"/>
  <c r="BE183" i="14" s="1"/>
  <c r="BI177" i="14"/>
  <c r="BH177" i="14"/>
  <c r="BG177" i="14"/>
  <c r="BF177" i="14"/>
  <c r="T177" i="14"/>
  <c r="R177" i="14"/>
  <c r="R176" i="14" s="1"/>
  <c r="P177" i="14"/>
  <c r="P176" i="14" s="1"/>
  <c r="BK177" i="14"/>
  <c r="BK176" i="14" s="1"/>
  <c r="J176" i="14" s="1"/>
  <c r="J177" i="14"/>
  <c r="BE177" i="14" s="1"/>
  <c r="J63" i="14"/>
  <c r="BI170" i="14"/>
  <c r="BH170" i="14"/>
  <c r="BG170" i="14"/>
  <c r="BF170" i="14"/>
  <c r="T170" i="14"/>
  <c r="R170" i="14"/>
  <c r="P170" i="14"/>
  <c r="BK170" i="14"/>
  <c r="J170" i="14"/>
  <c r="BE170" i="14" s="1"/>
  <c r="BI164" i="14"/>
  <c r="BH164" i="14"/>
  <c r="BG164" i="14"/>
  <c r="BF164" i="14"/>
  <c r="BE164" i="14"/>
  <c r="T164" i="14"/>
  <c r="R164" i="14"/>
  <c r="P164" i="14"/>
  <c r="BK164" i="14"/>
  <c r="J164" i="14"/>
  <c r="BI159" i="14"/>
  <c r="BH159" i="14"/>
  <c r="BG159" i="14"/>
  <c r="BF159" i="14"/>
  <c r="T159" i="14"/>
  <c r="R159" i="14"/>
  <c r="P159" i="14"/>
  <c r="BK159" i="14"/>
  <c r="J159" i="14"/>
  <c r="BE159" i="14" s="1"/>
  <c r="BI153" i="14"/>
  <c r="BH153" i="14"/>
  <c r="BG153" i="14"/>
  <c r="BF153" i="14"/>
  <c r="T153" i="14"/>
  <c r="R153" i="14"/>
  <c r="P153" i="14"/>
  <c r="BK153" i="14"/>
  <c r="J153" i="14"/>
  <c r="BE153" i="14" s="1"/>
  <c r="BI147" i="14"/>
  <c r="BH147" i="14"/>
  <c r="BG147" i="14"/>
  <c r="BF147" i="14"/>
  <c r="T147" i="14"/>
  <c r="R147" i="14"/>
  <c r="P147" i="14"/>
  <c r="BK147" i="14"/>
  <c r="J147" i="14"/>
  <c r="BE147" i="14" s="1"/>
  <c r="BI141" i="14"/>
  <c r="BH141" i="14"/>
  <c r="BG141" i="14"/>
  <c r="BF141" i="14"/>
  <c r="T141" i="14"/>
  <c r="R141" i="14"/>
  <c r="P141" i="14"/>
  <c r="BK141" i="14"/>
  <c r="J141" i="14"/>
  <c r="BE141" i="14" s="1"/>
  <c r="BI135" i="14"/>
  <c r="BH135" i="14"/>
  <c r="BG135" i="14"/>
  <c r="BF135" i="14"/>
  <c r="T135" i="14"/>
  <c r="R135" i="14"/>
  <c r="P135" i="14"/>
  <c r="BK135" i="14"/>
  <c r="J135" i="14"/>
  <c r="BE135" i="14" s="1"/>
  <c r="BI129" i="14"/>
  <c r="BH129" i="14"/>
  <c r="BG129" i="14"/>
  <c r="BF129" i="14"/>
  <c r="T129" i="14"/>
  <c r="R129" i="14"/>
  <c r="P129" i="14"/>
  <c r="BK129" i="14"/>
  <c r="J129" i="14"/>
  <c r="BE129" i="14" s="1"/>
  <c r="BI123" i="14"/>
  <c r="BH123" i="14"/>
  <c r="BG123" i="14"/>
  <c r="BF123" i="14"/>
  <c r="T123" i="14"/>
  <c r="R123" i="14"/>
  <c r="P123" i="14"/>
  <c r="BK123" i="14"/>
  <c r="J123" i="14"/>
  <c r="BE123" i="14" s="1"/>
  <c r="BI117" i="14"/>
  <c r="BH117" i="14"/>
  <c r="BG117" i="14"/>
  <c r="BF117" i="14"/>
  <c r="T117" i="14"/>
  <c r="R117" i="14"/>
  <c r="P117" i="14"/>
  <c r="BK117" i="14"/>
  <c r="J117" i="14"/>
  <c r="BE117" i="14" s="1"/>
  <c r="BI111" i="14"/>
  <c r="BH111" i="14"/>
  <c r="BG111" i="14"/>
  <c r="BF111" i="14"/>
  <c r="T111" i="14"/>
  <c r="R111" i="14"/>
  <c r="P111" i="14"/>
  <c r="BK111" i="14"/>
  <c r="J111" i="14"/>
  <c r="BE111" i="14" s="1"/>
  <c r="BI104" i="14"/>
  <c r="BH104" i="14"/>
  <c r="BG104" i="14"/>
  <c r="BF104" i="14"/>
  <c r="T104" i="14"/>
  <c r="R104" i="14"/>
  <c r="P104" i="14"/>
  <c r="BK104" i="14"/>
  <c r="J104" i="14"/>
  <c r="BE104" i="14" s="1"/>
  <c r="BI97" i="14"/>
  <c r="BH97" i="14"/>
  <c r="BG97" i="14"/>
  <c r="BF97" i="14"/>
  <c r="BE97" i="14"/>
  <c r="T97" i="14"/>
  <c r="R97" i="14"/>
  <c r="P97" i="14"/>
  <c r="BK97" i="14"/>
  <c r="J97" i="14"/>
  <c r="BI92" i="14"/>
  <c r="BH92" i="14"/>
  <c r="BG92" i="14"/>
  <c r="BF92" i="14"/>
  <c r="T92" i="14"/>
  <c r="R92" i="14"/>
  <c r="P92" i="14"/>
  <c r="BK92" i="14"/>
  <c r="J92" i="14"/>
  <c r="BE92" i="14" s="1"/>
  <c r="J85" i="14"/>
  <c r="F85" i="14"/>
  <c r="F83" i="14"/>
  <c r="E81" i="14"/>
  <c r="J55" i="14"/>
  <c r="F55" i="14"/>
  <c r="F53" i="14"/>
  <c r="E51" i="14"/>
  <c r="E47" i="14"/>
  <c r="J20" i="14"/>
  <c r="E20" i="14"/>
  <c r="F86" i="14" s="1"/>
  <c r="J19" i="14"/>
  <c r="J14" i="14"/>
  <c r="J53" i="14" s="1"/>
  <c r="E7" i="14"/>
  <c r="E77" i="14" s="1"/>
  <c r="AY64" i="1"/>
  <c r="AX64" i="1"/>
  <c r="BI200" i="13"/>
  <c r="BH200" i="13"/>
  <c r="BG200" i="13"/>
  <c r="BF200" i="13"/>
  <c r="T200" i="13"/>
  <c r="T199" i="13" s="1"/>
  <c r="R200" i="13"/>
  <c r="R199" i="13" s="1"/>
  <c r="P200" i="13"/>
  <c r="P199" i="13" s="1"/>
  <c r="BK200" i="13"/>
  <c r="BK199" i="13" s="1"/>
  <c r="J199" i="13" s="1"/>
  <c r="J66" i="13" s="1"/>
  <c r="J200" i="13"/>
  <c r="BE200" i="13" s="1"/>
  <c r="BI198" i="13"/>
  <c r="BH198" i="13"/>
  <c r="BG198" i="13"/>
  <c r="BF198" i="13"/>
  <c r="T198" i="13"/>
  <c r="R198" i="13"/>
  <c r="P198" i="13"/>
  <c r="BK198" i="13"/>
  <c r="J198" i="13"/>
  <c r="BE198" i="13" s="1"/>
  <c r="BI196" i="13"/>
  <c r="BH196" i="13"/>
  <c r="BG196" i="13"/>
  <c r="BF196" i="13"/>
  <c r="T196" i="13"/>
  <c r="R196" i="13"/>
  <c r="P196" i="13"/>
  <c r="BK196" i="13"/>
  <c r="J196" i="13"/>
  <c r="BE196" i="13" s="1"/>
  <c r="BI195" i="13"/>
  <c r="BH195" i="13"/>
  <c r="BG195" i="13"/>
  <c r="BF195" i="13"/>
  <c r="BE195" i="13"/>
  <c r="T195" i="13"/>
  <c r="R195" i="13"/>
  <c r="P195" i="13"/>
  <c r="BK195" i="13"/>
  <c r="J195" i="13"/>
  <c r="BI194" i="13"/>
  <c r="BH194" i="13"/>
  <c r="BG194" i="13"/>
  <c r="BF194" i="13"/>
  <c r="T194" i="13"/>
  <c r="T193" i="13" s="1"/>
  <c r="R194" i="13"/>
  <c r="P194" i="13"/>
  <c r="P193" i="13" s="1"/>
  <c r="BK194" i="13"/>
  <c r="BK193" i="13" s="1"/>
  <c r="J193" i="13" s="1"/>
  <c r="J65" i="13" s="1"/>
  <c r="J194" i="13"/>
  <c r="BE194" i="13" s="1"/>
  <c r="BI187" i="13"/>
  <c r="BH187" i="13"/>
  <c r="BG187" i="13"/>
  <c r="BF187" i="13"/>
  <c r="T187" i="13"/>
  <c r="T180" i="13" s="1"/>
  <c r="R187" i="13"/>
  <c r="P187" i="13"/>
  <c r="P180" i="13" s="1"/>
  <c r="BK187" i="13"/>
  <c r="J187" i="13"/>
  <c r="BE187" i="13" s="1"/>
  <c r="BI181" i="13"/>
  <c r="BH181" i="13"/>
  <c r="BG181" i="13"/>
  <c r="BF181" i="13"/>
  <c r="T181" i="13"/>
  <c r="R181" i="13"/>
  <c r="P181" i="13"/>
  <c r="BK181" i="13"/>
  <c r="J181" i="13"/>
  <c r="BE181" i="13" s="1"/>
  <c r="BI174" i="13"/>
  <c r="BH174" i="13"/>
  <c r="BG174" i="13"/>
  <c r="BF174" i="13"/>
  <c r="T174" i="13"/>
  <c r="R174" i="13"/>
  <c r="P174" i="13"/>
  <c r="BK174" i="13"/>
  <c r="J174" i="13"/>
  <c r="BE174" i="13" s="1"/>
  <c r="BI168" i="13"/>
  <c r="BH168" i="13"/>
  <c r="BG168" i="13"/>
  <c r="BF168" i="13"/>
  <c r="T168" i="13"/>
  <c r="R168" i="13"/>
  <c r="P168" i="13"/>
  <c r="BK168" i="13"/>
  <c r="J168" i="13"/>
  <c r="BE168" i="13" s="1"/>
  <c r="BI161" i="13"/>
  <c r="BH161" i="13"/>
  <c r="BG161" i="13"/>
  <c r="BF161" i="13"/>
  <c r="T161" i="13"/>
  <c r="R161" i="13"/>
  <c r="P161" i="13"/>
  <c r="BK161" i="13"/>
  <c r="J161" i="13"/>
  <c r="BE161" i="13" s="1"/>
  <c r="BI154" i="13"/>
  <c r="BH154" i="13"/>
  <c r="BG154" i="13"/>
  <c r="BF154" i="13"/>
  <c r="T154" i="13"/>
  <c r="R154" i="13"/>
  <c r="P154" i="13"/>
  <c r="BK154" i="13"/>
  <c r="J154" i="13"/>
  <c r="BE154" i="13" s="1"/>
  <c r="BI147" i="13"/>
  <c r="BH147" i="13"/>
  <c r="BG147" i="13"/>
  <c r="BF147" i="13"/>
  <c r="T147" i="13"/>
  <c r="R147" i="13"/>
  <c r="P147" i="13"/>
  <c r="BK147" i="13"/>
  <c r="J147" i="13"/>
  <c r="BE147" i="13" s="1"/>
  <c r="BI140" i="13"/>
  <c r="BH140" i="13"/>
  <c r="BG140" i="13"/>
  <c r="BF140" i="13"/>
  <c r="T140" i="13"/>
  <c r="R140" i="13"/>
  <c r="P140" i="13"/>
  <c r="BK140" i="13"/>
  <c r="J140" i="13"/>
  <c r="BE140" i="13" s="1"/>
  <c r="BI134" i="13"/>
  <c r="BH134" i="13"/>
  <c r="BG134" i="13"/>
  <c r="BF134" i="13"/>
  <c r="T134" i="13"/>
  <c r="R134" i="13"/>
  <c r="P134" i="13"/>
  <c r="BK134" i="13"/>
  <c r="J134" i="13"/>
  <c r="BE134" i="13" s="1"/>
  <c r="BI127" i="13"/>
  <c r="BH127" i="13"/>
  <c r="BG127" i="13"/>
  <c r="BF127" i="13"/>
  <c r="T127" i="13"/>
  <c r="R127" i="13"/>
  <c r="P127" i="13"/>
  <c r="BK127" i="13"/>
  <c r="J127" i="13"/>
  <c r="BE127" i="13" s="1"/>
  <c r="BI121" i="13"/>
  <c r="BH121" i="13"/>
  <c r="BG121" i="13"/>
  <c r="BF121" i="13"/>
  <c r="T121" i="13"/>
  <c r="R121" i="13"/>
  <c r="P121" i="13"/>
  <c r="BK121" i="13"/>
  <c r="J121" i="13"/>
  <c r="BE121" i="13" s="1"/>
  <c r="BI115" i="13"/>
  <c r="BH115" i="13"/>
  <c r="BG115" i="13"/>
  <c r="BF115" i="13"/>
  <c r="T115" i="13"/>
  <c r="R115" i="13"/>
  <c r="P115" i="13"/>
  <c r="BK115" i="13"/>
  <c r="J115" i="13"/>
  <c r="BE115" i="13" s="1"/>
  <c r="BI109" i="13"/>
  <c r="BH109" i="13"/>
  <c r="BG109" i="13"/>
  <c r="BF109" i="13"/>
  <c r="BE109" i="13"/>
  <c r="T109" i="13"/>
  <c r="R109" i="13"/>
  <c r="R90" i="13" s="1"/>
  <c r="P109" i="13"/>
  <c r="BK109" i="13"/>
  <c r="J109" i="13"/>
  <c r="BI103" i="13"/>
  <c r="BH103" i="13"/>
  <c r="BG103" i="13"/>
  <c r="BF103" i="13"/>
  <c r="T103" i="13"/>
  <c r="T90" i="13" s="1"/>
  <c r="R103" i="13"/>
  <c r="P103" i="13"/>
  <c r="BK103" i="13"/>
  <c r="J103" i="13"/>
  <c r="BE103" i="13" s="1"/>
  <c r="BI97" i="13"/>
  <c r="BH97" i="13"/>
  <c r="BG97" i="13"/>
  <c r="BF97" i="13"/>
  <c r="T97" i="13"/>
  <c r="R97" i="13"/>
  <c r="P97" i="13"/>
  <c r="BK97" i="13"/>
  <c r="J97" i="13"/>
  <c r="BE97" i="13" s="1"/>
  <c r="BI91" i="13"/>
  <c r="BH91" i="13"/>
  <c r="BG91" i="13"/>
  <c r="F34" i="13" s="1"/>
  <c r="BB64" i="1" s="1"/>
  <c r="BF91" i="13"/>
  <c r="T91" i="13"/>
  <c r="R91" i="13"/>
  <c r="P91" i="13"/>
  <c r="BK91" i="13"/>
  <c r="J91" i="13"/>
  <c r="BE91" i="13" s="1"/>
  <c r="J84" i="13"/>
  <c r="F84" i="13"/>
  <c r="F82" i="13"/>
  <c r="E80" i="13"/>
  <c r="E76" i="13"/>
  <c r="J55" i="13"/>
  <c r="F55" i="13"/>
  <c r="F53" i="13"/>
  <c r="E51" i="13"/>
  <c r="J20" i="13"/>
  <c r="E20" i="13"/>
  <c r="F56" i="13" s="1"/>
  <c r="J19" i="13"/>
  <c r="J14" i="13"/>
  <c r="E7" i="13"/>
  <c r="E47" i="13" s="1"/>
  <c r="R202" i="12"/>
  <c r="BK103" i="12"/>
  <c r="J103" i="12" s="1"/>
  <c r="J62" i="12" s="1"/>
  <c r="AY63" i="1"/>
  <c r="AX63" i="1"/>
  <c r="BI206" i="12"/>
  <c r="BH206" i="12"/>
  <c r="BG206" i="12"/>
  <c r="BF206" i="12"/>
  <c r="T206" i="12"/>
  <c r="T205" i="12" s="1"/>
  <c r="R206" i="12"/>
  <c r="R205" i="12" s="1"/>
  <c r="P206" i="12"/>
  <c r="P205" i="12" s="1"/>
  <c r="BK206" i="12"/>
  <c r="BK205" i="12" s="1"/>
  <c r="J205" i="12" s="1"/>
  <c r="J77" i="12" s="1"/>
  <c r="J206" i="12"/>
  <c r="BE206" i="12" s="1"/>
  <c r="BI204" i="12"/>
  <c r="BH204" i="12"/>
  <c r="BG204" i="12"/>
  <c r="BF204" i="12"/>
  <c r="T204" i="12"/>
  <c r="R204" i="12"/>
  <c r="P204" i="12"/>
  <c r="BK204" i="12"/>
  <c r="J204" i="12"/>
  <c r="BE204" i="12" s="1"/>
  <c r="BI203" i="12"/>
  <c r="BH203" i="12"/>
  <c r="BG203" i="12"/>
  <c r="BF203" i="12"/>
  <c r="T203" i="12"/>
  <c r="R203" i="12"/>
  <c r="P203" i="12"/>
  <c r="BK203" i="12"/>
  <c r="BK202" i="12" s="1"/>
  <c r="J202" i="12" s="1"/>
  <c r="J76" i="12" s="1"/>
  <c r="J203" i="12"/>
  <c r="BE203" i="12" s="1"/>
  <c r="BI201" i="12"/>
  <c r="BH201" i="12"/>
  <c r="BG201" i="12"/>
  <c r="BF201" i="12"/>
  <c r="T201" i="12"/>
  <c r="T200" i="12" s="1"/>
  <c r="R201" i="12"/>
  <c r="R200" i="12" s="1"/>
  <c r="P201" i="12"/>
  <c r="P200" i="12" s="1"/>
  <c r="BK201" i="12"/>
  <c r="BK200" i="12" s="1"/>
  <c r="J200" i="12" s="1"/>
  <c r="J75" i="12" s="1"/>
  <c r="J201" i="12"/>
  <c r="BE201" i="12" s="1"/>
  <c r="BI198" i="12"/>
  <c r="BH198" i="12"/>
  <c r="BG198" i="12"/>
  <c r="BF198" i="12"/>
  <c r="T198" i="12"/>
  <c r="T197" i="12" s="1"/>
  <c r="R198" i="12"/>
  <c r="R197" i="12" s="1"/>
  <c r="P198" i="12"/>
  <c r="P197" i="12" s="1"/>
  <c r="BK198" i="12"/>
  <c r="BK197" i="12" s="1"/>
  <c r="J197" i="12" s="1"/>
  <c r="J73" i="12" s="1"/>
  <c r="J198" i="12"/>
  <c r="BE198" i="12" s="1"/>
  <c r="BI192" i="12"/>
  <c r="BH192" i="12"/>
  <c r="BG192" i="12"/>
  <c r="BF192" i="12"/>
  <c r="T192" i="12"/>
  <c r="R192" i="12"/>
  <c r="P192" i="12"/>
  <c r="BK192" i="12"/>
  <c r="J192" i="12"/>
  <c r="BE192" i="12" s="1"/>
  <c r="BI187" i="12"/>
  <c r="BH187" i="12"/>
  <c r="BG187" i="12"/>
  <c r="BF187" i="12"/>
  <c r="T187" i="12"/>
  <c r="R187" i="12"/>
  <c r="P187" i="12"/>
  <c r="BK187" i="12"/>
  <c r="J187" i="12"/>
  <c r="BE187" i="12" s="1"/>
  <c r="BI182" i="12"/>
  <c r="BH182" i="12"/>
  <c r="BG182" i="12"/>
  <c r="BF182" i="12"/>
  <c r="T182" i="12"/>
  <c r="R182" i="12"/>
  <c r="P182" i="12"/>
  <c r="BK182" i="12"/>
  <c r="J182" i="12"/>
  <c r="BE182" i="12" s="1"/>
  <c r="BI177" i="12"/>
  <c r="BH177" i="12"/>
  <c r="BG177" i="12"/>
  <c r="BF177" i="12"/>
  <c r="BE177" i="12"/>
  <c r="T177" i="12"/>
  <c r="R177" i="12"/>
  <c r="P177" i="12"/>
  <c r="BK177" i="12"/>
  <c r="J177" i="12"/>
  <c r="BI176" i="12"/>
  <c r="BH176" i="12"/>
  <c r="BG176" i="12"/>
  <c r="BF176" i="12"/>
  <c r="BE176" i="12"/>
  <c r="T176" i="12"/>
  <c r="R176" i="12"/>
  <c r="P176" i="12"/>
  <c r="BK176" i="12"/>
  <c r="J176" i="12"/>
  <c r="BI175" i="12"/>
  <c r="BH175" i="12"/>
  <c r="BG175" i="12"/>
  <c r="BF175" i="12"/>
  <c r="T175" i="12"/>
  <c r="R175" i="12"/>
  <c r="P175" i="12"/>
  <c r="BK175" i="12"/>
  <c r="J175" i="12"/>
  <c r="BE175" i="12" s="1"/>
  <c r="BI170" i="12"/>
  <c r="BH170" i="12"/>
  <c r="BG170" i="12"/>
  <c r="BF170" i="12"/>
  <c r="T170" i="12"/>
  <c r="T169" i="12" s="1"/>
  <c r="R170" i="12"/>
  <c r="P170" i="12"/>
  <c r="BK170" i="12"/>
  <c r="J170" i="12"/>
  <c r="BE170" i="12" s="1"/>
  <c r="BI168" i="12"/>
  <c r="BH168" i="12"/>
  <c r="BG168" i="12"/>
  <c r="BF168" i="12"/>
  <c r="T168" i="12"/>
  <c r="R168" i="12"/>
  <c r="P168" i="12"/>
  <c r="BK168" i="12"/>
  <c r="J168" i="12"/>
  <c r="BE168" i="12" s="1"/>
  <c r="BI166" i="12"/>
  <c r="BH166" i="12"/>
  <c r="BG166" i="12"/>
  <c r="BF166" i="12"/>
  <c r="BE166" i="12"/>
  <c r="T166" i="12"/>
  <c r="R166" i="12"/>
  <c r="P166" i="12"/>
  <c r="BK166" i="12"/>
  <c r="J166" i="12"/>
  <c r="BI165" i="12"/>
  <c r="BH165" i="12"/>
  <c r="BG165" i="12"/>
  <c r="BF165" i="12"/>
  <c r="T165" i="12"/>
  <c r="R165" i="12"/>
  <c r="P165" i="12"/>
  <c r="BK165" i="12"/>
  <c r="J165" i="12"/>
  <c r="BE165" i="12" s="1"/>
  <c r="BI164" i="12"/>
  <c r="BH164" i="12"/>
  <c r="BG164" i="12"/>
  <c r="BF164" i="12"/>
  <c r="T164" i="12"/>
  <c r="R164" i="12"/>
  <c r="P164" i="12"/>
  <c r="BK164" i="12"/>
  <c r="J164" i="12"/>
  <c r="BE164" i="12" s="1"/>
  <c r="BI163" i="12"/>
  <c r="BH163" i="12"/>
  <c r="BG163" i="12"/>
  <c r="BF163" i="12"/>
  <c r="T163" i="12"/>
  <c r="R163" i="12"/>
  <c r="P163" i="12"/>
  <c r="BK163" i="12"/>
  <c r="J163" i="12"/>
  <c r="BE163" i="12" s="1"/>
  <c r="BI162" i="12"/>
  <c r="BH162" i="12"/>
  <c r="BG162" i="12"/>
  <c r="BF162" i="12"/>
  <c r="T162" i="12"/>
  <c r="R162" i="12"/>
  <c r="R161" i="12" s="1"/>
  <c r="P162" i="12"/>
  <c r="BK162" i="12"/>
  <c r="J162" i="12"/>
  <c r="BE162" i="12" s="1"/>
  <c r="BI160" i="12"/>
  <c r="BH160" i="12"/>
  <c r="BG160" i="12"/>
  <c r="BF160" i="12"/>
  <c r="T160" i="12"/>
  <c r="R160" i="12"/>
  <c r="P160" i="12"/>
  <c r="BK160" i="12"/>
  <c r="J160" i="12"/>
  <c r="BE160" i="12" s="1"/>
  <c r="BI159" i="12"/>
  <c r="BH159" i="12"/>
  <c r="BG159" i="12"/>
  <c r="BF159" i="12"/>
  <c r="T159" i="12"/>
  <c r="R159" i="12"/>
  <c r="P159" i="12"/>
  <c r="BK159" i="12"/>
  <c r="J159" i="12"/>
  <c r="BE159" i="12" s="1"/>
  <c r="BI158" i="12"/>
  <c r="BH158" i="12"/>
  <c r="BG158" i="12"/>
  <c r="BF158" i="12"/>
  <c r="T158" i="12"/>
  <c r="R158" i="12"/>
  <c r="P158" i="12"/>
  <c r="BK158" i="12"/>
  <c r="J158" i="12"/>
  <c r="BE158" i="12" s="1"/>
  <c r="BI157" i="12"/>
  <c r="BH157" i="12"/>
  <c r="BG157" i="12"/>
  <c r="BF157" i="12"/>
  <c r="T157" i="12"/>
  <c r="R157" i="12"/>
  <c r="P157" i="12"/>
  <c r="BK157" i="12"/>
  <c r="J157" i="12"/>
  <c r="BE157" i="12" s="1"/>
  <c r="BI156" i="12"/>
  <c r="BH156" i="12"/>
  <c r="BG156" i="12"/>
  <c r="BF156" i="12"/>
  <c r="T156" i="12"/>
  <c r="R156" i="12"/>
  <c r="P156" i="12"/>
  <c r="BK156" i="12"/>
  <c r="J156" i="12"/>
  <c r="BE156" i="12" s="1"/>
  <c r="BI155" i="12"/>
  <c r="BH155" i="12"/>
  <c r="BG155" i="12"/>
  <c r="BF155" i="12"/>
  <c r="BE155" i="12"/>
  <c r="T155" i="12"/>
  <c r="R155" i="12"/>
  <c r="P155" i="12"/>
  <c r="BK155" i="12"/>
  <c r="J155" i="12"/>
  <c r="BI154" i="12"/>
  <c r="BH154" i="12"/>
  <c r="BG154" i="12"/>
  <c r="BF154" i="12"/>
  <c r="T154" i="12"/>
  <c r="R154" i="12"/>
  <c r="P154" i="12"/>
  <c r="BK154" i="12"/>
  <c r="J154" i="12"/>
  <c r="BE154" i="12" s="1"/>
  <c r="BI153" i="12"/>
  <c r="BH153" i="12"/>
  <c r="BG153" i="12"/>
  <c r="BF153" i="12"/>
  <c r="T153" i="12"/>
  <c r="R153" i="12"/>
  <c r="P153" i="12"/>
  <c r="BK153" i="12"/>
  <c r="J153" i="12"/>
  <c r="BE153" i="12" s="1"/>
  <c r="BI152" i="12"/>
  <c r="BH152" i="12"/>
  <c r="BG152" i="12"/>
  <c r="BF152" i="12"/>
  <c r="T152" i="12"/>
  <c r="R152" i="12"/>
  <c r="P152" i="12"/>
  <c r="BK152" i="12"/>
  <c r="J152" i="12"/>
  <c r="BE152" i="12" s="1"/>
  <c r="BI147" i="12"/>
  <c r="BH147" i="12"/>
  <c r="BG147" i="12"/>
  <c r="BF147" i="12"/>
  <c r="BE147" i="12"/>
  <c r="T147" i="12"/>
  <c r="T146" i="12" s="1"/>
  <c r="R147" i="12"/>
  <c r="R146" i="12" s="1"/>
  <c r="P147" i="12"/>
  <c r="P146" i="12" s="1"/>
  <c r="BK147" i="12"/>
  <c r="BK146" i="12" s="1"/>
  <c r="J146" i="12" s="1"/>
  <c r="J68" i="12" s="1"/>
  <c r="J147" i="12"/>
  <c r="BI144" i="12"/>
  <c r="BH144" i="12"/>
  <c r="BG144" i="12"/>
  <c r="BF144" i="12"/>
  <c r="T144" i="12"/>
  <c r="R144" i="12"/>
  <c r="P144" i="12"/>
  <c r="BK144" i="12"/>
  <c r="J144" i="12"/>
  <c r="BE144" i="12" s="1"/>
  <c r="BI140" i="12"/>
  <c r="BH140" i="12"/>
  <c r="BG140" i="12"/>
  <c r="BF140" i="12"/>
  <c r="T140" i="12"/>
  <c r="R140" i="12"/>
  <c r="P140" i="12"/>
  <c r="BK140" i="12"/>
  <c r="J140" i="12"/>
  <c r="BE140" i="12" s="1"/>
  <c r="BI138" i="12"/>
  <c r="BH138" i="12"/>
  <c r="BG138" i="12"/>
  <c r="BF138" i="12"/>
  <c r="BE138" i="12"/>
  <c r="T138" i="12"/>
  <c r="R138" i="12"/>
  <c r="P138" i="12"/>
  <c r="BK138" i="12"/>
  <c r="J138" i="12"/>
  <c r="BI134" i="12"/>
  <c r="BH134" i="12"/>
  <c r="BG134" i="12"/>
  <c r="BF134" i="12"/>
  <c r="BE134" i="12"/>
  <c r="T134" i="12"/>
  <c r="R134" i="12"/>
  <c r="P134" i="12"/>
  <c r="BK134" i="12"/>
  <c r="J134" i="12"/>
  <c r="BI131" i="12"/>
  <c r="BH131" i="12"/>
  <c r="BG131" i="12"/>
  <c r="BF131" i="12"/>
  <c r="T131" i="12"/>
  <c r="R131" i="12"/>
  <c r="R130" i="12" s="1"/>
  <c r="P131" i="12"/>
  <c r="BK131" i="12"/>
  <c r="J131" i="12"/>
  <c r="BE131" i="12" s="1"/>
  <c r="BI128" i="12"/>
  <c r="BH128" i="12"/>
  <c r="BG128" i="12"/>
  <c r="BF128" i="12"/>
  <c r="T128" i="12"/>
  <c r="R128" i="12"/>
  <c r="P128" i="12"/>
  <c r="BK128" i="12"/>
  <c r="J128" i="12"/>
  <c r="BE128" i="12" s="1"/>
  <c r="BI123" i="12"/>
  <c r="BH123" i="12"/>
  <c r="BG123" i="12"/>
  <c r="BF123" i="12"/>
  <c r="T123" i="12"/>
  <c r="T122" i="12" s="1"/>
  <c r="R123" i="12"/>
  <c r="R122" i="12" s="1"/>
  <c r="P123" i="12"/>
  <c r="P122" i="12" s="1"/>
  <c r="BK123" i="12"/>
  <c r="BK122" i="12" s="1"/>
  <c r="J122" i="12" s="1"/>
  <c r="J66" i="12" s="1"/>
  <c r="J123" i="12"/>
  <c r="BE123" i="12" s="1"/>
  <c r="BI120" i="12"/>
  <c r="BH120" i="12"/>
  <c r="BG120" i="12"/>
  <c r="BF120" i="12"/>
  <c r="T120" i="12"/>
  <c r="T119" i="12" s="1"/>
  <c r="R120" i="12"/>
  <c r="R119" i="12" s="1"/>
  <c r="P120" i="12"/>
  <c r="P119" i="12" s="1"/>
  <c r="BK120" i="12"/>
  <c r="BK119" i="12" s="1"/>
  <c r="J120" i="12"/>
  <c r="BE120" i="12" s="1"/>
  <c r="BI117" i="12"/>
  <c r="BH117" i="12"/>
  <c r="BG117" i="12"/>
  <c r="BF117" i="12"/>
  <c r="BE117" i="12"/>
  <c r="T117" i="12"/>
  <c r="R117" i="12"/>
  <c r="P117" i="12"/>
  <c r="BK117" i="12"/>
  <c r="J117" i="12"/>
  <c r="BI115" i="12"/>
  <c r="BH115" i="12"/>
  <c r="BG115" i="12"/>
  <c r="BF115" i="12"/>
  <c r="BE115" i="12"/>
  <c r="T115" i="12"/>
  <c r="R115" i="12"/>
  <c r="P115" i="12"/>
  <c r="BK115" i="12"/>
  <c r="J115" i="12"/>
  <c r="BI114" i="12"/>
  <c r="BH114" i="12"/>
  <c r="BG114" i="12"/>
  <c r="BF114" i="12"/>
  <c r="T114" i="12"/>
  <c r="R114" i="12"/>
  <c r="P114" i="12"/>
  <c r="BK114" i="12"/>
  <c r="J114" i="12"/>
  <c r="BE114" i="12" s="1"/>
  <c r="BI113" i="12"/>
  <c r="BH113" i="12"/>
  <c r="BG113" i="12"/>
  <c r="BF113" i="12"/>
  <c r="T113" i="12"/>
  <c r="R113" i="12"/>
  <c r="P113" i="12"/>
  <c r="BK113" i="12"/>
  <c r="J113" i="12"/>
  <c r="BE113" i="12" s="1"/>
  <c r="BI107" i="12"/>
  <c r="BH107" i="12"/>
  <c r="BG107" i="12"/>
  <c r="BF107" i="12"/>
  <c r="BE107" i="12"/>
  <c r="T107" i="12"/>
  <c r="R107" i="12"/>
  <c r="P107" i="12"/>
  <c r="BK107" i="12"/>
  <c r="J107" i="12"/>
  <c r="BI104" i="12"/>
  <c r="BH104" i="12"/>
  <c r="BG104" i="12"/>
  <c r="BF104" i="12"/>
  <c r="T104" i="12"/>
  <c r="T103" i="12" s="1"/>
  <c r="R104" i="12"/>
  <c r="P104" i="12"/>
  <c r="P103" i="12" s="1"/>
  <c r="BK104" i="12"/>
  <c r="J104" i="12"/>
  <c r="BE104" i="12" s="1"/>
  <c r="BI102" i="12"/>
  <c r="BH102" i="12"/>
  <c r="BG102" i="12"/>
  <c r="BF102" i="12"/>
  <c r="BE102" i="12"/>
  <c r="T102" i="12"/>
  <c r="R102" i="12"/>
  <c r="P102" i="12"/>
  <c r="BK102" i="12"/>
  <c r="J102" i="12"/>
  <c r="BI101" i="12"/>
  <c r="BH101" i="12"/>
  <c r="BG101" i="12"/>
  <c r="BF101" i="12"/>
  <c r="T101" i="12"/>
  <c r="R101" i="12"/>
  <c r="P101" i="12"/>
  <c r="BK101" i="12"/>
  <c r="J101" i="12"/>
  <c r="BE101" i="12" s="1"/>
  <c r="J95" i="12"/>
  <c r="F95" i="12"/>
  <c r="F93" i="12"/>
  <c r="E91" i="12"/>
  <c r="J55" i="12"/>
  <c r="F55" i="12"/>
  <c r="F53" i="12"/>
  <c r="E51" i="12"/>
  <c r="J20" i="12"/>
  <c r="E20" i="12"/>
  <c r="J19" i="12"/>
  <c r="J14" i="12"/>
  <c r="E7" i="12"/>
  <c r="J103" i="11"/>
  <c r="J63" i="11" s="1"/>
  <c r="AY62" i="1"/>
  <c r="AX62" i="1"/>
  <c r="BI243" i="11"/>
  <c r="BH243" i="11"/>
  <c r="BG243" i="11"/>
  <c r="BF243" i="11"/>
  <c r="T243" i="11"/>
  <c r="T242" i="11" s="1"/>
  <c r="R243" i="11"/>
  <c r="R242" i="11" s="1"/>
  <c r="P243" i="11"/>
  <c r="P242" i="11" s="1"/>
  <c r="BK243" i="11"/>
  <c r="BK242" i="11" s="1"/>
  <c r="J242" i="11" s="1"/>
  <c r="J76" i="11" s="1"/>
  <c r="J243" i="11"/>
  <c r="BE243" i="11" s="1"/>
  <c r="BI241" i="11"/>
  <c r="BH241" i="11"/>
  <c r="BG241" i="11"/>
  <c r="BF241" i="11"/>
  <c r="T241" i="11"/>
  <c r="R241" i="11"/>
  <c r="P241" i="11"/>
  <c r="BK241" i="11"/>
  <c r="J241" i="11"/>
  <c r="BE241" i="11" s="1"/>
  <c r="BI240" i="11"/>
  <c r="BH240" i="11"/>
  <c r="BG240" i="11"/>
  <c r="BF240" i="11"/>
  <c r="BE240" i="11"/>
  <c r="T240" i="11"/>
  <c r="T239" i="11" s="1"/>
  <c r="R240" i="11"/>
  <c r="R239" i="11" s="1"/>
  <c r="P240" i="11"/>
  <c r="P239" i="11" s="1"/>
  <c r="BK240" i="11"/>
  <c r="J240" i="11"/>
  <c r="BI238" i="11"/>
  <c r="BH238" i="11"/>
  <c r="BG238" i="11"/>
  <c r="BF238" i="11"/>
  <c r="T238" i="11"/>
  <c r="T237" i="11" s="1"/>
  <c r="R238" i="11"/>
  <c r="R237" i="11" s="1"/>
  <c r="P238" i="11"/>
  <c r="P237" i="11" s="1"/>
  <c r="BK238" i="11"/>
  <c r="BK237" i="11" s="1"/>
  <c r="J238" i="11"/>
  <c r="BE238" i="11" s="1"/>
  <c r="BI235" i="11"/>
  <c r="BH235" i="11"/>
  <c r="BG235" i="11"/>
  <c r="BF235" i="11"/>
  <c r="BE235" i="11"/>
  <c r="T235" i="11"/>
  <c r="T234" i="11" s="1"/>
  <c r="R235" i="11"/>
  <c r="R234" i="11" s="1"/>
  <c r="P235" i="11"/>
  <c r="P234" i="11" s="1"/>
  <c r="BK235" i="11"/>
  <c r="BK234" i="11" s="1"/>
  <c r="J234" i="11" s="1"/>
  <c r="J72" i="11" s="1"/>
  <c r="J235" i="11"/>
  <c r="BI224" i="11"/>
  <c r="BH224" i="11"/>
  <c r="BG224" i="11"/>
  <c r="BF224" i="11"/>
  <c r="T224" i="11"/>
  <c r="T223" i="11" s="1"/>
  <c r="R224" i="11"/>
  <c r="R223" i="11" s="1"/>
  <c r="P224" i="11"/>
  <c r="P223" i="11" s="1"/>
  <c r="BK224" i="11"/>
  <c r="BK223" i="11" s="1"/>
  <c r="J223" i="11" s="1"/>
  <c r="J224" i="11"/>
  <c r="BE224" i="11" s="1"/>
  <c r="J71" i="11"/>
  <c r="BI222" i="11"/>
  <c r="BH222" i="11"/>
  <c r="BG222" i="11"/>
  <c r="BF222" i="11"/>
  <c r="T222" i="11"/>
  <c r="R222" i="11"/>
  <c r="P222" i="11"/>
  <c r="BK222" i="11"/>
  <c r="J222" i="11"/>
  <c r="BE222" i="11" s="1"/>
  <c r="BI221" i="11"/>
  <c r="BH221" i="11"/>
  <c r="BG221" i="11"/>
  <c r="BF221" i="11"/>
  <c r="BE221" i="11"/>
  <c r="T221" i="11"/>
  <c r="R221" i="11"/>
  <c r="P221" i="11"/>
  <c r="BK221" i="11"/>
  <c r="J221" i="11"/>
  <c r="BI220" i="11"/>
  <c r="BH220" i="11"/>
  <c r="BG220" i="11"/>
  <c r="BF220" i="11"/>
  <c r="T220" i="11"/>
  <c r="R220" i="11"/>
  <c r="P220" i="11"/>
  <c r="BK220" i="11"/>
  <c r="J220" i="11"/>
  <c r="BE220" i="11" s="1"/>
  <c r="BI219" i="11"/>
  <c r="BH219" i="11"/>
  <c r="BG219" i="11"/>
  <c r="BF219" i="11"/>
  <c r="T219" i="11"/>
  <c r="R219" i="11"/>
  <c r="P219" i="11"/>
  <c r="BK219" i="11"/>
  <c r="J219" i="11"/>
  <c r="BE219" i="11" s="1"/>
  <c r="BI218" i="11"/>
  <c r="BH218" i="11"/>
  <c r="BG218" i="11"/>
  <c r="BF218" i="11"/>
  <c r="T218" i="11"/>
  <c r="R218" i="11"/>
  <c r="P218" i="11"/>
  <c r="BK218" i="11"/>
  <c r="J218" i="11"/>
  <c r="BE218" i="11" s="1"/>
  <c r="BI217" i="11"/>
  <c r="BH217" i="11"/>
  <c r="BG217" i="11"/>
  <c r="BF217" i="11"/>
  <c r="T217" i="11"/>
  <c r="R217" i="11"/>
  <c r="P217" i="11"/>
  <c r="BK217" i="11"/>
  <c r="J217" i="11"/>
  <c r="BE217" i="11" s="1"/>
  <c r="BI216" i="11"/>
  <c r="BH216" i="11"/>
  <c r="BG216" i="11"/>
  <c r="BF216" i="11"/>
  <c r="T216" i="11"/>
  <c r="R216" i="11"/>
  <c r="P216" i="11"/>
  <c r="BK216" i="11"/>
  <c r="J216" i="11"/>
  <c r="BE216" i="11" s="1"/>
  <c r="BI215" i="11"/>
  <c r="BH215" i="11"/>
  <c r="BG215" i="11"/>
  <c r="BF215" i="11"/>
  <c r="T215" i="11"/>
  <c r="R215" i="11"/>
  <c r="P215" i="11"/>
  <c r="BK215" i="11"/>
  <c r="J215" i="11"/>
  <c r="BE215" i="11" s="1"/>
  <c r="BI214" i="11"/>
  <c r="BH214" i="11"/>
  <c r="BG214" i="11"/>
  <c r="BF214" i="11"/>
  <c r="T214" i="11"/>
  <c r="R214" i="11"/>
  <c r="P214" i="11"/>
  <c r="BK214" i="11"/>
  <c r="J214" i="11"/>
  <c r="BE214" i="11" s="1"/>
  <c r="BI213" i="11"/>
  <c r="BH213" i="11"/>
  <c r="BG213" i="11"/>
  <c r="BF213" i="11"/>
  <c r="T213" i="11"/>
  <c r="R213" i="11"/>
  <c r="P213" i="11"/>
  <c r="BK213" i="11"/>
  <c r="J213" i="11"/>
  <c r="BE213" i="11" s="1"/>
  <c r="BI212" i="11"/>
  <c r="BH212" i="11"/>
  <c r="BG212" i="11"/>
  <c r="BF212" i="11"/>
  <c r="T212" i="11"/>
  <c r="R212" i="11"/>
  <c r="P212" i="11"/>
  <c r="BK212" i="11"/>
  <c r="J212" i="11"/>
  <c r="BE212" i="11" s="1"/>
  <c r="BI211" i="11"/>
  <c r="BH211" i="11"/>
  <c r="BG211" i="11"/>
  <c r="BF211" i="11"/>
  <c r="T211" i="11"/>
  <c r="R211" i="11"/>
  <c r="P211" i="11"/>
  <c r="BK211" i="11"/>
  <c r="J211" i="11"/>
  <c r="BE211" i="11" s="1"/>
  <c r="BI210" i="11"/>
  <c r="BH210" i="11"/>
  <c r="BG210" i="11"/>
  <c r="BF210" i="11"/>
  <c r="T210" i="11"/>
  <c r="R210" i="11"/>
  <c r="P210" i="11"/>
  <c r="BK210" i="11"/>
  <c r="J210" i="11"/>
  <c r="BE210" i="11" s="1"/>
  <c r="BI209" i="11"/>
  <c r="BH209" i="11"/>
  <c r="BG209" i="11"/>
  <c r="BF209" i="11"/>
  <c r="T209" i="11"/>
  <c r="R209" i="11"/>
  <c r="P209" i="11"/>
  <c r="BK209" i="11"/>
  <c r="J209" i="11"/>
  <c r="BE209" i="11" s="1"/>
  <c r="BI208" i="11"/>
  <c r="BH208" i="11"/>
  <c r="BG208" i="11"/>
  <c r="BF208" i="11"/>
  <c r="T208" i="11"/>
  <c r="R208" i="11"/>
  <c r="P208" i="11"/>
  <c r="BK208" i="11"/>
  <c r="J208" i="11"/>
  <c r="BE208" i="11" s="1"/>
  <c r="BI207" i="11"/>
  <c r="BH207" i="11"/>
  <c r="BG207" i="11"/>
  <c r="BF207" i="11"/>
  <c r="T207" i="11"/>
  <c r="R207" i="11"/>
  <c r="P207" i="11"/>
  <c r="BK207" i="11"/>
  <c r="J207" i="11"/>
  <c r="BE207" i="11" s="1"/>
  <c r="BI206" i="11"/>
  <c r="BH206" i="11"/>
  <c r="BG206" i="11"/>
  <c r="BF206" i="11"/>
  <c r="T206" i="11"/>
  <c r="R206" i="11"/>
  <c r="P206" i="11"/>
  <c r="BK206" i="11"/>
  <c r="J206" i="11"/>
  <c r="BE206" i="11" s="1"/>
  <c r="BI205" i="11"/>
  <c r="BH205" i="11"/>
  <c r="BG205" i="11"/>
  <c r="BF205" i="11"/>
  <c r="T205" i="11"/>
  <c r="R205" i="11"/>
  <c r="P205" i="11"/>
  <c r="BK205" i="11"/>
  <c r="J205" i="11"/>
  <c r="BE205" i="11" s="1"/>
  <c r="BI204" i="11"/>
  <c r="BH204" i="11"/>
  <c r="BG204" i="11"/>
  <c r="BF204" i="11"/>
  <c r="T204" i="11"/>
  <c r="R204" i="11"/>
  <c r="P204" i="11"/>
  <c r="BK204" i="11"/>
  <c r="J204" i="11"/>
  <c r="BE204" i="11" s="1"/>
  <c r="BI203" i="11"/>
  <c r="BH203" i="11"/>
  <c r="BG203" i="11"/>
  <c r="BF203" i="11"/>
  <c r="T203" i="11"/>
  <c r="R203" i="11"/>
  <c r="P203" i="11"/>
  <c r="BK203" i="11"/>
  <c r="J203" i="11"/>
  <c r="BE203" i="11" s="1"/>
  <c r="BI202" i="11"/>
  <c r="BH202" i="11"/>
  <c r="BG202" i="11"/>
  <c r="BF202" i="11"/>
  <c r="BE202" i="11"/>
  <c r="T202" i="11"/>
  <c r="R202" i="11"/>
  <c r="P202" i="11"/>
  <c r="BK202" i="11"/>
  <c r="J202" i="11"/>
  <c r="BI201" i="11"/>
  <c r="BH201" i="11"/>
  <c r="BG201" i="11"/>
  <c r="BF201" i="11"/>
  <c r="T201" i="11"/>
  <c r="R201" i="11"/>
  <c r="P201" i="11"/>
  <c r="BK201" i="11"/>
  <c r="J201" i="11"/>
  <c r="BE201" i="11" s="1"/>
  <c r="BI200" i="11"/>
  <c r="BH200" i="11"/>
  <c r="BG200" i="11"/>
  <c r="BF200" i="11"/>
  <c r="T200" i="11"/>
  <c r="R200" i="11"/>
  <c r="P200" i="11"/>
  <c r="BK200" i="11"/>
  <c r="J200" i="11"/>
  <c r="BE200" i="11" s="1"/>
  <c r="BI198" i="11"/>
  <c r="BH198" i="11"/>
  <c r="BG198" i="11"/>
  <c r="BF198" i="11"/>
  <c r="BE198" i="11"/>
  <c r="T198" i="11"/>
  <c r="R198" i="11"/>
  <c r="P198" i="11"/>
  <c r="BK198" i="11"/>
  <c r="J198" i="11"/>
  <c r="BI195" i="11"/>
  <c r="BH195" i="11"/>
  <c r="BG195" i="11"/>
  <c r="BF195" i="11"/>
  <c r="BE195" i="11"/>
  <c r="T195" i="11"/>
  <c r="R195" i="11"/>
  <c r="P195" i="11"/>
  <c r="BK195" i="11"/>
  <c r="J195" i="11"/>
  <c r="BI192" i="11"/>
  <c r="BH192" i="11"/>
  <c r="BG192" i="11"/>
  <c r="BF192" i="11"/>
  <c r="T192" i="11"/>
  <c r="R192" i="11"/>
  <c r="P192" i="11"/>
  <c r="BK192" i="11"/>
  <c r="J192" i="11"/>
  <c r="BE192" i="11" s="1"/>
  <c r="BI189" i="11"/>
  <c r="BH189" i="11"/>
  <c r="BG189" i="11"/>
  <c r="BF189" i="11"/>
  <c r="T189" i="11"/>
  <c r="R189" i="11"/>
  <c r="P189" i="11"/>
  <c r="BK189" i="11"/>
  <c r="J189" i="11"/>
  <c r="BE189" i="11" s="1"/>
  <c r="BI186" i="11"/>
  <c r="BH186" i="11"/>
  <c r="BG186" i="11"/>
  <c r="BF186" i="11"/>
  <c r="T186" i="11"/>
  <c r="R186" i="11"/>
  <c r="P186" i="11"/>
  <c r="BK186" i="11"/>
  <c r="J186" i="11"/>
  <c r="BE186" i="11" s="1"/>
  <c r="BI183" i="11"/>
  <c r="BH183" i="11"/>
  <c r="BG183" i="11"/>
  <c r="BF183" i="11"/>
  <c r="T183" i="11"/>
  <c r="R183" i="11"/>
  <c r="P183" i="11"/>
  <c r="BK183" i="11"/>
  <c r="J183" i="11"/>
  <c r="BE183" i="11" s="1"/>
  <c r="BI180" i="11"/>
  <c r="BH180" i="11"/>
  <c r="BG180" i="11"/>
  <c r="BF180" i="11"/>
  <c r="T180" i="11"/>
  <c r="R180" i="11"/>
  <c r="P180" i="11"/>
  <c r="BK180" i="11"/>
  <c r="J180" i="11"/>
  <c r="BE180" i="11" s="1"/>
  <c r="BI177" i="11"/>
  <c r="BH177" i="11"/>
  <c r="BG177" i="11"/>
  <c r="BF177" i="11"/>
  <c r="BE177" i="11"/>
  <c r="T177" i="11"/>
  <c r="T176" i="11" s="1"/>
  <c r="R177" i="11"/>
  <c r="R176" i="11" s="1"/>
  <c r="P177" i="11"/>
  <c r="P176" i="11" s="1"/>
  <c r="BK177" i="11"/>
  <c r="J177" i="11"/>
  <c r="BI174" i="11"/>
  <c r="BH174" i="11"/>
  <c r="BG174" i="11"/>
  <c r="BF174" i="11"/>
  <c r="T174" i="11"/>
  <c r="R174" i="11"/>
  <c r="P174" i="11"/>
  <c r="BK174" i="11"/>
  <c r="J174" i="11"/>
  <c r="BE174" i="11" s="1"/>
  <c r="BI171" i="11"/>
  <c r="BH171" i="11"/>
  <c r="BG171" i="11"/>
  <c r="BF171" i="11"/>
  <c r="T171" i="11"/>
  <c r="R171" i="11"/>
  <c r="P171" i="11"/>
  <c r="BK171" i="11"/>
  <c r="J171" i="11"/>
  <c r="BE171" i="11" s="1"/>
  <c r="BI170" i="11"/>
  <c r="BH170" i="11"/>
  <c r="BG170" i="11"/>
  <c r="BF170" i="11"/>
  <c r="T170" i="11"/>
  <c r="R170" i="11"/>
  <c r="P170" i="11"/>
  <c r="BK170" i="11"/>
  <c r="J170" i="11"/>
  <c r="BE170" i="11" s="1"/>
  <c r="BI167" i="11"/>
  <c r="BH167" i="11"/>
  <c r="BG167" i="11"/>
  <c r="BF167" i="11"/>
  <c r="BE167" i="11"/>
  <c r="T167" i="11"/>
  <c r="R167" i="11"/>
  <c r="R166" i="11" s="1"/>
  <c r="P167" i="11"/>
  <c r="BK167" i="11"/>
  <c r="J167" i="11"/>
  <c r="BI159" i="11"/>
  <c r="BH159" i="11"/>
  <c r="BG159" i="11"/>
  <c r="BF159" i="11"/>
  <c r="BE159" i="11"/>
  <c r="T159" i="11"/>
  <c r="T158" i="11" s="1"/>
  <c r="R159" i="11"/>
  <c r="R158" i="11" s="1"/>
  <c r="P159" i="11"/>
  <c r="P158" i="11" s="1"/>
  <c r="BK159" i="11"/>
  <c r="BK158" i="11" s="1"/>
  <c r="J158" i="11" s="1"/>
  <c r="J66" i="11" s="1"/>
  <c r="J159" i="11"/>
  <c r="BI156" i="11"/>
  <c r="BH156" i="11"/>
  <c r="BG156" i="11"/>
  <c r="BF156" i="11"/>
  <c r="T156" i="11"/>
  <c r="R156" i="11"/>
  <c r="P156" i="11"/>
  <c r="BK156" i="11"/>
  <c r="J156" i="11"/>
  <c r="BE156" i="11" s="1"/>
  <c r="BI154" i="11"/>
  <c r="BH154" i="11"/>
  <c r="BG154" i="11"/>
  <c r="BF154" i="11"/>
  <c r="T154" i="11"/>
  <c r="R154" i="11"/>
  <c r="P154" i="11"/>
  <c r="BK154" i="11"/>
  <c r="J154" i="11"/>
  <c r="BE154" i="11" s="1"/>
  <c r="BI139" i="11"/>
  <c r="BH139" i="11"/>
  <c r="BG139" i="11"/>
  <c r="BF139" i="11"/>
  <c r="T139" i="11"/>
  <c r="R139" i="11"/>
  <c r="P139" i="11"/>
  <c r="BK139" i="11"/>
  <c r="J139" i="11"/>
  <c r="BE139" i="11" s="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BG135" i="11"/>
  <c r="BF135" i="11"/>
  <c r="T135" i="11"/>
  <c r="R135" i="11"/>
  <c r="P135" i="11"/>
  <c r="BK135" i="11"/>
  <c r="J135" i="11"/>
  <c r="BE135" i="11" s="1"/>
  <c r="BI133" i="11"/>
  <c r="BH133" i="11"/>
  <c r="BG133" i="11"/>
  <c r="BF133" i="11"/>
  <c r="T133" i="11"/>
  <c r="R133" i="11"/>
  <c r="P133" i="11"/>
  <c r="BK133" i="11"/>
  <c r="J133" i="11"/>
  <c r="BE133" i="11" s="1"/>
  <c r="BI114" i="11"/>
  <c r="BH114" i="11"/>
  <c r="BG114" i="11"/>
  <c r="BF114" i="11"/>
  <c r="BE114" i="11"/>
  <c r="T114" i="11"/>
  <c r="R114" i="11"/>
  <c r="P114" i="11"/>
  <c r="BK114" i="11"/>
  <c r="J114" i="11"/>
  <c r="BI112" i="11"/>
  <c r="BH112" i="11"/>
  <c r="BG112" i="11"/>
  <c r="BF112" i="11"/>
  <c r="T112" i="11"/>
  <c r="R112" i="11"/>
  <c r="P112" i="11"/>
  <c r="BK112" i="11"/>
  <c r="J112" i="11"/>
  <c r="BE112" i="11" s="1"/>
  <c r="BI109" i="11"/>
  <c r="BH109" i="11"/>
  <c r="BG109" i="11"/>
  <c r="BF109" i="11"/>
  <c r="T109" i="11"/>
  <c r="R109" i="11"/>
  <c r="P109" i="11"/>
  <c r="BK109" i="11"/>
  <c r="J109" i="11"/>
  <c r="BE109" i="11" s="1"/>
  <c r="BI108" i="11"/>
  <c r="BH108" i="11"/>
  <c r="BG108" i="11"/>
  <c r="BF108" i="11"/>
  <c r="BE108" i="11"/>
  <c r="T108" i="11"/>
  <c r="R108" i="11"/>
  <c r="P108" i="11"/>
  <c r="P106" i="11" s="1"/>
  <c r="BK108" i="11"/>
  <c r="J108" i="11"/>
  <c r="BI107" i="11"/>
  <c r="BH107" i="11"/>
  <c r="BG107" i="11"/>
  <c r="BF107" i="11"/>
  <c r="T107" i="11"/>
  <c r="R107" i="11"/>
  <c r="P107" i="11"/>
  <c r="BK107" i="11"/>
  <c r="J107" i="11"/>
  <c r="BE107" i="11" s="1"/>
  <c r="BI104" i="11"/>
  <c r="BH104" i="11"/>
  <c r="BG104" i="11"/>
  <c r="BF104" i="11"/>
  <c r="T104" i="11"/>
  <c r="T103" i="11" s="1"/>
  <c r="R104" i="11"/>
  <c r="R103" i="11" s="1"/>
  <c r="P104" i="11"/>
  <c r="P103" i="11" s="1"/>
  <c r="BK104" i="11"/>
  <c r="BK103" i="11" s="1"/>
  <c r="J104" i="11"/>
  <c r="BE104" i="11" s="1"/>
  <c r="BI101" i="11"/>
  <c r="BH101" i="11"/>
  <c r="BG101" i="11"/>
  <c r="BF101" i="11"/>
  <c r="BE101" i="11"/>
  <c r="T101" i="11"/>
  <c r="T100" i="11" s="1"/>
  <c r="R101" i="11"/>
  <c r="R100" i="11" s="1"/>
  <c r="P101" i="11"/>
  <c r="P100" i="11" s="1"/>
  <c r="BK101" i="11"/>
  <c r="BK100" i="11" s="1"/>
  <c r="J100" i="11" s="1"/>
  <c r="J62" i="11" s="1"/>
  <c r="J101" i="11"/>
  <c r="J94" i="11"/>
  <c r="F94" i="11"/>
  <c r="J92" i="11"/>
  <c r="F92" i="11"/>
  <c r="E90" i="11"/>
  <c r="J55" i="11"/>
  <c r="F55" i="11"/>
  <c r="F53" i="11"/>
  <c r="E51" i="11"/>
  <c r="J20" i="11"/>
  <c r="E20" i="11"/>
  <c r="F56" i="11" s="1"/>
  <c r="J19" i="11"/>
  <c r="J14" i="11"/>
  <c r="J53" i="11" s="1"/>
  <c r="E7" i="11"/>
  <c r="R181" i="10"/>
  <c r="AY61" i="1"/>
  <c r="AX61" i="1"/>
  <c r="BI182" i="10"/>
  <c r="BH182" i="10"/>
  <c r="BG182" i="10"/>
  <c r="BF182" i="10"/>
  <c r="T182" i="10"/>
  <c r="T181" i="10" s="1"/>
  <c r="R182" i="10"/>
  <c r="P182" i="10"/>
  <c r="P181" i="10" s="1"/>
  <c r="BK182" i="10"/>
  <c r="BK181" i="10" s="1"/>
  <c r="J181" i="10" s="1"/>
  <c r="J70" i="10" s="1"/>
  <c r="J182" i="10"/>
  <c r="BE182" i="10" s="1"/>
  <c r="BI180" i="10"/>
  <c r="BH180" i="10"/>
  <c r="BG180" i="10"/>
  <c r="BF180" i="10"/>
  <c r="T180" i="10"/>
  <c r="R180" i="10"/>
  <c r="P180" i="10"/>
  <c r="BK180" i="10"/>
  <c r="J180" i="10"/>
  <c r="BE180" i="10" s="1"/>
  <c r="BI179" i="10"/>
  <c r="BH179" i="10"/>
  <c r="BG179" i="10"/>
  <c r="BF179" i="10"/>
  <c r="BE179" i="10"/>
  <c r="T179" i="10"/>
  <c r="T178" i="10" s="1"/>
  <c r="R179" i="10"/>
  <c r="P179" i="10"/>
  <c r="P178" i="10" s="1"/>
  <c r="BK179" i="10"/>
  <c r="J179" i="10"/>
  <c r="BI176" i="10"/>
  <c r="BH176" i="10"/>
  <c r="BG176" i="10"/>
  <c r="BF176" i="10"/>
  <c r="BE176" i="10"/>
  <c r="T176" i="10"/>
  <c r="T175" i="10" s="1"/>
  <c r="T174" i="10" s="1"/>
  <c r="R176" i="10"/>
  <c r="R175" i="10" s="1"/>
  <c r="P176" i="10"/>
  <c r="P175" i="10" s="1"/>
  <c r="BK176" i="10"/>
  <c r="BK175" i="10" s="1"/>
  <c r="J176" i="10"/>
  <c r="BI171" i="10"/>
  <c r="BH171" i="10"/>
  <c r="BG171" i="10"/>
  <c r="BF171" i="10"/>
  <c r="T171" i="10"/>
  <c r="R171" i="10"/>
  <c r="P171" i="10"/>
  <c r="BK171" i="10"/>
  <c r="J171" i="10"/>
  <c r="BE171" i="10" s="1"/>
  <c r="BI168" i="10"/>
  <c r="BH168" i="10"/>
  <c r="BG168" i="10"/>
  <c r="BF168" i="10"/>
  <c r="T168" i="10"/>
  <c r="R168" i="10"/>
  <c r="P168" i="10"/>
  <c r="BK168" i="10"/>
  <c r="J168" i="10"/>
  <c r="BE168" i="10" s="1"/>
  <c r="BI165" i="10"/>
  <c r="BH165" i="10"/>
  <c r="BG165" i="10"/>
  <c r="BF165" i="10"/>
  <c r="T165" i="10"/>
  <c r="R165" i="10"/>
  <c r="R164" i="10" s="1"/>
  <c r="R163" i="10" s="1"/>
  <c r="P165" i="10"/>
  <c r="BK165" i="10"/>
  <c r="J165" i="10"/>
  <c r="BE165" i="10" s="1"/>
  <c r="BI161" i="10"/>
  <c r="BH161" i="10"/>
  <c r="BG161" i="10"/>
  <c r="BF161" i="10"/>
  <c r="BE161" i="10"/>
  <c r="T161" i="10"/>
  <c r="T160" i="10" s="1"/>
  <c r="R161" i="10"/>
  <c r="R160" i="10" s="1"/>
  <c r="P161" i="10"/>
  <c r="P160" i="10" s="1"/>
  <c r="BK161" i="10"/>
  <c r="BK160" i="10" s="1"/>
  <c r="J160" i="10" s="1"/>
  <c r="J64" i="10" s="1"/>
  <c r="J161" i="10"/>
  <c r="BI157" i="10"/>
  <c r="BH157" i="10"/>
  <c r="BG157" i="10"/>
  <c r="BF157" i="10"/>
  <c r="BE157" i="10"/>
  <c r="T157" i="10"/>
  <c r="R157" i="10"/>
  <c r="P157" i="10"/>
  <c r="BK157" i="10"/>
  <c r="J157" i="10"/>
  <c r="BI154" i="10"/>
  <c r="BH154" i="10"/>
  <c r="BG154" i="10"/>
  <c r="BF154" i="10"/>
  <c r="T154" i="10"/>
  <c r="R154" i="10"/>
  <c r="P154" i="10"/>
  <c r="BK154" i="10"/>
  <c r="J154" i="10"/>
  <c r="BE154" i="10" s="1"/>
  <c r="BI153" i="10"/>
  <c r="BH153" i="10"/>
  <c r="BG153" i="10"/>
  <c r="BF153" i="10"/>
  <c r="T153" i="10"/>
  <c r="R153" i="10"/>
  <c r="P153" i="10"/>
  <c r="BK153" i="10"/>
  <c r="J153" i="10"/>
  <c r="BE153" i="10" s="1"/>
  <c r="BI150" i="10"/>
  <c r="BH150" i="10"/>
  <c r="BG150" i="10"/>
  <c r="BF150" i="10"/>
  <c r="T150" i="10"/>
  <c r="R150" i="10"/>
  <c r="P150" i="10"/>
  <c r="BK150" i="10"/>
  <c r="J150" i="10"/>
  <c r="BE150" i="10" s="1"/>
  <c r="BI149" i="10"/>
  <c r="BH149" i="10"/>
  <c r="BG149" i="10"/>
  <c r="BF149" i="10"/>
  <c r="T149" i="10"/>
  <c r="R149" i="10"/>
  <c r="P149" i="10"/>
  <c r="BK149" i="10"/>
  <c r="J149" i="10"/>
  <c r="BE149" i="10" s="1"/>
  <c r="BI148" i="10"/>
  <c r="BH148" i="10"/>
  <c r="BG148" i="10"/>
  <c r="BF148" i="10"/>
  <c r="T148" i="10"/>
  <c r="R148" i="10"/>
  <c r="P148" i="10"/>
  <c r="BK148" i="10"/>
  <c r="J148" i="10"/>
  <c r="BE148" i="10" s="1"/>
  <c r="BI145" i="10"/>
  <c r="BH145" i="10"/>
  <c r="BG145" i="10"/>
  <c r="BF145" i="10"/>
  <c r="T145" i="10"/>
  <c r="R145" i="10"/>
  <c r="P145" i="10"/>
  <c r="BK145" i="10"/>
  <c r="J145" i="10"/>
  <c r="BE145" i="10" s="1"/>
  <c r="BI139" i="10"/>
  <c r="BH139" i="10"/>
  <c r="BG139" i="10"/>
  <c r="BF139" i="10"/>
  <c r="T139" i="10"/>
  <c r="R139" i="10"/>
  <c r="P139" i="10"/>
  <c r="BK139" i="10"/>
  <c r="J139" i="10"/>
  <c r="BE139" i="10" s="1"/>
  <c r="BI138" i="10"/>
  <c r="BH138" i="10"/>
  <c r="BG138" i="10"/>
  <c r="BF138" i="10"/>
  <c r="T138" i="10"/>
  <c r="R138" i="10"/>
  <c r="P138" i="10"/>
  <c r="BK138" i="10"/>
  <c r="J138" i="10"/>
  <c r="BE138" i="10" s="1"/>
  <c r="BI137" i="10"/>
  <c r="BH137" i="10"/>
  <c r="BG137" i="10"/>
  <c r="BF137" i="10"/>
  <c r="T137" i="10"/>
  <c r="R137" i="10"/>
  <c r="P137" i="10"/>
  <c r="BK137" i="10"/>
  <c r="J137" i="10"/>
  <c r="BE137" i="10" s="1"/>
  <c r="BI134" i="10"/>
  <c r="BH134" i="10"/>
  <c r="BG134" i="10"/>
  <c r="BF134" i="10"/>
  <c r="T134" i="10"/>
  <c r="R134" i="10"/>
  <c r="P134" i="10"/>
  <c r="BK134" i="10"/>
  <c r="J134" i="10"/>
  <c r="BE134" i="10" s="1"/>
  <c r="BI133" i="10"/>
  <c r="BH133" i="10"/>
  <c r="BG133" i="10"/>
  <c r="BF133" i="10"/>
  <c r="BE133" i="10"/>
  <c r="T133" i="10"/>
  <c r="R133" i="10"/>
  <c r="P133" i="10"/>
  <c r="BK133" i="10"/>
  <c r="J133" i="10"/>
  <c r="BI130" i="10"/>
  <c r="BH130" i="10"/>
  <c r="BG130" i="10"/>
  <c r="BF130" i="10"/>
  <c r="BE130" i="10"/>
  <c r="T130" i="10"/>
  <c r="R130" i="10"/>
  <c r="P130" i="10"/>
  <c r="BK130" i="10"/>
  <c r="J130" i="10"/>
  <c r="BI129" i="10"/>
  <c r="BH129" i="10"/>
  <c r="BG129" i="10"/>
  <c r="BF129" i="10"/>
  <c r="T129" i="10"/>
  <c r="R129" i="10"/>
  <c r="P129" i="10"/>
  <c r="BK129" i="10"/>
  <c r="J129" i="10"/>
  <c r="BE129" i="10" s="1"/>
  <c r="BI128" i="10"/>
  <c r="BH128" i="10"/>
  <c r="BG128" i="10"/>
  <c r="BF128" i="10"/>
  <c r="T128" i="10"/>
  <c r="R128" i="10"/>
  <c r="P128" i="10"/>
  <c r="BK128" i="10"/>
  <c r="J128" i="10"/>
  <c r="BE128" i="10" s="1"/>
  <c r="BI123" i="10"/>
  <c r="BH123" i="10"/>
  <c r="BG123" i="10"/>
  <c r="BF123" i="10"/>
  <c r="T123" i="10"/>
  <c r="R123" i="10"/>
  <c r="P123" i="10"/>
  <c r="BK123" i="10"/>
  <c r="J123" i="10"/>
  <c r="BE123" i="10" s="1"/>
  <c r="BI120" i="10"/>
  <c r="BH120" i="10"/>
  <c r="BG120" i="10"/>
  <c r="BF120" i="10"/>
  <c r="T120" i="10"/>
  <c r="R120" i="10"/>
  <c r="P120" i="10"/>
  <c r="BK120" i="10"/>
  <c r="J120" i="10"/>
  <c r="BE120" i="10" s="1"/>
  <c r="BI115" i="10"/>
  <c r="BH115" i="10"/>
  <c r="BG115" i="10"/>
  <c r="BF115" i="10"/>
  <c r="T115" i="10"/>
  <c r="R115" i="10"/>
  <c r="P115" i="10"/>
  <c r="BK115" i="10"/>
  <c r="J115" i="10"/>
  <c r="BE115" i="10" s="1"/>
  <c r="BI114" i="10"/>
  <c r="BH114" i="10"/>
  <c r="BG114" i="10"/>
  <c r="BF114" i="10"/>
  <c r="T114" i="10"/>
  <c r="R114" i="10"/>
  <c r="P114" i="10"/>
  <c r="BK114" i="10"/>
  <c r="J114" i="10"/>
  <c r="BE114" i="10" s="1"/>
  <c r="BI113" i="10"/>
  <c r="BH113" i="10"/>
  <c r="BG113" i="10"/>
  <c r="BF113" i="10"/>
  <c r="T113" i="10"/>
  <c r="R113" i="10"/>
  <c r="P113" i="10"/>
  <c r="BK113" i="10"/>
  <c r="J113" i="10"/>
  <c r="BE113" i="10" s="1"/>
  <c r="BI111" i="10"/>
  <c r="BH111" i="10"/>
  <c r="BG111" i="10"/>
  <c r="BF111" i="10"/>
  <c r="T111" i="10"/>
  <c r="R111" i="10"/>
  <c r="P111" i="10"/>
  <c r="BK111" i="10"/>
  <c r="J111" i="10"/>
  <c r="BE111" i="10" s="1"/>
  <c r="BI109" i="10"/>
  <c r="BH109" i="10"/>
  <c r="BG109" i="10"/>
  <c r="BF109" i="10"/>
  <c r="T109" i="10"/>
  <c r="R109" i="10"/>
  <c r="P109" i="10"/>
  <c r="BK109" i="10"/>
  <c r="J109" i="10"/>
  <c r="BE109" i="10" s="1"/>
  <c r="BI106" i="10"/>
  <c r="BH106" i="10"/>
  <c r="BG106" i="10"/>
  <c r="BF106" i="10"/>
  <c r="T106" i="10"/>
  <c r="R106" i="10"/>
  <c r="R96" i="10" s="1"/>
  <c r="P106" i="10"/>
  <c r="BK106" i="10"/>
  <c r="J106" i="10"/>
  <c r="BE106" i="10" s="1"/>
  <c r="BI101" i="10"/>
  <c r="BH101" i="10"/>
  <c r="BG101" i="10"/>
  <c r="BF101" i="10"/>
  <c r="T101" i="10"/>
  <c r="R101" i="10"/>
  <c r="P101" i="10"/>
  <c r="BK101" i="10"/>
  <c r="J101" i="10"/>
  <c r="BE101" i="10" s="1"/>
  <c r="BI100" i="10"/>
  <c r="BH100" i="10"/>
  <c r="BG100" i="10"/>
  <c r="BF100" i="10"/>
  <c r="T100" i="10"/>
  <c r="R100" i="10"/>
  <c r="P100" i="10"/>
  <c r="BK100" i="10"/>
  <c r="J100" i="10"/>
  <c r="BE100" i="10" s="1"/>
  <c r="BI97" i="10"/>
  <c r="BH97" i="10"/>
  <c r="BG97" i="10"/>
  <c r="BF97" i="10"/>
  <c r="T97" i="10"/>
  <c r="R97" i="10"/>
  <c r="P97" i="10"/>
  <c r="BK97" i="10"/>
  <c r="J97" i="10"/>
  <c r="BE97" i="10" s="1"/>
  <c r="BI95" i="10"/>
  <c r="BH95" i="10"/>
  <c r="BG95" i="10"/>
  <c r="BF95" i="10"/>
  <c r="BE95" i="10"/>
  <c r="T95" i="10"/>
  <c r="T94" i="10" s="1"/>
  <c r="R95" i="10"/>
  <c r="R94" i="10" s="1"/>
  <c r="P95" i="10"/>
  <c r="P94" i="10" s="1"/>
  <c r="BK95" i="10"/>
  <c r="BK94" i="10" s="1"/>
  <c r="J95" i="10"/>
  <c r="J88" i="10"/>
  <c r="F88" i="10"/>
  <c r="J86" i="10"/>
  <c r="F86" i="10"/>
  <c r="E84" i="10"/>
  <c r="J55" i="10"/>
  <c r="F55" i="10"/>
  <c r="F53" i="10"/>
  <c r="E51" i="10"/>
  <c r="J20" i="10"/>
  <c r="E20" i="10"/>
  <c r="F56" i="10" s="1"/>
  <c r="J19" i="10"/>
  <c r="J14" i="10"/>
  <c r="J53" i="10" s="1"/>
  <c r="E7" i="10"/>
  <c r="P183" i="9"/>
  <c r="BK183" i="9"/>
  <c r="J183" i="9" s="1"/>
  <c r="J72" i="9" s="1"/>
  <c r="AY60" i="1"/>
  <c r="AX60" i="1"/>
  <c r="BI225" i="9"/>
  <c r="BH225" i="9"/>
  <c r="BG225" i="9"/>
  <c r="BF225" i="9"/>
  <c r="BE225" i="9"/>
  <c r="T225" i="9"/>
  <c r="R225" i="9"/>
  <c r="P225" i="9"/>
  <c r="BK225" i="9"/>
  <c r="J225" i="9"/>
  <c r="BI224" i="9"/>
  <c r="BH224" i="9"/>
  <c r="BG224" i="9"/>
  <c r="BF224" i="9"/>
  <c r="BE224" i="9"/>
  <c r="T224" i="9"/>
  <c r="R224" i="9"/>
  <c r="P224" i="9"/>
  <c r="BK224" i="9"/>
  <c r="J224" i="9"/>
  <c r="BI223" i="9"/>
  <c r="BH223" i="9"/>
  <c r="BG223" i="9"/>
  <c r="BF223" i="9"/>
  <c r="BE223" i="9"/>
  <c r="T223" i="9"/>
  <c r="R223" i="9"/>
  <c r="P223" i="9"/>
  <c r="BK223" i="9"/>
  <c r="J223" i="9"/>
  <c r="BI222" i="9"/>
  <c r="BH222" i="9"/>
  <c r="BG222" i="9"/>
  <c r="BF222" i="9"/>
  <c r="T222" i="9"/>
  <c r="R222" i="9"/>
  <c r="P222" i="9"/>
  <c r="BK222" i="9"/>
  <c r="J222" i="9"/>
  <c r="BE222" i="9" s="1"/>
  <c r="BI221" i="9"/>
  <c r="BH221" i="9"/>
  <c r="BG221" i="9"/>
  <c r="BF221" i="9"/>
  <c r="T221" i="9"/>
  <c r="R221" i="9"/>
  <c r="P221" i="9"/>
  <c r="BK221" i="9"/>
  <c r="J221" i="9"/>
  <c r="BE221" i="9" s="1"/>
  <c r="BI220" i="9"/>
  <c r="BH220" i="9"/>
  <c r="BG220" i="9"/>
  <c r="BF220" i="9"/>
  <c r="BE220" i="9"/>
  <c r="T220" i="9"/>
  <c r="R220" i="9"/>
  <c r="P220" i="9"/>
  <c r="BK220" i="9"/>
  <c r="J220" i="9"/>
  <c r="BI219" i="9"/>
  <c r="BH219" i="9"/>
  <c r="BG219" i="9"/>
  <c r="BF219" i="9"/>
  <c r="BE219" i="9"/>
  <c r="T219" i="9"/>
  <c r="T215" i="9" s="1"/>
  <c r="R219" i="9"/>
  <c r="P219" i="9"/>
  <c r="BK219" i="9"/>
  <c r="J219" i="9"/>
  <c r="BI218" i="9"/>
  <c r="BH218" i="9"/>
  <c r="BG218" i="9"/>
  <c r="BF218" i="9"/>
  <c r="T218" i="9"/>
  <c r="R218" i="9"/>
  <c r="P218" i="9"/>
  <c r="BK218" i="9"/>
  <c r="J218" i="9"/>
  <c r="BE218" i="9" s="1"/>
  <c r="BI217" i="9"/>
  <c r="BH217" i="9"/>
  <c r="BG217" i="9"/>
  <c r="BF217" i="9"/>
  <c r="T217" i="9"/>
  <c r="R217" i="9"/>
  <c r="P217" i="9"/>
  <c r="BK217" i="9"/>
  <c r="J217" i="9"/>
  <c r="BE217" i="9" s="1"/>
  <c r="BI216" i="9"/>
  <c r="BH216" i="9"/>
  <c r="BG216" i="9"/>
  <c r="BF216" i="9"/>
  <c r="T216" i="9"/>
  <c r="R216" i="9"/>
  <c r="P216" i="9"/>
  <c r="BK216" i="9"/>
  <c r="J216" i="9"/>
  <c r="BE216" i="9" s="1"/>
  <c r="BI214" i="9"/>
  <c r="BH214" i="9"/>
  <c r="BG214" i="9"/>
  <c r="BF214" i="9"/>
  <c r="BE214" i="9"/>
  <c r="T214" i="9"/>
  <c r="R214" i="9"/>
  <c r="P214" i="9"/>
  <c r="BK214" i="9"/>
  <c r="J214" i="9"/>
  <c r="BI212" i="9"/>
  <c r="BH212" i="9"/>
  <c r="BG212" i="9"/>
  <c r="BF212" i="9"/>
  <c r="T212" i="9"/>
  <c r="R212" i="9"/>
  <c r="P212" i="9"/>
  <c r="BK212" i="9"/>
  <c r="J212" i="9"/>
  <c r="BE212" i="9" s="1"/>
  <c r="BI210" i="9"/>
  <c r="BH210" i="9"/>
  <c r="BG210" i="9"/>
  <c r="BF210" i="9"/>
  <c r="T210" i="9"/>
  <c r="R210" i="9"/>
  <c r="P210" i="9"/>
  <c r="BK210" i="9"/>
  <c r="J210" i="9"/>
  <c r="BE210" i="9" s="1"/>
  <c r="BI208" i="9"/>
  <c r="BH208" i="9"/>
  <c r="BG208" i="9"/>
  <c r="BF208" i="9"/>
  <c r="BE208" i="9"/>
  <c r="T208" i="9"/>
  <c r="R208" i="9"/>
  <c r="P208" i="9"/>
  <c r="BK208" i="9"/>
  <c r="J208" i="9"/>
  <c r="BI206" i="9"/>
  <c r="BH206" i="9"/>
  <c r="BG206" i="9"/>
  <c r="BF206" i="9"/>
  <c r="T206" i="9"/>
  <c r="R206" i="9"/>
  <c r="P206" i="9"/>
  <c r="BK206" i="9"/>
  <c r="J206" i="9"/>
  <c r="BE206" i="9" s="1"/>
  <c r="BI204" i="9"/>
  <c r="BH204" i="9"/>
  <c r="BG204" i="9"/>
  <c r="BF204" i="9"/>
  <c r="T204" i="9"/>
  <c r="R204" i="9"/>
  <c r="P204" i="9"/>
  <c r="BK204" i="9"/>
  <c r="J204" i="9"/>
  <c r="BE204" i="9" s="1"/>
  <c r="BI201" i="9"/>
  <c r="BH201" i="9"/>
  <c r="BG201" i="9"/>
  <c r="BF201" i="9"/>
  <c r="BE201" i="9"/>
  <c r="T201" i="9"/>
  <c r="R201" i="9"/>
  <c r="P201" i="9"/>
  <c r="P198" i="9" s="1"/>
  <c r="BK201" i="9"/>
  <c r="J201" i="9"/>
  <c r="BI199" i="9"/>
  <c r="BH199" i="9"/>
  <c r="BG199" i="9"/>
  <c r="BF199" i="9"/>
  <c r="T199" i="9"/>
  <c r="T198" i="9" s="1"/>
  <c r="R199" i="9"/>
  <c r="P199" i="9"/>
  <c r="BK199" i="9"/>
  <c r="BK198" i="9" s="1"/>
  <c r="J198" i="9" s="1"/>
  <c r="J74" i="9" s="1"/>
  <c r="J199" i="9"/>
  <c r="BE199" i="9" s="1"/>
  <c r="BI196" i="9"/>
  <c r="BH196" i="9"/>
  <c r="BG196" i="9"/>
  <c r="BF196" i="9"/>
  <c r="T196" i="9"/>
  <c r="R196" i="9"/>
  <c r="P196" i="9"/>
  <c r="BK196" i="9"/>
  <c r="J196" i="9"/>
  <c r="BE196" i="9" s="1"/>
  <c r="BI194" i="9"/>
  <c r="BH194" i="9"/>
  <c r="BG194" i="9"/>
  <c r="BF194" i="9"/>
  <c r="T194" i="9"/>
  <c r="R194" i="9"/>
  <c r="P194" i="9"/>
  <c r="BK194" i="9"/>
  <c r="J194" i="9"/>
  <c r="BE194" i="9" s="1"/>
  <c r="BI192" i="9"/>
  <c r="BH192" i="9"/>
  <c r="BG192" i="9"/>
  <c r="BF192" i="9"/>
  <c r="BE192" i="9"/>
  <c r="T192" i="9"/>
  <c r="R192" i="9"/>
  <c r="P192" i="9"/>
  <c r="BK192" i="9"/>
  <c r="J192" i="9"/>
  <c r="BI190" i="9"/>
  <c r="BH190" i="9"/>
  <c r="BG190" i="9"/>
  <c r="BF190" i="9"/>
  <c r="BE190" i="9"/>
  <c r="T190" i="9"/>
  <c r="R190" i="9"/>
  <c r="P190" i="9"/>
  <c r="BK190" i="9"/>
  <c r="J190" i="9"/>
  <c r="BI187" i="9"/>
  <c r="BH187" i="9"/>
  <c r="BG187" i="9"/>
  <c r="BF187" i="9"/>
  <c r="T187" i="9"/>
  <c r="R187" i="9"/>
  <c r="P187" i="9"/>
  <c r="BK187" i="9"/>
  <c r="J187" i="9"/>
  <c r="BE187" i="9" s="1"/>
  <c r="BI185" i="9"/>
  <c r="BH185" i="9"/>
  <c r="BG185" i="9"/>
  <c r="BF185" i="9"/>
  <c r="T185" i="9"/>
  <c r="R185" i="9"/>
  <c r="P185" i="9"/>
  <c r="BK185" i="9"/>
  <c r="J185" i="9"/>
  <c r="BE185" i="9" s="1"/>
  <c r="BI184" i="9"/>
  <c r="BH184" i="9"/>
  <c r="BG184" i="9"/>
  <c r="BF184" i="9"/>
  <c r="T184" i="9"/>
  <c r="T183" i="9" s="1"/>
  <c r="R184" i="9"/>
  <c r="P184" i="9"/>
  <c r="BK184" i="9"/>
  <c r="J184" i="9"/>
  <c r="BE184" i="9" s="1"/>
  <c r="BI181" i="9"/>
  <c r="BH181" i="9"/>
  <c r="BG181" i="9"/>
  <c r="BF181" i="9"/>
  <c r="T181" i="9"/>
  <c r="R181" i="9"/>
  <c r="P181" i="9"/>
  <c r="BK181" i="9"/>
  <c r="J181" i="9"/>
  <c r="BE181" i="9" s="1"/>
  <c r="BI179" i="9"/>
  <c r="BH179" i="9"/>
  <c r="BG179" i="9"/>
  <c r="BF179" i="9"/>
  <c r="T179" i="9"/>
  <c r="R179" i="9"/>
  <c r="P179" i="9"/>
  <c r="BK179" i="9"/>
  <c r="BK174" i="9" s="1"/>
  <c r="J174" i="9" s="1"/>
  <c r="J71" i="9" s="1"/>
  <c r="J179" i="9"/>
  <c r="BE179" i="9" s="1"/>
  <c r="BI177" i="9"/>
  <c r="BH177" i="9"/>
  <c r="BG177" i="9"/>
  <c r="BF177" i="9"/>
  <c r="T177" i="9"/>
  <c r="R177" i="9"/>
  <c r="P177" i="9"/>
  <c r="BK177" i="9"/>
  <c r="J177" i="9"/>
  <c r="BE177" i="9" s="1"/>
  <c r="BI175" i="9"/>
  <c r="BH175" i="9"/>
  <c r="BG175" i="9"/>
  <c r="BF175" i="9"/>
  <c r="T175" i="9"/>
  <c r="R175" i="9"/>
  <c r="P175" i="9"/>
  <c r="BK175" i="9"/>
  <c r="J175" i="9"/>
  <c r="BE175" i="9" s="1"/>
  <c r="BI173" i="9"/>
  <c r="BH173" i="9"/>
  <c r="BG173" i="9"/>
  <c r="BF173" i="9"/>
  <c r="T173" i="9"/>
  <c r="R173" i="9"/>
  <c r="P173" i="9"/>
  <c r="BK173" i="9"/>
  <c r="J173" i="9"/>
  <c r="BE173" i="9" s="1"/>
  <c r="BI171" i="9"/>
  <c r="BH171" i="9"/>
  <c r="BG171" i="9"/>
  <c r="BF171" i="9"/>
  <c r="BE171" i="9"/>
  <c r="T171" i="9"/>
  <c r="R171" i="9"/>
  <c r="P171" i="9"/>
  <c r="BK171" i="9"/>
  <c r="J171" i="9"/>
  <c r="BI169" i="9"/>
  <c r="BH169" i="9"/>
  <c r="BG169" i="9"/>
  <c r="BF169" i="9"/>
  <c r="BE169" i="9"/>
  <c r="T169" i="9"/>
  <c r="R169" i="9"/>
  <c r="P169" i="9"/>
  <c r="BK169" i="9"/>
  <c r="J169" i="9"/>
  <c r="BI167" i="9"/>
  <c r="BH167" i="9"/>
  <c r="BG167" i="9"/>
  <c r="BF167" i="9"/>
  <c r="T167" i="9"/>
  <c r="R167" i="9"/>
  <c r="P167" i="9"/>
  <c r="BK167" i="9"/>
  <c r="J167" i="9"/>
  <c r="BE167" i="9" s="1"/>
  <c r="BI165" i="9"/>
  <c r="BH165" i="9"/>
  <c r="BG165" i="9"/>
  <c r="BF165" i="9"/>
  <c r="T165" i="9"/>
  <c r="R165" i="9"/>
  <c r="P165" i="9"/>
  <c r="BK165" i="9"/>
  <c r="J165" i="9"/>
  <c r="BE165" i="9" s="1"/>
  <c r="BI163" i="9"/>
  <c r="BH163" i="9"/>
  <c r="BG163" i="9"/>
  <c r="BF163" i="9"/>
  <c r="T163" i="9"/>
  <c r="R163" i="9"/>
  <c r="P163" i="9"/>
  <c r="BK163" i="9"/>
  <c r="J163" i="9"/>
  <c r="BE163" i="9" s="1"/>
  <c r="BI161" i="9"/>
  <c r="BH161" i="9"/>
  <c r="BG161" i="9"/>
  <c r="BF161" i="9"/>
  <c r="BE161" i="9"/>
  <c r="T161" i="9"/>
  <c r="R161" i="9"/>
  <c r="P161" i="9"/>
  <c r="BK161" i="9"/>
  <c r="J161" i="9"/>
  <c r="BI159" i="9"/>
  <c r="BH159" i="9"/>
  <c r="BG159" i="9"/>
  <c r="BF159" i="9"/>
  <c r="T159" i="9"/>
  <c r="R159" i="9"/>
  <c r="P159" i="9"/>
  <c r="BK159" i="9"/>
  <c r="J159" i="9"/>
  <c r="BE159" i="9" s="1"/>
  <c r="BI157" i="9"/>
  <c r="BH157" i="9"/>
  <c r="BG157" i="9"/>
  <c r="BF157" i="9"/>
  <c r="T157" i="9"/>
  <c r="R157" i="9"/>
  <c r="P157" i="9"/>
  <c r="BK157" i="9"/>
  <c r="J157" i="9"/>
  <c r="BE157" i="9" s="1"/>
  <c r="BI154" i="9"/>
  <c r="BH154" i="9"/>
  <c r="BG154" i="9"/>
  <c r="BF154" i="9"/>
  <c r="T154" i="9"/>
  <c r="T153" i="9" s="1"/>
  <c r="R154" i="9"/>
  <c r="R153" i="9" s="1"/>
  <c r="P154" i="9"/>
  <c r="P153" i="9" s="1"/>
  <c r="BK154" i="9"/>
  <c r="BK153" i="9" s="1"/>
  <c r="J153" i="9" s="1"/>
  <c r="J69" i="9" s="1"/>
  <c r="J154" i="9"/>
  <c r="BE154" i="9" s="1"/>
  <c r="BI151" i="9"/>
  <c r="BH151" i="9"/>
  <c r="BG151" i="9"/>
  <c r="BF151" i="9"/>
  <c r="T151" i="9"/>
  <c r="R151" i="9"/>
  <c r="P151" i="9"/>
  <c r="BK151" i="9"/>
  <c r="J151" i="9"/>
  <c r="BE151" i="9" s="1"/>
  <c r="BI150" i="9"/>
  <c r="BH150" i="9"/>
  <c r="BG150" i="9"/>
  <c r="BF150" i="9"/>
  <c r="T150" i="9"/>
  <c r="R150" i="9"/>
  <c r="P150" i="9"/>
  <c r="BK150" i="9"/>
  <c r="J150" i="9"/>
  <c r="BE150" i="9" s="1"/>
  <c r="BI149" i="9"/>
  <c r="BH149" i="9"/>
  <c r="BG149" i="9"/>
  <c r="BF149" i="9"/>
  <c r="T149" i="9"/>
  <c r="R149" i="9"/>
  <c r="P149" i="9"/>
  <c r="BK149" i="9"/>
  <c r="J149" i="9"/>
  <c r="BE149" i="9" s="1"/>
  <c r="BI148" i="9"/>
  <c r="BH148" i="9"/>
  <c r="BG148" i="9"/>
  <c r="BF148" i="9"/>
  <c r="T148" i="9"/>
  <c r="R148" i="9"/>
  <c r="P148" i="9"/>
  <c r="BK148" i="9"/>
  <c r="J148" i="9"/>
  <c r="BE148" i="9" s="1"/>
  <c r="BI147" i="9"/>
  <c r="BH147" i="9"/>
  <c r="BG147" i="9"/>
  <c r="BF147" i="9"/>
  <c r="T147" i="9"/>
  <c r="R147" i="9"/>
  <c r="P147" i="9"/>
  <c r="BK147" i="9"/>
  <c r="J147" i="9"/>
  <c r="BE147" i="9" s="1"/>
  <c r="BI146" i="9"/>
  <c r="BH146" i="9"/>
  <c r="BG146" i="9"/>
  <c r="BF146" i="9"/>
  <c r="T146" i="9"/>
  <c r="R146" i="9"/>
  <c r="P146" i="9"/>
  <c r="BK146" i="9"/>
  <c r="J146" i="9"/>
  <c r="BE146" i="9" s="1"/>
  <c r="BI145" i="9"/>
  <c r="BH145" i="9"/>
  <c r="BG145" i="9"/>
  <c r="BF145" i="9"/>
  <c r="T145" i="9"/>
  <c r="R145" i="9"/>
  <c r="R144" i="9" s="1"/>
  <c r="P145" i="9"/>
  <c r="BK145" i="9"/>
  <c r="J145" i="9"/>
  <c r="BE145" i="9" s="1"/>
  <c r="BI143" i="9"/>
  <c r="BH143" i="9"/>
  <c r="BG143" i="9"/>
  <c r="BF143" i="9"/>
  <c r="T143" i="9"/>
  <c r="R143" i="9"/>
  <c r="P143" i="9"/>
  <c r="BK143" i="9"/>
  <c r="J143" i="9"/>
  <c r="BE143" i="9" s="1"/>
  <c r="BI141" i="9"/>
  <c r="BH141" i="9"/>
  <c r="BG141" i="9"/>
  <c r="BF141" i="9"/>
  <c r="T141" i="9"/>
  <c r="R141" i="9"/>
  <c r="P141" i="9"/>
  <c r="BK141" i="9"/>
  <c r="J141" i="9"/>
  <c r="BE141" i="9" s="1"/>
  <c r="BI139" i="9"/>
  <c r="BH139" i="9"/>
  <c r="BG139" i="9"/>
  <c r="BF139" i="9"/>
  <c r="T139" i="9"/>
  <c r="R139" i="9"/>
  <c r="P139" i="9"/>
  <c r="BK139" i="9"/>
  <c r="J139" i="9"/>
  <c r="BE139" i="9" s="1"/>
  <c r="BI137" i="9"/>
  <c r="BH137" i="9"/>
  <c r="BG137" i="9"/>
  <c r="BF137" i="9"/>
  <c r="BE137" i="9"/>
  <c r="T137" i="9"/>
  <c r="R137" i="9"/>
  <c r="P137" i="9"/>
  <c r="BK137" i="9"/>
  <c r="J137" i="9"/>
  <c r="BI135" i="9"/>
  <c r="BH135" i="9"/>
  <c r="BG135" i="9"/>
  <c r="BF135" i="9"/>
  <c r="T135" i="9"/>
  <c r="R135" i="9"/>
  <c r="P135" i="9"/>
  <c r="BK135" i="9"/>
  <c r="J135" i="9"/>
  <c r="BE135" i="9" s="1"/>
  <c r="BI133" i="9"/>
  <c r="BH133" i="9"/>
  <c r="BG133" i="9"/>
  <c r="BF133" i="9"/>
  <c r="T133" i="9"/>
  <c r="T132" i="9" s="1"/>
  <c r="R133" i="9"/>
  <c r="P133" i="9"/>
  <c r="BK133" i="9"/>
  <c r="J133" i="9"/>
  <c r="BE133" i="9" s="1"/>
  <c r="BI130" i="9"/>
  <c r="BH130" i="9"/>
  <c r="BG130" i="9"/>
  <c r="BF130" i="9"/>
  <c r="T130" i="9"/>
  <c r="R130" i="9"/>
  <c r="R127" i="9" s="1"/>
  <c r="P130" i="9"/>
  <c r="P127" i="9" s="1"/>
  <c r="BK130" i="9"/>
  <c r="J130" i="9"/>
  <c r="BE130" i="9" s="1"/>
  <c r="BI128" i="9"/>
  <c r="BH128" i="9"/>
  <c r="BG128" i="9"/>
  <c r="BF128" i="9"/>
  <c r="BE128" i="9"/>
  <c r="T128" i="9"/>
  <c r="R128" i="9"/>
  <c r="P128" i="9"/>
  <c r="BK128" i="9"/>
  <c r="BK127" i="9" s="1"/>
  <c r="J127" i="9" s="1"/>
  <c r="J65" i="9" s="1"/>
  <c r="J128" i="9"/>
  <c r="BI125" i="9"/>
  <c r="BH125" i="9"/>
  <c r="BG125" i="9"/>
  <c r="BF125" i="9"/>
  <c r="T125" i="9"/>
  <c r="R125" i="9"/>
  <c r="P125" i="9"/>
  <c r="BK125" i="9"/>
  <c r="J125" i="9"/>
  <c r="BE125" i="9" s="1"/>
  <c r="BI123" i="9"/>
  <c r="BH123" i="9"/>
  <c r="BG123" i="9"/>
  <c r="BF123" i="9"/>
  <c r="T123" i="9"/>
  <c r="R123" i="9"/>
  <c r="P123" i="9"/>
  <c r="BK123" i="9"/>
  <c r="J123" i="9"/>
  <c r="BE123" i="9" s="1"/>
  <c r="BI121" i="9"/>
  <c r="BH121" i="9"/>
  <c r="BG121" i="9"/>
  <c r="BF121" i="9"/>
  <c r="T121" i="9"/>
  <c r="R121" i="9"/>
  <c r="P121" i="9"/>
  <c r="BK121" i="9"/>
  <c r="J121" i="9"/>
  <c r="BE121" i="9" s="1"/>
  <c r="BI118" i="9"/>
  <c r="BH118" i="9"/>
  <c r="BG118" i="9"/>
  <c r="BF118" i="9"/>
  <c r="T118" i="9"/>
  <c r="R118" i="9"/>
  <c r="P118" i="9"/>
  <c r="BK118" i="9"/>
  <c r="J118" i="9"/>
  <c r="BE118" i="9" s="1"/>
  <c r="BI116" i="9"/>
  <c r="BH116" i="9"/>
  <c r="BG116" i="9"/>
  <c r="BF116" i="9"/>
  <c r="T116" i="9"/>
  <c r="R116" i="9"/>
  <c r="P116" i="9"/>
  <c r="BK116" i="9"/>
  <c r="J116" i="9"/>
  <c r="BE116" i="9" s="1"/>
  <c r="BI114" i="9"/>
  <c r="BH114" i="9"/>
  <c r="BG114" i="9"/>
  <c r="BF114" i="9"/>
  <c r="BE114" i="9"/>
  <c r="T114" i="9"/>
  <c r="R114" i="9"/>
  <c r="P114" i="9"/>
  <c r="BK114" i="9"/>
  <c r="J114" i="9"/>
  <c r="BI112" i="9"/>
  <c r="BH112" i="9"/>
  <c r="BG112" i="9"/>
  <c r="BF112" i="9"/>
  <c r="BE112" i="9"/>
  <c r="T112" i="9"/>
  <c r="R112" i="9"/>
  <c r="P112" i="9"/>
  <c r="BK112" i="9"/>
  <c r="BK111" i="9" s="1"/>
  <c r="J111" i="9" s="1"/>
  <c r="J63" i="9" s="1"/>
  <c r="J112" i="9"/>
  <c r="BI109" i="9"/>
  <c r="BH109" i="9"/>
  <c r="BG109" i="9"/>
  <c r="BF109" i="9"/>
  <c r="T109" i="9"/>
  <c r="R109" i="9"/>
  <c r="P109" i="9"/>
  <c r="BK109" i="9"/>
  <c r="J109" i="9"/>
  <c r="BE109" i="9" s="1"/>
  <c r="BI107" i="9"/>
  <c r="BH107" i="9"/>
  <c r="BG107" i="9"/>
  <c r="BF107" i="9"/>
  <c r="BE107" i="9"/>
  <c r="T107" i="9"/>
  <c r="R107" i="9"/>
  <c r="P107" i="9"/>
  <c r="BK107" i="9"/>
  <c r="J107" i="9"/>
  <c r="BI105" i="9"/>
  <c r="BH105" i="9"/>
  <c r="BG105" i="9"/>
  <c r="BF105" i="9"/>
  <c r="T105" i="9"/>
  <c r="R105" i="9"/>
  <c r="P105" i="9"/>
  <c r="BK105" i="9"/>
  <c r="J105" i="9"/>
  <c r="BE105" i="9" s="1"/>
  <c r="BI103" i="9"/>
  <c r="BH103" i="9"/>
  <c r="BG103" i="9"/>
  <c r="BF103" i="9"/>
  <c r="BE103" i="9"/>
  <c r="T103" i="9"/>
  <c r="R103" i="9"/>
  <c r="P103" i="9"/>
  <c r="BK103" i="9"/>
  <c r="J103" i="9"/>
  <c r="BI101" i="9"/>
  <c r="BH101" i="9"/>
  <c r="BG101" i="9"/>
  <c r="BF101" i="9"/>
  <c r="T101" i="9"/>
  <c r="R101" i="9"/>
  <c r="R100" i="9" s="1"/>
  <c r="P101" i="9"/>
  <c r="BK101" i="9"/>
  <c r="J101" i="9"/>
  <c r="BE101" i="9" s="1"/>
  <c r="J94" i="9"/>
  <c r="F94" i="9"/>
  <c r="J92" i="9"/>
  <c r="F92" i="9"/>
  <c r="E90" i="9"/>
  <c r="J55" i="9"/>
  <c r="F55" i="9"/>
  <c r="F53" i="9"/>
  <c r="E51" i="9"/>
  <c r="J20" i="9"/>
  <c r="E20" i="9"/>
  <c r="F56" i="9" s="1"/>
  <c r="J19" i="9"/>
  <c r="J14" i="9"/>
  <c r="J53" i="9" s="1"/>
  <c r="E7" i="9"/>
  <c r="E86" i="9" s="1"/>
  <c r="T550" i="8"/>
  <c r="J547" i="8"/>
  <c r="J75" i="8" s="1"/>
  <c r="R511" i="8"/>
  <c r="AY59" i="1"/>
  <c r="AX59" i="1"/>
  <c r="BI556" i="8"/>
  <c r="BH556" i="8"/>
  <c r="BG556" i="8"/>
  <c r="BF556" i="8"/>
  <c r="T556" i="8"/>
  <c r="T555" i="8" s="1"/>
  <c r="R556" i="8"/>
  <c r="R555" i="8" s="1"/>
  <c r="P556" i="8"/>
  <c r="P555" i="8" s="1"/>
  <c r="BK556" i="8"/>
  <c r="BK555" i="8" s="1"/>
  <c r="J555" i="8" s="1"/>
  <c r="J79" i="8" s="1"/>
  <c r="J556" i="8"/>
  <c r="BE556" i="8" s="1"/>
  <c r="BI554" i="8"/>
  <c r="BH554" i="8"/>
  <c r="BG554" i="8"/>
  <c r="BF554" i="8"/>
  <c r="BE554" i="8"/>
  <c r="T554" i="8"/>
  <c r="R554" i="8"/>
  <c r="P554" i="8"/>
  <c r="BK554" i="8"/>
  <c r="J554" i="8"/>
  <c r="BI553" i="8"/>
  <c r="BH553" i="8"/>
  <c r="BG553" i="8"/>
  <c r="BF553" i="8"/>
  <c r="T553" i="8"/>
  <c r="R553" i="8"/>
  <c r="P553" i="8"/>
  <c r="P552" i="8" s="1"/>
  <c r="BK553" i="8"/>
  <c r="J553" i="8"/>
  <c r="BE553" i="8" s="1"/>
  <c r="BI551" i="8"/>
  <c r="BH551" i="8"/>
  <c r="BG551" i="8"/>
  <c r="BF551" i="8"/>
  <c r="T551" i="8"/>
  <c r="R551" i="8"/>
  <c r="R550" i="8" s="1"/>
  <c r="P551" i="8"/>
  <c r="P550" i="8" s="1"/>
  <c r="BK551" i="8"/>
  <c r="BK550" i="8" s="1"/>
  <c r="J551" i="8"/>
  <c r="BE551" i="8" s="1"/>
  <c r="BI548" i="8"/>
  <c r="BH548" i="8"/>
  <c r="BG548" i="8"/>
  <c r="BF548" i="8"/>
  <c r="BE548" i="8"/>
  <c r="T548" i="8"/>
  <c r="T547" i="8" s="1"/>
  <c r="R548" i="8"/>
  <c r="R547" i="8" s="1"/>
  <c r="P548" i="8"/>
  <c r="P547" i="8" s="1"/>
  <c r="BK548" i="8"/>
  <c r="BK547" i="8" s="1"/>
  <c r="J548" i="8"/>
  <c r="BI546" i="8"/>
  <c r="BH546" i="8"/>
  <c r="BG546" i="8"/>
  <c r="BF546" i="8"/>
  <c r="T546" i="8"/>
  <c r="R546" i="8"/>
  <c r="P546" i="8"/>
  <c r="BK546" i="8"/>
  <c r="J546" i="8"/>
  <c r="BE546" i="8" s="1"/>
  <c r="BI545" i="8"/>
  <c r="BH545" i="8"/>
  <c r="BG545" i="8"/>
  <c r="BF545" i="8"/>
  <c r="T545" i="8"/>
  <c r="R545" i="8"/>
  <c r="P545" i="8"/>
  <c r="BK545" i="8"/>
  <c r="J545" i="8"/>
  <c r="BE545" i="8" s="1"/>
  <c r="BI544" i="8"/>
  <c r="BH544" i="8"/>
  <c r="BG544" i="8"/>
  <c r="BF544" i="8"/>
  <c r="T544" i="8"/>
  <c r="R544" i="8"/>
  <c r="P544" i="8"/>
  <c r="BK544" i="8"/>
  <c r="J544" i="8"/>
  <c r="BE544" i="8" s="1"/>
  <c r="BI543" i="8"/>
  <c r="BH543" i="8"/>
  <c r="BG543" i="8"/>
  <c r="BF543" i="8"/>
  <c r="T543" i="8"/>
  <c r="R543" i="8"/>
  <c r="P543" i="8"/>
  <c r="BK543" i="8"/>
  <c r="J543" i="8"/>
  <c r="BE543" i="8" s="1"/>
  <c r="BI542" i="8"/>
  <c r="BH542" i="8"/>
  <c r="BG542" i="8"/>
  <c r="BF542" i="8"/>
  <c r="T542" i="8"/>
  <c r="R542" i="8"/>
  <c r="P542" i="8"/>
  <c r="BK542" i="8"/>
  <c r="J542" i="8"/>
  <c r="BE542" i="8" s="1"/>
  <c r="BI541" i="8"/>
  <c r="BH541" i="8"/>
  <c r="BG541" i="8"/>
  <c r="BF541" i="8"/>
  <c r="BE541" i="8"/>
  <c r="T541" i="8"/>
  <c r="R541" i="8"/>
  <c r="P541" i="8"/>
  <c r="BK541" i="8"/>
  <c r="J541" i="8"/>
  <c r="BI540" i="8"/>
  <c r="BH540" i="8"/>
  <c r="BG540" i="8"/>
  <c r="BF540" i="8"/>
  <c r="T540" i="8"/>
  <c r="R540" i="8"/>
  <c r="P540" i="8"/>
  <c r="BK540" i="8"/>
  <c r="J540" i="8"/>
  <c r="BE540" i="8" s="1"/>
  <c r="BI539" i="8"/>
  <c r="BH539" i="8"/>
  <c r="BG539" i="8"/>
  <c r="BF539" i="8"/>
  <c r="T539" i="8"/>
  <c r="R539" i="8"/>
  <c r="P539" i="8"/>
  <c r="BK539" i="8"/>
  <c r="J539" i="8"/>
  <c r="BE539" i="8" s="1"/>
  <c r="BI538" i="8"/>
  <c r="BH538" i="8"/>
  <c r="BG538" i="8"/>
  <c r="BF538" i="8"/>
  <c r="T538" i="8"/>
  <c r="R538" i="8"/>
  <c r="P538" i="8"/>
  <c r="BK538" i="8"/>
  <c r="J538" i="8"/>
  <c r="BE538" i="8" s="1"/>
  <c r="BI537" i="8"/>
  <c r="BH537" i="8"/>
  <c r="BG537" i="8"/>
  <c r="BF537" i="8"/>
  <c r="T537" i="8"/>
  <c r="R537" i="8"/>
  <c r="P537" i="8"/>
  <c r="BK537" i="8"/>
  <c r="J537" i="8"/>
  <c r="BE537" i="8" s="1"/>
  <c r="BI536" i="8"/>
  <c r="BH536" i="8"/>
  <c r="BG536" i="8"/>
  <c r="BF536" i="8"/>
  <c r="T536" i="8"/>
  <c r="R536" i="8"/>
  <c r="P536" i="8"/>
  <c r="BK536" i="8"/>
  <c r="J536" i="8"/>
  <c r="BE536" i="8" s="1"/>
  <c r="BI535" i="8"/>
  <c r="BH535" i="8"/>
  <c r="BG535" i="8"/>
  <c r="BF535" i="8"/>
  <c r="T535" i="8"/>
  <c r="R535" i="8"/>
  <c r="P535" i="8"/>
  <c r="BK535" i="8"/>
  <c r="J535" i="8"/>
  <c r="BE535" i="8" s="1"/>
  <c r="BI534" i="8"/>
  <c r="BH534" i="8"/>
  <c r="BG534" i="8"/>
  <c r="BF534" i="8"/>
  <c r="T534" i="8"/>
  <c r="R534" i="8"/>
  <c r="P534" i="8"/>
  <c r="BK534" i="8"/>
  <c r="J534" i="8"/>
  <c r="BE534" i="8" s="1"/>
  <c r="BI533" i="8"/>
  <c r="BH533" i="8"/>
  <c r="BG533" i="8"/>
  <c r="BF533" i="8"/>
  <c r="BE533" i="8"/>
  <c r="T533" i="8"/>
  <c r="R533" i="8"/>
  <c r="P533" i="8"/>
  <c r="BK533" i="8"/>
  <c r="J533" i="8"/>
  <c r="BI532" i="8"/>
  <c r="BH532" i="8"/>
  <c r="BG532" i="8"/>
  <c r="BF532" i="8"/>
  <c r="T532" i="8"/>
  <c r="R532" i="8"/>
  <c r="P532" i="8"/>
  <c r="BK532" i="8"/>
  <c r="J532" i="8"/>
  <c r="BE532" i="8" s="1"/>
  <c r="BI531" i="8"/>
  <c r="BH531" i="8"/>
  <c r="BG531" i="8"/>
  <c r="BF531" i="8"/>
  <c r="BE531" i="8"/>
  <c r="T531" i="8"/>
  <c r="R531" i="8"/>
  <c r="P531" i="8"/>
  <c r="BK531" i="8"/>
  <c r="J531" i="8"/>
  <c r="BI530" i="8"/>
  <c r="BH530" i="8"/>
  <c r="BG530" i="8"/>
  <c r="BF530" i="8"/>
  <c r="T530" i="8"/>
  <c r="R530" i="8"/>
  <c r="P530" i="8"/>
  <c r="BK530" i="8"/>
  <c r="J530" i="8"/>
  <c r="BE530" i="8" s="1"/>
  <c r="BI529" i="8"/>
  <c r="BH529" i="8"/>
  <c r="BG529" i="8"/>
  <c r="BF529" i="8"/>
  <c r="T529" i="8"/>
  <c r="R529" i="8"/>
  <c r="P529" i="8"/>
  <c r="BK529" i="8"/>
  <c r="J529" i="8"/>
  <c r="BE529" i="8" s="1"/>
  <c r="BI528" i="8"/>
  <c r="BH528" i="8"/>
  <c r="BG528" i="8"/>
  <c r="BF528" i="8"/>
  <c r="BE528" i="8"/>
  <c r="T528" i="8"/>
  <c r="R528" i="8"/>
  <c r="P528" i="8"/>
  <c r="BK528" i="8"/>
  <c r="J528" i="8"/>
  <c r="BI527" i="8"/>
  <c r="BH527" i="8"/>
  <c r="BG527" i="8"/>
  <c r="BF527" i="8"/>
  <c r="BE527" i="8"/>
  <c r="T527" i="8"/>
  <c r="R527" i="8"/>
  <c r="P527" i="8"/>
  <c r="BK527" i="8"/>
  <c r="J527" i="8"/>
  <c r="BI526" i="8"/>
  <c r="BH526" i="8"/>
  <c r="BG526" i="8"/>
  <c r="BF526" i="8"/>
  <c r="T526" i="8"/>
  <c r="R526" i="8"/>
  <c r="P526" i="8"/>
  <c r="BK526" i="8"/>
  <c r="J526" i="8"/>
  <c r="BE526" i="8" s="1"/>
  <c r="BI525" i="8"/>
  <c r="BH525" i="8"/>
  <c r="BG525" i="8"/>
  <c r="BF525" i="8"/>
  <c r="T525" i="8"/>
  <c r="R525" i="8"/>
  <c r="P525" i="8"/>
  <c r="BK525" i="8"/>
  <c r="J525" i="8"/>
  <c r="BE525" i="8" s="1"/>
  <c r="BI524" i="8"/>
  <c r="BH524" i="8"/>
  <c r="BG524" i="8"/>
  <c r="BF524" i="8"/>
  <c r="T524" i="8"/>
  <c r="R524" i="8"/>
  <c r="P524" i="8"/>
  <c r="BK524" i="8"/>
  <c r="J524" i="8"/>
  <c r="BE524" i="8" s="1"/>
  <c r="BI523" i="8"/>
  <c r="BH523" i="8"/>
  <c r="BG523" i="8"/>
  <c r="BF523" i="8"/>
  <c r="T523" i="8"/>
  <c r="R523" i="8"/>
  <c r="P523" i="8"/>
  <c r="BK523" i="8"/>
  <c r="J523" i="8"/>
  <c r="BE523" i="8" s="1"/>
  <c r="BI522" i="8"/>
  <c r="BH522" i="8"/>
  <c r="BG522" i="8"/>
  <c r="BF522" i="8"/>
  <c r="T522" i="8"/>
  <c r="R522" i="8"/>
  <c r="P522" i="8"/>
  <c r="BK522" i="8"/>
  <c r="J522" i="8"/>
  <c r="BE522" i="8" s="1"/>
  <c r="BI521" i="8"/>
  <c r="BH521" i="8"/>
  <c r="BG521" i="8"/>
  <c r="BF521" i="8"/>
  <c r="BE521" i="8"/>
  <c r="T521" i="8"/>
  <c r="R521" i="8"/>
  <c r="P521" i="8"/>
  <c r="BK521" i="8"/>
  <c r="J521" i="8"/>
  <c r="BI520" i="8"/>
  <c r="BH520" i="8"/>
  <c r="BG520" i="8"/>
  <c r="BF520" i="8"/>
  <c r="T520" i="8"/>
  <c r="R520" i="8"/>
  <c r="P520" i="8"/>
  <c r="BK520" i="8"/>
  <c r="J520" i="8"/>
  <c r="BE520" i="8" s="1"/>
  <c r="BI519" i="8"/>
  <c r="BH519" i="8"/>
  <c r="BG519" i="8"/>
  <c r="BF519" i="8"/>
  <c r="T519" i="8"/>
  <c r="R519" i="8"/>
  <c r="P519" i="8"/>
  <c r="BK519" i="8"/>
  <c r="J519" i="8"/>
  <c r="BE519" i="8" s="1"/>
  <c r="BI518" i="8"/>
  <c r="BH518" i="8"/>
  <c r="BG518" i="8"/>
  <c r="BF518" i="8"/>
  <c r="T518" i="8"/>
  <c r="R518" i="8"/>
  <c r="P518" i="8"/>
  <c r="BK518" i="8"/>
  <c r="J518" i="8"/>
  <c r="BE518" i="8" s="1"/>
  <c r="BI517" i="8"/>
  <c r="BH517" i="8"/>
  <c r="BG517" i="8"/>
  <c r="BF517" i="8"/>
  <c r="BE517" i="8"/>
  <c r="T517" i="8"/>
  <c r="R517" i="8"/>
  <c r="P517" i="8"/>
  <c r="BK517" i="8"/>
  <c r="J517" i="8"/>
  <c r="BI516" i="8"/>
  <c r="BH516" i="8"/>
  <c r="BG516" i="8"/>
  <c r="BF516" i="8"/>
  <c r="T516" i="8"/>
  <c r="R516" i="8"/>
  <c r="P516" i="8"/>
  <c r="BK516" i="8"/>
  <c r="J516" i="8"/>
  <c r="BE516" i="8" s="1"/>
  <c r="BI515" i="8"/>
  <c r="BH515" i="8"/>
  <c r="BG515" i="8"/>
  <c r="BF515" i="8"/>
  <c r="T515" i="8"/>
  <c r="R515" i="8"/>
  <c r="P515" i="8"/>
  <c r="P514" i="8" s="1"/>
  <c r="BK515" i="8"/>
  <c r="J515" i="8"/>
  <c r="BE515" i="8" s="1"/>
  <c r="BI513" i="8"/>
  <c r="BH513" i="8"/>
  <c r="BG513" i="8"/>
  <c r="BF513" i="8"/>
  <c r="T513" i="8"/>
  <c r="R513" i="8"/>
  <c r="P513" i="8"/>
  <c r="BK513" i="8"/>
  <c r="J513" i="8"/>
  <c r="BE513" i="8" s="1"/>
  <c r="BI512" i="8"/>
  <c r="BH512" i="8"/>
  <c r="BG512" i="8"/>
  <c r="BF512" i="8"/>
  <c r="BE512" i="8"/>
  <c r="T512" i="8"/>
  <c r="R512" i="8"/>
  <c r="P512" i="8"/>
  <c r="P511" i="8" s="1"/>
  <c r="BK512" i="8"/>
  <c r="J512" i="8"/>
  <c r="BI506" i="8"/>
  <c r="BH506" i="8"/>
  <c r="BG506" i="8"/>
  <c r="BF506" i="8"/>
  <c r="T506" i="8"/>
  <c r="R506" i="8"/>
  <c r="P506" i="8"/>
  <c r="BK506" i="8"/>
  <c r="J506" i="8"/>
  <c r="BE506" i="8" s="1"/>
  <c r="BI502" i="8"/>
  <c r="BH502" i="8"/>
  <c r="BG502" i="8"/>
  <c r="BF502" i="8"/>
  <c r="T502" i="8"/>
  <c r="R502" i="8"/>
  <c r="P502" i="8"/>
  <c r="BK502" i="8"/>
  <c r="J502" i="8"/>
  <c r="BE502" i="8" s="1"/>
  <c r="BI499" i="8"/>
  <c r="BH499" i="8"/>
  <c r="BG499" i="8"/>
  <c r="BF499" i="8"/>
  <c r="BE499" i="8"/>
  <c r="T499" i="8"/>
  <c r="R499" i="8"/>
  <c r="P499" i="8"/>
  <c r="BK499" i="8"/>
  <c r="J499" i="8"/>
  <c r="BI496" i="8"/>
  <c r="BH496" i="8"/>
  <c r="BG496" i="8"/>
  <c r="BF496" i="8"/>
  <c r="T496" i="8"/>
  <c r="R496" i="8"/>
  <c r="P496" i="8"/>
  <c r="BK496" i="8"/>
  <c r="J496" i="8"/>
  <c r="BE496" i="8" s="1"/>
  <c r="BI495" i="8"/>
  <c r="BH495" i="8"/>
  <c r="BG495" i="8"/>
  <c r="BF495" i="8"/>
  <c r="T495" i="8"/>
  <c r="R495" i="8"/>
  <c r="P495" i="8"/>
  <c r="BK495" i="8"/>
  <c r="J495" i="8"/>
  <c r="BE495" i="8" s="1"/>
  <c r="BI484" i="8"/>
  <c r="BH484" i="8"/>
  <c r="BG484" i="8"/>
  <c r="BF484" i="8"/>
  <c r="BE484" i="8"/>
  <c r="T484" i="8"/>
  <c r="R484" i="8"/>
  <c r="P484" i="8"/>
  <c r="BK484" i="8"/>
  <c r="J484" i="8"/>
  <c r="BI483" i="8"/>
  <c r="BH483" i="8"/>
  <c r="BG483" i="8"/>
  <c r="BF483" i="8"/>
  <c r="BE483" i="8"/>
  <c r="T483" i="8"/>
  <c r="R483" i="8"/>
  <c r="P483" i="8"/>
  <c r="BK483" i="8"/>
  <c r="J483" i="8"/>
  <c r="BI476" i="8"/>
  <c r="BH476" i="8"/>
  <c r="BG476" i="8"/>
  <c r="BF476" i="8"/>
  <c r="BE476" i="8"/>
  <c r="T476" i="8"/>
  <c r="R476" i="8"/>
  <c r="P476" i="8"/>
  <c r="BK476" i="8"/>
  <c r="BK448" i="8" s="1"/>
  <c r="J448" i="8" s="1"/>
  <c r="J71" i="8" s="1"/>
  <c r="J476" i="8"/>
  <c r="BI471" i="8"/>
  <c r="BH471" i="8"/>
  <c r="BG471" i="8"/>
  <c r="BF471" i="8"/>
  <c r="T471" i="8"/>
  <c r="R471" i="8"/>
  <c r="P471" i="8"/>
  <c r="BK471" i="8"/>
  <c r="J471" i="8"/>
  <c r="BE471" i="8" s="1"/>
  <c r="BI470" i="8"/>
  <c r="BH470" i="8"/>
  <c r="BG470" i="8"/>
  <c r="BF470" i="8"/>
  <c r="T470" i="8"/>
  <c r="R470" i="8"/>
  <c r="P470" i="8"/>
  <c r="BK470" i="8"/>
  <c r="J470" i="8"/>
  <c r="BE470" i="8" s="1"/>
  <c r="BI464" i="8"/>
  <c r="BH464" i="8"/>
  <c r="BG464" i="8"/>
  <c r="BF464" i="8"/>
  <c r="BE464" i="8"/>
  <c r="T464" i="8"/>
  <c r="R464" i="8"/>
  <c r="P464" i="8"/>
  <c r="BK464" i="8"/>
  <c r="J464" i="8"/>
  <c r="BI458" i="8"/>
  <c r="BH458" i="8"/>
  <c r="BG458" i="8"/>
  <c r="BF458" i="8"/>
  <c r="T458" i="8"/>
  <c r="R458" i="8"/>
  <c r="P458" i="8"/>
  <c r="BK458" i="8"/>
  <c r="J458" i="8"/>
  <c r="BE458" i="8" s="1"/>
  <c r="BI457" i="8"/>
  <c r="BH457" i="8"/>
  <c r="BG457" i="8"/>
  <c r="BF457" i="8"/>
  <c r="T457" i="8"/>
  <c r="R457" i="8"/>
  <c r="P457" i="8"/>
  <c r="BK457" i="8"/>
  <c r="J457" i="8"/>
  <c r="BE457" i="8" s="1"/>
  <c r="BI450" i="8"/>
  <c r="BH450" i="8"/>
  <c r="BG450" i="8"/>
  <c r="BF450" i="8"/>
  <c r="T450" i="8"/>
  <c r="R450" i="8"/>
  <c r="P450" i="8"/>
  <c r="BK450" i="8"/>
  <c r="J450" i="8"/>
  <c r="BE450" i="8" s="1"/>
  <c r="BI449" i="8"/>
  <c r="BH449" i="8"/>
  <c r="BG449" i="8"/>
  <c r="BF449" i="8"/>
  <c r="T449" i="8"/>
  <c r="R449" i="8"/>
  <c r="P449" i="8"/>
  <c r="BK449" i="8"/>
  <c r="J449" i="8"/>
  <c r="BE449" i="8" s="1"/>
  <c r="BI446" i="8"/>
  <c r="BH446" i="8"/>
  <c r="BG446" i="8"/>
  <c r="BF446" i="8"/>
  <c r="BE446" i="8"/>
  <c r="T446" i="8"/>
  <c r="R446" i="8"/>
  <c r="P446" i="8"/>
  <c r="BK446" i="8"/>
  <c r="J446" i="8"/>
  <c r="BI445" i="8"/>
  <c r="BH445" i="8"/>
  <c r="BG445" i="8"/>
  <c r="BF445" i="8"/>
  <c r="T445" i="8"/>
  <c r="R445" i="8"/>
  <c r="P445" i="8"/>
  <c r="BK445" i="8"/>
  <c r="J445" i="8"/>
  <c r="BE445" i="8" s="1"/>
  <c r="BI444" i="8"/>
  <c r="BH444" i="8"/>
  <c r="BG444" i="8"/>
  <c r="BF444" i="8"/>
  <c r="T444" i="8"/>
  <c r="R444" i="8"/>
  <c r="P444" i="8"/>
  <c r="BK444" i="8"/>
  <c r="J444" i="8"/>
  <c r="BE444" i="8" s="1"/>
  <c r="BI443" i="8"/>
  <c r="BH443" i="8"/>
  <c r="BG443" i="8"/>
  <c r="BF443" i="8"/>
  <c r="T443" i="8"/>
  <c r="R443" i="8"/>
  <c r="P443" i="8"/>
  <c r="BK443" i="8"/>
  <c r="J443" i="8"/>
  <c r="BE443" i="8" s="1"/>
  <c r="BI435" i="8"/>
  <c r="BH435" i="8"/>
  <c r="BG435" i="8"/>
  <c r="BF435" i="8"/>
  <c r="T435" i="8"/>
  <c r="R435" i="8"/>
  <c r="P435" i="8"/>
  <c r="BK435" i="8"/>
  <c r="J435" i="8"/>
  <c r="BE435" i="8" s="1"/>
  <c r="BI424" i="8"/>
  <c r="BH424" i="8"/>
  <c r="BG424" i="8"/>
  <c r="BF424" i="8"/>
  <c r="T424" i="8"/>
  <c r="R424" i="8"/>
  <c r="P424" i="8"/>
  <c r="BK424" i="8"/>
  <c r="J424" i="8"/>
  <c r="BE424" i="8" s="1"/>
  <c r="BI423" i="8"/>
  <c r="BH423" i="8"/>
  <c r="BG423" i="8"/>
  <c r="BF423" i="8"/>
  <c r="BE423" i="8"/>
  <c r="T423" i="8"/>
  <c r="R423" i="8"/>
  <c r="P423" i="8"/>
  <c r="BK423" i="8"/>
  <c r="J423" i="8"/>
  <c r="BI414" i="8"/>
  <c r="BH414" i="8"/>
  <c r="BG414" i="8"/>
  <c r="BF414" i="8"/>
  <c r="BE414" i="8"/>
  <c r="T414" i="8"/>
  <c r="R414" i="8"/>
  <c r="P414" i="8"/>
  <c r="BK414" i="8"/>
  <c r="J414" i="8"/>
  <c r="BI413" i="8"/>
  <c r="BH413" i="8"/>
  <c r="BG413" i="8"/>
  <c r="BF413" i="8"/>
  <c r="BE413" i="8"/>
  <c r="T413" i="8"/>
  <c r="R413" i="8"/>
  <c r="P413" i="8"/>
  <c r="BK413" i="8"/>
  <c r="J413" i="8"/>
  <c r="BI412" i="8"/>
  <c r="BH412" i="8"/>
  <c r="BG412" i="8"/>
  <c r="BF412" i="8"/>
  <c r="T412" i="8"/>
  <c r="R412" i="8"/>
  <c r="P412" i="8"/>
  <c r="BK412" i="8"/>
  <c r="J412" i="8"/>
  <c r="BE412" i="8" s="1"/>
  <c r="BI398" i="8"/>
  <c r="BH398" i="8"/>
  <c r="BG398" i="8"/>
  <c r="BF398" i="8"/>
  <c r="T398" i="8"/>
  <c r="R398" i="8"/>
  <c r="P398" i="8"/>
  <c r="BK398" i="8"/>
  <c r="J398" i="8"/>
  <c r="BE398" i="8" s="1"/>
  <c r="BI397" i="8"/>
  <c r="BH397" i="8"/>
  <c r="BG397" i="8"/>
  <c r="BF397" i="8"/>
  <c r="BE397" i="8"/>
  <c r="T397" i="8"/>
  <c r="R397" i="8"/>
  <c r="P397" i="8"/>
  <c r="BK397" i="8"/>
  <c r="J397" i="8"/>
  <c r="BI396" i="8"/>
  <c r="BH396" i="8"/>
  <c r="BG396" i="8"/>
  <c r="BF396" i="8"/>
  <c r="BE396" i="8"/>
  <c r="T396" i="8"/>
  <c r="R396" i="8"/>
  <c r="P396" i="8"/>
  <c r="BK396" i="8"/>
  <c r="J396" i="8"/>
  <c r="BI372" i="8"/>
  <c r="BH372" i="8"/>
  <c r="BG372" i="8"/>
  <c r="BF372" i="8"/>
  <c r="T372" i="8"/>
  <c r="R372" i="8"/>
  <c r="P372" i="8"/>
  <c r="BK372" i="8"/>
  <c r="J372" i="8"/>
  <c r="BE372" i="8" s="1"/>
  <c r="BI371" i="8"/>
  <c r="BH371" i="8"/>
  <c r="BG371" i="8"/>
  <c r="BF371" i="8"/>
  <c r="T371" i="8"/>
  <c r="R371" i="8"/>
  <c r="P371" i="8"/>
  <c r="BK371" i="8"/>
  <c r="J371" i="8"/>
  <c r="BE371" i="8" s="1"/>
  <c r="BI368" i="8"/>
  <c r="BH368" i="8"/>
  <c r="BG368" i="8"/>
  <c r="BF368" i="8"/>
  <c r="T368" i="8"/>
  <c r="R368" i="8"/>
  <c r="P368" i="8"/>
  <c r="BK368" i="8"/>
  <c r="J368" i="8"/>
  <c r="BE368" i="8" s="1"/>
  <c r="BI367" i="8"/>
  <c r="BH367" i="8"/>
  <c r="BG367" i="8"/>
  <c r="BF367" i="8"/>
  <c r="BE367" i="8"/>
  <c r="T367" i="8"/>
  <c r="R367" i="8"/>
  <c r="P367" i="8"/>
  <c r="BK367" i="8"/>
  <c r="J367" i="8"/>
  <c r="BI362" i="8"/>
  <c r="BH362" i="8"/>
  <c r="BG362" i="8"/>
  <c r="BF362" i="8"/>
  <c r="T362" i="8"/>
  <c r="R362" i="8"/>
  <c r="P362" i="8"/>
  <c r="BK362" i="8"/>
  <c r="J362" i="8"/>
  <c r="BE362" i="8" s="1"/>
  <c r="BI361" i="8"/>
  <c r="BH361" i="8"/>
  <c r="BG361" i="8"/>
  <c r="BF361" i="8"/>
  <c r="BE361" i="8"/>
  <c r="T361" i="8"/>
  <c r="R361" i="8"/>
  <c r="P361" i="8"/>
  <c r="BK361" i="8"/>
  <c r="J361" i="8"/>
  <c r="BI354" i="8"/>
  <c r="BH354" i="8"/>
  <c r="BG354" i="8"/>
  <c r="BF354" i="8"/>
  <c r="T354" i="8"/>
  <c r="R354" i="8"/>
  <c r="P354" i="8"/>
  <c r="BK354" i="8"/>
  <c r="J354" i="8"/>
  <c r="BE354" i="8" s="1"/>
  <c r="BI353" i="8"/>
  <c r="BH353" i="8"/>
  <c r="BG353" i="8"/>
  <c r="BF353" i="8"/>
  <c r="BE353" i="8"/>
  <c r="T353" i="8"/>
  <c r="R353" i="8"/>
  <c r="P353" i="8"/>
  <c r="BK353" i="8"/>
  <c r="J353" i="8"/>
  <c r="BI341" i="8"/>
  <c r="BH341" i="8"/>
  <c r="BG341" i="8"/>
  <c r="BF341" i="8"/>
  <c r="T341" i="8"/>
  <c r="R341" i="8"/>
  <c r="P341" i="8"/>
  <c r="BK341" i="8"/>
  <c r="J341" i="8"/>
  <c r="BE341" i="8" s="1"/>
  <c r="BI340" i="8"/>
  <c r="BH340" i="8"/>
  <c r="BG340" i="8"/>
  <c r="BF340" i="8"/>
  <c r="BE340" i="8"/>
  <c r="T340" i="8"/>
  <c r="R340" i="8"/>
  <c r="P340" i="8"/>
  <c r="BK340" i="8"/>
  <c r="J340" i="8"/>
  <c r="BI335" i="8"/>
  <c r="BH335" i="8"/>
  <c r="BG335" i="8"/>
  <c r="BF335" i="8"/>
  <c r="T335" i="8"/>
  <c r="R335" i="8"/>
  <c r="P335" i="8"/>
  <c r="BK335" i="8"/>
  <c r="J335" i="8"/>
  <c r="BE335" i="8" s="1"/>
  <c r="BI334" i="8"/>
  <c r="BH334" i="8"/>
  <c r="BG334" i="8"/>
  <c r="BF334" i="8"/>
  <c r="T334" i="8"/>
  <c r="R334" i="8"/>
  <c r="P334" i="8"/>
  <c r="BK334" i="8"/>
  <c r="J334" i="8"/>
  <c r="BE334" i="8" s="1"/>
  <c r="BI331" i="8"/>
  <c r="BH331" i="8"/>
  <c r="BG331" i="8"/>
  <c r="BF331" i="8"/>
  <c r="T331" i="8"/>
  <c r="R331" i="8"/>
  <c r="P331" i="8"/>
  <c r="BK331" i="8"/>
  <c r="J331" i="8"/>
  <c r="BE331" i="8" s="1"/>
  <c r="BI330" i="8"/>
  <c r="BH330" i="8"/>
  <c r="BG330" i="8"/>
  <c r="BF330" i="8"/>
  <c r="BE330" i="8"/>
  <c r="T330" i="8"/>
  <c r="R330" i="8"/>
  <c r="P330" i="8"/>
  <c r="BK330" i="8"/>
  <c r="J330" i="8"/>
  <c r="BI329" i="8"/>
  <c r="BH329" i="8"/>
  <c r="BG329" i="8"/>
  <c r="BF329" i="8"/>
  <c r="BE329" i="8"/>
  <c r="T329" i="8"/>
  <c r="R329" i="8"/>
  <c r="P329" i="8"/>
  <c r="BK329" i="8"/>
  <c r="J329" i="8"/>
  <c r="BI326" i="8"/>
  <c r="BH326" i="8"/>
  <c r="BG326" i="8"/>
  <c r="BF326" i="8"/>
  <c r="T326" i="8"/>
  <c r="R326" i="8"/>
  <c r="P326" i="8"/>
  <c r="P325" i="8" s="1"/>
  <c r="BK326" i="8"/>
  <c r="J326" i="8"/>
  <c r="BE326" i="8" s="1"/>
  <c r="BI322" i="8"/>
  <c r="BH322" i="8"/>
  <c r="BG322" i="8"/>
  <c r="BF322" i="8"/>
  <c r="T322" i="8"/>
  <c r="R322" i="8"/>
  <c r="P322" i="8"/>
  <c r="BK322" i="8"/>
  <c r="J322" i="8"/>
  <c r="BE322" i="8" s="1"/>
  <c r="BI319" i="8"/>
  <c r="BH319" i="8"/>
  <c r="BG319" i="8"/>
  <c r="BF319" i="8"/>
  <c r="T319" i="8"/>
  <c r="R319" i="8"/>
  <c r="P319" i="8"/>
  <c r="BK319" i="8"/>
  <c r="J319" i="8"/>
  <c r="BE319" i="8" s="1"/>
  <c r="BI316" i="8"/>
  <c r="BH316" i="8"/>
  <c r="BG316" i="8"/>
  <c r="BF316" i="8"/>
  <c r="T316" i="8"/>
  <c r="R316" i="8"/>
  <c r="P316" i="8"/>
  <c r="BK316" i="8"/>
  <c r="J316" i="8"/>
  <c r="BE316" i="8" s="1"/>
  <c r="BI310" i="8"/>
  <c r="BH310" i="8"/>
  <c r="BG310" i="8"/>
  <c r="BF310" i="8"/>
  <c r="T310" i="8"/>
  <c r="R310" i="8"/>
  <c r="R309" i="8" s="1"/>
  <c r="P310" i="8"/>
  <c r="BK310" i="8"/>
  <c r="J310" i="8"/>
  <c r="BE310" i="8" s="1"/>
  <c r="BI307" i="8"/>
  <c r="BH307" i="8"/>
  <c r="BG307" i="8"/>
  <c r="BF307" i="8"/>
  <c r="BE307" i="8"/>
  <c r="T307" i="8"/>
  <c r="R307" i="8"/>
  <c r="P307" i="8"/>
  <c r="BK307" i="8"/>
  <c r="J307" i="8"/>
  <c r="BI305" i="8"/>
  <c r="BH305" i="8"/>
  <c r="BG305" i="8"/>
  <c r="BF305" i="8"/>
  <c r="T305" i="8"/>
  <c r="R305" i="8"/>
  <c r="P305" i="8"/>
  <c r="BK305" i="8"/>
  <c r="J305" i="8"/>
  <c r="BE305" i="8" s="1"/>
  <c r="BI303" i="8"/>
  <c r="BH303" i="8"/>
  <c r="BG303" i="8"/>
  <c r="BF303" i="8"/>
  <c r="BE303" i="8"/>
  <c r="T303" i="8"/>
  <c r="R303" i="8"/>
  <c r="P303" i="8"/>
  <c r="BK303" i="8"/>
  <c r="J303" i="8"/>
  <c r="BI289" i="8"/>
  <c r="BH289" i="8"/>
  <c r="BG289" i="8"/>
  <c r="BF289" i="8"/>
  <c r="T289" i="8"/>
  <c r="R289" i="8"/>
  <c r="P289" i="8"/>
  <c r="BK289" i="8"/>
  <c r="J289" i="8"/>
  <c r="BE289" i="8" s="1"/>
  <c r="BI287" i="8"/>
  <c r="BH287" i="8"/>
  <c r="BG287" i="8"/>
  <c r="BF287" i="8"/>
  <c r="BE287" i="8"/>
  <c r="T287" i="8"/>
  <c r="R287" i="8"/>
  <c r="P287" i="8"/>
  <c r="BK287" i="8"/>
  <c r="J287" i="8"/>
  <c r="BI280" i="8"/>
  <c r="BH280" i="8"/>
  <c r="BG280" i="8"/>
  <c r="BF280" i="8"/>
  <c r="BE280" i="8"/>
  <c r="T280" i="8"/>
  <c r="R280" i="8"/>
  <c r="P280" i="8"/>
  <c r="BK280" i="8"/>
  <c r="J280" i="8"/>
  <c r="BI278" i="8"/>
  <c r="BH278" i="8"/>
  <c r="BG278" i="8"/>
  <c r="BF278" i="8"/>
  <c r="T278" i="8"/>
  <c r="R278" i="8"/>
  <c r="P278" i="8"/>
  <c r="BK278" i="8"/>
  <c r="J278" i="8"/>
  <c r="BE278" i="8" s="1"/>
  <c r="BI272" i="8"/>
  <c r="BH272" i="8"/>
  <c r="BG272" i="8"/>
  <c r="BF272" i="8"/>
  <c r="T272" i="8"/>
  <c r="R272" i="8"/>
  <c r="P272" i="8"/>
  <c r="BK272" i="8"/>
  <c r="J272" i="8"/>
  <c r="BE272" i="8" s="1"/>
  <c r="BI270" i="8"/>
  <c r="BH270" i="8"/>
  <c r="BG270" i="8"/>
  <c r="BF270" i="8"/>
  <c r="T270" i="8"/>
  <c r="R270" i="8"/>
  <c r="P270" i="8"/>
  <c r="BK270" i="8"/>
  <c r="J270" i="8"/>
  <c r="BE270" i="8" s="1"/>
  <c r="BI268" i="8"/>
  <c r="BH268" i="8"/>
  <c r="BG268" i="8"/>
  <c r="BF268" i="8"/>
  <c r="BE268" i="8"/>
  <c r="T268" i="8"/>
  <c r="R268" i="8"/>
  <c r="P268" i="8"/>
  <c r="BK268" i="8"/>
  <c r="J268" i="8"/>
  <c r="BI266" i="8"/>
  <c r="BH266" i="8"/>
  <c r="BG266" i="8"/>
  <c r="BF266" i="8"/>
  <c r="BE266" i="8"/>
  <c r="T266" i="8"/>
  <c r="R266" i="8"/>
  <c r="P266" i="8"/>
  <c r="BK266" i="8"/>
  <c r="J266" i="8"/>
  <c r="BI264" i="8"/>
  <c r="BH264" i="8"/>
  <c r="BG264" i="8"/>
  <c r="BF264" i="8"/>
  <c r="T264" i="8"/>
  <c r="R264" i="8"/>
  <c r="P264" i="8"/>
  <c r="BK264" i="8"/>
  <c r="J264" i="8"/>
  <c r="BE264" i="8" s="1"/>
  <c r="BI262" i="8"/>
  <c r="BH262" i="8"/>
  <c r="BG262" i="8"/>
  <c r="BF262" i="8"/>
  <c r="T262" i="8"/>
  <c r="R262" i="8"/>
  <c r="P262" i="8"/>
  <c r="BK262" i="8"/>
  <c r="J262" i="8"/>
  <c r="BE262" i="8" s="1"/>
  <c r="BI260" i="8"/>
  <c r="BH260" i="8"/>
  <c r="BG260" i="8"/>
  <c r="BF260" i="8"/>
  <c r="T260" i="8"/>
  <c r="R260" i="8"/>
  <c r="P260" i="8"/>
  <c r="BK260" i="8"/>
  <c r="J260" i="8"/>
  <c r="BE260" i="8" s="1"/>
  <c r="BI186" i="8"/>
  <c r="BH186" i="8"/>
  <c r="BG186" i="8"/>
  <c r="BF186" i="8"/>
  <c r="BE186" i="8"/>
  <c r="T186" i="8"/>
  <c r="R186" i="8"/>
  <c r="P186" i="8"/>
  <c r="BK186" i="8"/>
  <c r="J186" i="8"/>
  <c r="BI184" i="8"/>
  <c r="BH184" i="8"/>
  <c r="BG184" i="8"/>
  <c r="BF184" i="8"/>
  <c r="T184" i="8"/>
  <c r="R184" i="8"/>
  <c r="P184" i="8"/>
  <c r="BK184" i="8"/>
  <c r="J184" i="8"/>
  <c r="BE184" i="8" s="1"/>
  <c r="BI182" i="8"/>
  <c r="BH182" i="8"/>
  <c r="BG182" i="8"/>
  <c r="BF182" i="8"/>
  <c r="T182" i="8"/>
  <c r="R182" i="8"/>
  <c r="P182" i="8"/>
  <c r="BK182" i="8"/>
  <c r="J182" i="8"/>
  <c r="BE182" i="8" s="1"/>
  <c r="BI180" i="8"/>
  <c r="BH180" i="8"/>
  <c r="BG180" i="8"/>
  <c r="BF180" i="8"/>
  <c r="T180" i="8"/>
  <c r="R180" i="8"/>
  <c r="P180" i="8"/>
  <c r="BK180" i="8"/>
  <c r="J180" i="8"/>
  <c r="BE180" i="8" s="1"/>
  <c r="BI168" i="8"/>
  <c r="BH168" i="8"/>
  <c r="BG168" i="8"/>
  <c r="BF168" i="8"/>
  <c r="T168" i="8"/>
  <c r="R168" i="8"/>
  <c r="P168" i="8"/>
  <c r="BK168" i="8"/>
  <c r="J168" i="8"/>
  <c r="BE168" i="8" s="1"/>
  <c r="BI166" i="8"/>
  <c r="BH166" i="8"/>
  <c r="BG166" i="8"/>
  <c r="BF166" i="8"/>
  <c r="BE166" i="8"/>
  <c r="T166" i="8"/>
  <c r="R166" i="8"/>
  <c r="P166" i="8"/>
  <c r="BK166" i="8"/>
  <c r="J166" i="8"/>
  <c r="BI164" i="8"/>
  <c r="BH164" i="8"/>
  <c r="BG164" i="8"/>
  <c r="BF164" i="8"/>
  <c r="BE164" i="8"/>
  <c r="T164" i="8"/>
  <c r="R164" i="8"/>
  <c r="R152" i="8" s="1"/>
  <c r="P164" i="8"/>
  <c r="BK164" i="8"/>
  <c r="J164" i="8"/>
  <c r="BI162" i="8"/>
  <c r="BH162" i="8"/>
  <c r="BG162" i="8"/>
  <c r="BF162" i="8"/>
  <c r="T162" i="8"/>
  <c r="R162" i="8"/>
  <c r="P162" i="8"/>
  <c r="BK162" i="8"/>
  <c r="BK152" i="8" s="1"/>
  <c r="J152" i="8" s="1"/>
  <c r="J67" i="8" s="1"/>
  <c r="J162" i="8"/>
  <c r="BE162" i="8" s="1"/>
  <c r="BI153" i="8"/>
  <c r="BH153" i="8"/>
  <c r="BG153" i="8"/>
  <c r="BF153" i="8"/>
  <c r="T153" i="8"/>
  <c r="R153" i="8"/>
  <c r="P153" i="8"/>
  <c r="P152" i="8" s="1"/>
  <c r="BK153" i="8"/>
  <c r="J153" i="8"/>
  <c r="BE153" i="8" s="1"/>
  <c r="BI149" i="8"/>
  <c r="BH149" i="8"/>
  <c r="BG149" i="8"/>
  <c r="BF149" i="8"/>
  <c r="T149" i="8"/>
  <c r="T148" i="8" s="1"/>
  <c r="R149" i="8"/>
  <c r="R148" i="8" s="1"/>
  <c r="P149" i="8"/>
  <c r="P148" i="8" s="1"/>
  <c r="BK149" i="8"/>
  <c r="BK148" i="8" s="1"/>
  <c r="J148" i="8" s="1"/>
  <c r="J66" i="8" s="1"/>
  <c r="J149" i="8"/>
  <c r="BE149" i="8" s="1"/>
  <c r="BI146" i="8"/>
  <c r="BH146" i="8"/>
  <c r="BG146" i="8"/>
  <c r="BF146" i="8"/>
  <c r="BE146" i="8"/>
  <c r="T146" i="8"/>
  <c r="T145" i="8" s="1"/>
  <c r="R146" i="8"/>
  <c r="R145" i="8" s="1"/>
  <c r="P146" i="8"/>
  <c r="P145" i="8" s="1"/>
  <c r="BK146" i="8"/>
  <c r="BK145" i="8" s="1"/>
  <c r="J146" i="8"/>
  <c r="BI143" i="8"/>
  <c r="BH143" i="8"/>
  <c r="BG143" i="8"/>
  <c r="BF143" i="8"/>
  <c r="BE143" i="8"/>
  <c r="T143" i="8"/>
  <c r="R143" i="8"/>
  <c r="P143" i="8"/>
  <c r="BK143" i="8"/>
  <c r="J143" i="8"/>
  <c r="BI141" i="8"/>
  <c r="BH141" i="8"/>
  <c r="BG141" i="8"/>
  <c r="BF141" i="8"/>
  <c r="BE141" i="8"/>
  <c r="T141" i="8"/>
  <c r="R141" i="8"/>
  <c r="P141" i="8"/>
  <c r="BK141" i="8"/>
  <c r="J141" i="8"/>
  <c r="BI140" i="8"/>
  <c r="BH140" i="8"/>
  <c r="BG140" i="8"/>
  <c r="BF140" i="8"/>
  <c r="T140" i="8"/>
  <c r="R140" i="8"/>
  <c r="P140" i="8"/>
  <c r="BK140" i="8"/>
  <c r="J140" i="8"/>
  <c r="BE140" i="8" s="1"/>
  <c r="BI139" i="8"/>
  <c r="BH139" i="8"/>
  <c r="BG139" i="8"/>
  <c r="BF139" i="8"/>
  <c r="T139" i="8"/>
  <c r="T138" i="8" s="1"/>
  <c r="R139" i="8"/>
  <c r="P139" i="8"/>
  <c r="BK139" i="8"/>
  <c r="J139" i="8"/>
  <c r="BE139" i="8" s="1"/>
  <c r="BI124" i="8"/>
  <c r="BH124" i="8"/>
  <c r="BG124" i="8"/>
  <c r="BF124" i="8"/>
  <c r="T124" i="8"/>
  <c r="R124" i="8"/>
  <c r="P124" i="8"/>
  <c r="BK124" i="8"/>
  <c r="J124" i="8"/>
  <c r="BE124" i="8" s="1"/>
  <c r="BI117" i="8"/>
  <c r="BH117" i="8"/>
  <c r="BG117" i="8"/>
  <c r="BF117" i="8"/>
  <c r="T117" i="8"/>
  <c r="T103" i="8" s="1"/>
  <c r="R117" i="8"/>
  <c r="P117" i="8"/>
  <c r="BK117" i="8"/>
  <c r="J117" i="8"/>
  <c r="BE117" i="8" s="1"/>
  <c r="BI115" i="8"/>
  <c r="BH115" i="8"/>
  <c r="BG115" i="8"/>
  <c r="BF115" i="8"/>
  <c r="BE115" i="8"/>
  <c r="T115" i="8"/>
  <c r="R115" i="8"/>
  <c r="P115" i="8"/>
  <c r="BK115" i="8"/>
  <c r="J115" i="8"/>
  <c r="BI112" i="8"/>
  <c r="BH112" i="8"/>
  <c r="BG112" i="8"/>
  <c r="BF112" i="8"/>
  <c r="T112" i="8"/>
  <c r="R112" i="8"/>
  <c r="P112" i="8"/>
  <c r="BK112" i="8"/>
  <c r="J112" i="8"/>
  <c r="BE112" i="8" s="1"/>
  <c r="BI106" i="8"/>
  <c r="BH106" i="8"/>
  <c r="BG106" i="8"/>
  <c r="BF106" i="8"/>
  <c r="T106" i="8"/>
  <c r="R106" i="8"/>
  <c r="P106" i="8"/>
  <c r="BK106" i="8"/>
  <c r="J106" i="8"/>
  <c r="BE106" i="8" s="1"/>
  <c r="BI104" i="8"/>
  <c r="BH104" i="8"/>
  <c r="BG104" i="8"/>
  <c r="BF104" i="8"/>
  <c r="T104" i="8"/>
  <c r="R104" i="8"/>
  <c r="P104" i="8"/>
  <c r="BK104" i="8"/>
  <c r="J104" i="8"/>
  <c r="BE104" i="8" s="1"/>
  <c r="J97" i="8"/>
  <c r="F97" i="8"/>
  <c r="F95" i="8"/>
  <c r="E93" i="8"/>
  <c r="E89" i="8"/>
  <c r="J55" i="8"/>
  <c r="F55" i="8"/>
  <c r="F53" i="8"/>
  <c r="E51" i="8"/>
  <c r="J20" i="8"/>
  <c r="E20" i="8"/>
  <c r="F56" i="8" s="1"/>
  <c r="J19" i="8"/>
  <c r="J14" i="8"/>
  <c r="J95" i="8" s="1"/>
  <c r="E7" i="8"/>
  <c r="E47" i="8" s="1"/>
  <c r="AY58" i="1"/>
  <c r="AX58" i="1"/>
  <c r="BI91" i="7"/>
  <c r="BH91" i="7"/>
  <c r="BG91" i="7"/>
  <c r="BF91" i="7"/>
  <c r="T91" i="7"/>
  <c r="R91" i="7"/>
  <c r="P91" i="7"/>
  <c r="BK91" i="7"/>
  <c r="J91" i="7"/>
  <c r="BE91" i="7" s="1"/>
  <c r="BI90" i="7"/>
  <c r="BH90" i="7"/>
  <c r="BG90" i="7"/>
  <c r="BF90" i="7"/>
  <c r="T90" i="7"/>
  <c r="R90" i="7"/>
  <c r="P90" i="7"/>
  <c r="BK90" i="7"/>
  <c r="J90" i="7"/>
  <c r="BE90" i="7" s="1"/>
  <c r="BI89" i="7"/>
  <c r="BH89" i="7"/>
  <c r="BG89" i="7"/>
  <c r="BF89" i="7"/>
  <c r="BE89" i="7"/>
  <c r="T89" i="7"/>
  <c r="R89" i="7"/>
  <c r="P89" i="7"/>
  <c r="BK89" i="7"/>
  <c r="J89" i="7"/>
  <c r="BI88" i="7"/>
  <c r="BH88" i="7"/>
  <c r="BG88" i="7"/>
  <c r="BF88" i="7"/>
  <c r="T88" i="7"/>
  <c r="R88" i="7"/>
  <c r="P88" i="7"/>
  <c r="BK88" i="7"/>
  <c r="J88" i="7"/>
  <c r="BE88" i="7" s="1"/>
  <c r="BI87" i="7"/>
  <c r="BH87" i="7"/>
  <c r="BG87" i="7"/>
  <c r="BF87" i="7"/>
  <c r="T87" i="7"/>
  <c r="R87" i="7"/>
  <c r="P87" i="7"/>
  <c r="BK87" i="7"/>
  <c r="J87" i="7"/>
  <c r="BE87" i="7" s="1"/>
  <c r="BI86" i="7"/>
  <c r="BH86" i="7"/>
  <c r="BG86" i="7"/>
  <c r="BF86" i="7"/>
  <c r="T86" i="7"/>
  <c r="R86" i="7"/>
  <c r="P86" i="7"/>
  <c r="BK86" i="7"/>
  <c r="J86" i="7"/>
  <c r="BE86" i="7" s="1"/>
  <c r="BI85" i="7"/>
  <c r="BH85" i="7"/>
  <c r="BG85" i="7"/>
  <c r="BF85" i="7"/>
  <c r="J33" i="7" s="1"/>
  <c r="AW58" i="1" s="1"/>
  <c r="T85" i="7"/>
  <c r="R85" i="7"/>
  <c r="P85" i="7"/>
  <c r="BK85" i="7"/>
  <c r="J85" i="7"/>
  <c r="BE85" i="7" s="1"/>
  <c r="J79" i="7"/>
  <c r="F79" i="7"/>
  <c r="F77" i="7"/>
  <c r="E75" i="7"/>
  <c r="J55" i="7"/>
  <c r="F55" i="7"/>
  <c r="F53" i="7"/>
  <c r="E51" i="7"/>
  <c r="J20" i="7"/>
  <c r="E20" i="7"/>
  <c r="F80" i="7" s="1"/>
  <c r="J19" i="7"/>
  <c r="J14" i="7"/>
  <c r="J53" i="7" s="1"/>
  <c r="E7" i="7"/>
  <c r="E71" i="7" s="1"/>
  <c r="AY57" i="1"/>
  <c r="AX57" i="1"/>
  <c r="BI95" i="6"/>
  <c r="BH95" i="6"/>
  <c r="BG95" i="6"/>
  <c r="BF95" i="6"/>
  <c r="BE95" i="6"/>
  <c r="T95" i="6"/>
  <c r="R95" i="6"/>
  <c r="P95" i="6"/>
  <c r="BK95" i="6"/>
  <c r="J95" i="6"/>
  <c r="BI94" i="6"/>
  <c r="BH94" i="6"/>
  <c r="BG94" i="6"/>
  <c r="BF94" i="6"/>
  <c r="T94" i="6"/>
  <c r="R94" i="6"/>
  <c r="P94" i="6"/>
  <c r="BK94" i="6"/>
  <c r="J94" i="6"/>
  <c r="BE94" i="6" s="1"/>
  <c r="BI93" i="6"/>
  <c r="BH93" i="6"/>
  <c r="BG93" i="6"/>
  <c r="BF93" i="6"/>
  <c r="T93" i="6"/>
  <c r="R93" i="6"/>
  <c r="P93" i="6"/>
  <c r="BK93" i="6"/>
  <c r="J93" i="6"/>
  <c r="BE93" i="6" s="1"/>
  <c r="BI92" i="6"/>
  <c r="BH92" i="6"/>
  <c r="BG92" i="6"/>
  <c r="BF92" i="6"/>
  <c r="T92" i="6"/>
  <c r="R92" i="6"/>
  <c r="P92" i="6"/>
  <c r="BK92" i="6"/>
  <c r="J92" i="6"/>
  <c r="BE92" i="6" s="1"/>
  <c r="BI91" i="6"/>
  <c r="BH91" i="6"/>
  <c r="BG91" i="6"/>
  <c r="BF91" i="6"/>
  <c r="BE91" i="6"/>
  <c r="T91" i="6"/>
  <c r="R91" i="6"/>
  <c r="P91" i="6"/>
  <c r="BK91" i="6"/>
  <c r="J91" i="6"/>
  <c r="BI90" i="6"/>
  <c r="BH90" i="6"/>
  <c r="BG90" i="6"/>
  <c r="BF90" i="6"/>
  <c r="BE90" i="6"/>
  <c r="T90" i="6"/>
  <c r="R90" i="6"/>
  <c r="P90" i="6"/>
  <c r="BK90" i="6"/>
  <c r="J90" i="6"/>
  <c r="BI89" i="6"/>
  <c r="BH89" i="6"/>
  <c r="BG89" i="6"/>
  <c r="BF89" i="6"/>
  <c r="T89" i="6"/>
  <c r="R89" i="6"/>
  <c r="P89" i="6"/>
  <c r="BK89" i="6"/>
  <c r="J89" i="6"/>
  <c r="BE89" i="6" s="1"/>
  <c r="BI88" i="6"/>
  <c r="BH88" i="6"/>
  <c r="BG88" i="6"/>
  <c r="BF88" i="6"/>
  <c r="T88" i="6"/>
  <c r="R88" i="6"/>
  <c r="P88" i="6"/>
  <c r="BK88" i="6"/>
  <c r="J88" i="6"/>
  <c r="BE88" i="6" s="1"/>
  <c r="BI87" i="6"/>
  <c r="BH87" i="6"/>
  <c r="BG87" i="6"/>
  <c r="BF87" i="6"/>
  <c r="T87" i="6"/>
  <c r="R87" i="6"/>
  <c r="P87" i="6"/>
  <c r="BK87" i="6"/>
  <c r="J87" i="6"/>
  <c r="BE87" i="6" s="1"/>
  <c r="BI86" i="6"/>
  <c r="BH86" i="6"/>
  <c r="BG86" i="6"/>
  <c r="BF86" i="6"/>
  <c r="BE86" i="6"/>
  <c r="T86" i="6"/>
  <c r="R86" i="6"/>
  <c r="P86" i="6"/>
  <c r="BK86" i="6"/>
  <c r="J86" i="6"/>
  <c r="BI85" i="6"/>
  <c r="BH85" i="6"/>
  <c r="BG85" i="6"/>
  <c r="BF85" i="6"/>
  <c r="T85" i="6"/>
  <c r="R85" i="6"/>
  <c r="R84" i="6" s="1"/>
  <c r="R83" i="6" s="1"/>
  <c r="P85" i="6"/>
  <c r="BK85" i="6"/>
  <c r="J85" i="6"/>
  <c r="BE85" i="6" s="1"/>
  <c r="J79" i="6"/>
  <c r="F79" i="6"/>
  <c r="J77" i="6"/>
  <c r="F77" i="6"/>
  <c r="E75" i="6"/>
  <c r="F56" i="6"/>
  <c r="J55" i="6"/>
  <c r="F55" i="6"/>
  <c r="F53" i="6"/>
  <c r="E51" i="6"/>
  <c r="J20" i="6"/>
  <c r="E20" i="6"/>
  <c r="F80" i="6" s="1"/>
  <c r="J19" i="6"/>
  <c r="J14" i="6"/>
  <c r="J53" i="6" s="1"/>
  <c r="E7" i="6"/>
  <c r="P155" i="5"/>
  <c r="P134" i="5"/>
  <c r="J127" i="5"/>
  <c r="J63" i="5" s="1"/>
  <c r="AY56" i="1"/>
  <c r="AX56" i="1"/>
  <c r="BI156" i="5"/>
  <c r="BH156" i="5"/>
  <c r="BG156" i="5"/>
  <c r="BF156" i="5"/>
  <c r="BE156" i="5"/>
  <c r="T156" i="5"/>
  <c r="T155" i="5" s="1"/>
  <c r="R156" i="5"/>
  <c r="R155" i="5" s="1"/>
  <c r="P156" i="5"/>
  <c r="BK156" i="5"/>
  <c r="BK155" i="5" s="1"/>
  <c r="J155" i="5" s="1"/>
  <c r="J67" i="5" s="1"/>
  <c r="J156" i="5"/>
  <c r="BI154" i="5"/>
  <c r="BH154" i="5"/>
  <c r="BG154" i="5"/>
  <c r="BF154" i="5"/>
  <c r="T154" i="5"/>
  <c r="R154" i="5"/>
  <c r="P154" i="5"/>
  <c r="BK154" i="5"/>
  <c r="J154" i="5"/>
  <c r="BE154" i="5" s="1"/>
  <c r="BI153" i="5"/>
  <c r="BH153" i="5"/>
  <c r="BG153" i="5"/>
  <c r="BF153" i="5"/>
  <c r="T153" i="5"/>
  <c r="R153" i="5"/>
  <c r="P153" i="5"/>
  <c r="BK153" i="5"/>
  <c r="J153" i="5"/>
  <c r="BE153" i="5" s="1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R151" i="5"/>
  <c r="P151" i="5"/>
  <c r="BK151" i="5"/>
  <c r="J151" i="5"/>
  <c r="BE151" i="5" s="1"/>
  <c r="BI150" i="5"/>
  <c r="BH150" i="5"/>
  <c r="BG150" i="5"/>
  <c r="BF150" i="5"/>
  <c r="BE150" i="5"/>
  <c r="T150" i="5"/>
  <c r="R150" i="5"/>
  <c r="P150" i="5"/>
  <c r="BK150" i="5"/>
  <c r="J150" i="5"/>
  <c r="BI149" i="5"/>
  <c r="BH149" i="5"/>
  <c r="BG149" i="5"/>
  <c r="BF149" i="5"/>
  <c r="BE149" i="5"/>
  <c r="T149" i="5"/>
  <c r="R149" i="5"/>
  <c r="P149" i="5"/>
  <c r="BK149" i="5"/>
  <c r="J149" i="5"/>
  <c r="BI148" i="5"/>
  <c r="BH148" i="5"/>
  <c r="BG148" i="5"/>
  <c r="BF148" i="5"/>
  <c r="T148" i="5"/>
  <c r="R148" i="5"/>
  <c r="P148" i="5"/>
  <c r="BK148" i="5"/>
  <c r="J148" i="5"/>
  <c r="BE148" i="5" s="1"/>
  <c r="BI147" i="5"/>
  <c r="BH147" i="5"/>
  <c r="BG147" i="5"/>
  <c r="BF147" i="5"/>
  <c r="T147" i="5"/>
  <c r="R147" i="5"/>
  <c r="P147" i="5"/>
  <c r="BK147" i="5"/>
  <c r="J147" i="5"/>
  <c r="BE147" i="5" s="1"/>
  <c r="BI146" i="5"/>
  <c r="BH146" i="5"/>
  <c r="BG146" i="5"/>
  <c r="BF146" i="5"/>
  <c r="BE146" i="5"/>
  <c r="T146" i="5"/>
  <c r="R146" i="5"/>
  <c r="P146" i="5"/>
  <c r="BK146" i="5"/>
  <c r="J146" i="5"/>
  <c r="BI145" i="5"/>
  <c r="BH145" i="5"/>
  <c r="BG145" i="5"/>
  <c r="BF145" i="5"/>
  <c r="BE145" i="5"/>
  <c r="T145" i="5"/>
  <c r="R145" i="5"/>
  <c r="P145" i="5"/>
  <c r="BK145" i="5"/>
  <c r="J145" i="5"/>
  <c r="BI144" i="5"/>
  <c r="BH144" i="5"/>
  <c r="BG144" i="5"/>
  <c r="BF144" i="5"/>
  <c r="T144" i="5"/>
  <c r="R144" i="5"/>
  <c r="P144" i="5"/>
  <c r="BK144" i="5"/>
  <c r="J144" i="5"/>
  <c r="BE144" i="5" s="1"/>
  <c r="BI143" i="5"/>
  <c r="BH143" i="5"/>
  <c r="BG143" i="5"/>
  <c r="BF143" i="5"/>
  <c r="T143" i="5"/>
  <c r="R143" i="5"/>
  <c r="P143" i="5"/>
  <c r="BK143" i="5"/>
  <c r="J143" i="5"/>
  <c r="BE143" i="5" s="1"/>
  <c r="BI141" i="5"/>
  <c r="BH141" i="5"/>
  <c r="BG141" i="5"/>
  <c r="BF141" i="5"/>
  <c r="T141" i="5"/>
  <c r="R141" i="5"/>
  <c r="P141" i="5"/>
  <c r="BK141" i="5"/>
  <c r="J141" i="5"/>
  <c r="BE141" i="5" s="1"/>
  <c r="BI140" i="5"/>
  <c r="BH140" i="5"/>
  <c r="BG140" i="5"/>
  <c r="BF140" i="5"/>
  <c r="T140" i="5"/>
  <c r="R140" i="5"/>
  <c r="P140" i="5"/>
  <c r="BK140" i="5"/>
  <c r="J140" i="5"/>
  <c r="BE140" i="5" s="1"/>
  <c r="BI139" i="5"/>
  <c r="BH139" i="5"/>
  <c r="BG139" i="5"/>
  <c r="BF139" i="5"/>
  <c r="BE139" i="5"/>
  <c r="T139" i="5"/>
  <c r="R139" i="5"/>
  <c r="P139" i="5"/>
  <c r="BK139" i="5"/>
  <c r="J139" i="5"/>
  <c r="BI138" i="5"/>
  <c r="BH138" i="5"/>
  <c r="BG138" i="5"/>
  <c r="BF138" i="5"/>
  <c r="T138" i="5"/>
  <c r="R138" i="5"/>
  <c r="P138" i="5"/>
  <c r="BK138" i="5"/>
  <c r="J138" i="5"/>
  <c r="BE138" i="5" s="1"/>
  <c r="BI137" i="5"/>
  <c r="BH137" i="5"/>
  <c r="BG137" i="5"/>
  <c r="BF137" i="5"/>
  <c r="T137" i="5"/>
  <c r="R137" i="5"/>
  <c r="P137" i="5"/>
  <c r="BK137" i="5"/>
  <c r="J137" i="5"/>
  <c r="BE137" i="5" s="1"/>
  <c r="BI136" i="5"/>
  <c r="BH136" i="5"/>
  <c r="BG136" i="5"/>
  <c r="BF136" i="5"/>
  <c r="T136" i="5"/>
  <c r="R136" i="5"/>
  <c r="P136" i="5"/>
  <c r="BK136" i="5"/>
  <c r="J136" i="5"/>
  <c r="BE136" i="5" s="1"/>
  <c r="BI135" i="5"/>
  <c r="BH135" i="5"/>
  <c r="BG135" i="5"/>
  <c r="BF135" i="5"/>
  <c r="BE135" i="5"/>
  <c r="T135" i="5"/>
  <c r="R135" i="5"/>
  <c r="P135" i="5"/>
  <c r="BK135" i="5"/>
  <c r="J135" i="5"/>
  <c r="BI133" i="5"/>
  <c r="BH133" i="5"/>
  <c r="BG133" i="5"/>
  <c r="BF133" i="5"/>
  <c r="T133" i="5"/>
  <c r="R133" i="5"/>
  <c r="P133" i="5"/>
  <c r="BK133" i="5"/>
  <c r="J133" i="5"/>
  <c r="BE133" i="5" s="1"/>
  <c r="BI132" i="5"/>
  <c r="BH132" i="5"/>
  <c r="BG132" i="5"/>
  <c r="BF132" i="5"/>
  <c r="T132" i="5"/>
  <c r="R132" i="5"/>
  <c r="P132" i="5"/>
  <c r="BK132" i="5"/>
  <c r="J132" i="5"/>
  <c r="BE132" i="5" s="1"/>
  <c r="BI131" i="5"/>
  <c r="BH131" i="5"/>
  <c r="BG131" i="5"/>
  <c r="BF131" i="5"/>
  <c r="T131" i="5"/>
  <c r="R131" i="5"/>
  <c r="P131" i="5"/>
  <c r="BK131" i="5"/>
  <c r="J131" i="5"/>
  <c r="BE131" i="5" s="1"/>
  <c r="BI130" i="5"/>
  <c r="BH130" i="5"/>
  <c r="BG130" i="5"/>
  <c r="BF130" i="5"/>
  <c r="T130" i="5"/>
  <c r="R130" i="5"/>
  <c r="P130" i="5"/>
  <c r="BK130" i="5"/>
  <c r="J130" i="5"/>
  <c r="BE130" i="5" s="1"/>
  <c r="BI129" i="5"/>
  <c r="BH129" i="5"/>
  <c r="BG129" i="5"/>
  <c r="BF129" i="5"/>
  <c r="BE129" i="5"/>
  <c r="T129" i="5"/>
  <c r="T128" i="5" s="1"/>
  <c r="R129" i="5"/>
  <c r="P129" i="5"/>
  <c r="BK129" i="5"/>
  <c r="BK128" i="5" s="1"/>
  <c r="J128" i="5" s="1"/>
  <c r="J64" i="5" s="1"/>
  <c r="J129" i="5"/>
  <c r="BI126" i="5"/>
  <c r="BH126" i="5"/>
  <c r="BG126" i="5"/>
  <c r="BF126" i="5"/>
  <c r="T126" i="5"/>
  <c r="R126" i="5"/>
  <c r="P126" i="5"/>
  <c r="BK126" i="5"/>
  <c r="J126" i="5"/>
  <c r="BE126" i="5" s="1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P124" i="5"/>
  <c r="BK124" i="5"/>
  <c r="J124" i="5"/>
  <c r="BE124" i="5" s="1"/>
  <c r="BI123" i="5"/>
  <c r="BH123" i="5"/>
  <c r="BG123" i="5"/>
  <c r="BF123" i="5"/>
  <c r="BE123" i="5"/>
  <c r="T123" i="5"/>
  <c r="R123" i="5"/>
  <c r="P123" i="5"/>
  <c r="BK123" i="5"/>
  <c r="J123" i="5"/>
  <c r="BI122" i="5"/>
  <c r="BH122" i="5"/>
  <c r="BG122" i="5"/>
  <c r="BF122" i="5"/>
  <c r="T122" i="5"/>
  <c r="R122" i="5"/>
  <c r="P122" i="5"/>
  <c r="BK122" i="5"/>
  <c r="J122" i="5"/>
  <c r="BE122" i="5" s="1"/>
  <c r="BI120" i="5"/>
  <c r="BH120" i="5"/>
  <c r="BG120" i="5"/>
  <c r="BF120" i="5"/>
  <c r="T120" i="5"/>
  <c r="R120" i="5"/>
  <c r="P120" i="5"/>
  <c r="BK120" i="5"/>
  <c r="J120" i="5"/>
  <c r="BE120" i="5" s="1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BE117" i="5"/>
  <c r="T117" i="5"/>
  <c r="R117" i="5"/>
  <c r="P117" i="5"/>
  <c r="BK117" i="5"/>
  <c r="J117" i="5"/>
  <c r="BI116" i="5"/>
  <c r="BH116" i="5"/>
  <c r="BG116" i="5"/>
  <c r="BF116" i="5"/>
  <c r="T116" i="5"/>
  <c r="R116" i="5"/>
  <c r="P116" i="5"/>
  <c r="BK116" i="5"/>
  <c r="J116" i="5"/>
  <c r="BE116" i="5" s="1"/>
  <c r="BI115" i="5"/>
  <c r="BH115" i="5"/>
  <c r="BG115" i="5"/>
  <c r="BF115" i="5"/>
  <c r="BE115" i="5"/>
  <c r="T115" i="5"/>
  <c r="R115" i="5"/>
  <c r="P115" i="5"/>
  <c r="BK115" i="5"/>
  <c r="J115" i="5"/>
  <c r="BI114" i="5"/>
  <c r="BH114" i="5"/>
  <c r="BG114" i="5"/>
  <c r="BF114" i="5"/>
  <c r="T114" i="5"/>
  <c r="R114" i="5"/>
  <c r="P114" i="5"/>
  <c r="BK114" i="5"/>
  <c r="J114" i="5"/>
  <c r="BE114" i="5" s="1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BE111" i="5"/>
  <c r="T111" i="5"/>
  <c r="R111" i="5"/>
  <c r="P111" i="5"/>
  <c r="BK111" i="5"/>
  <c r="J111" i="5"/>
  <c r="BI110" i="5"/>
  <c r="BH110" i="5"/>
  <c r="BG110" i="5"/>
  <c r="BF110" i="5"/>
  <c r="BE110" i="5"/>
  <c r="T110" i="5"/>
  <c r="R110" i="5"/>
  <c r="P110" i="5"/>
  <c r="BK110" i="5"/>
  <c r="J110" i="5"/>
  <c r="BI109" i="5"/>
  <c r="BH109" i="5"/>
  <c r="BG109" i="5"/>
  <c r="BF109" i="5"/>
  <c r="T109" i="5"/>
  <c r="R109" i="5"/>
  <c r="P109" i="5"/>
  <c r="BK109" i="5"/>
  <c r="J109" i="5"/>
  <c r="BE109" i="5" s="1"/>
  <c r="BI108" i="5"/>
  <c r="BH108" i="5"/>
  <c r="BG108" i="5"/>
  <c r="BF108" i="5"/>
  <c r="T108" i="5"/>
  <c r="R108" i="5"/>
  <c r="P108" i="5"/>
  <c r="BK108" i="5"/>
  <c r="J108" i="5"/>
  <c r="BE108" i="5" s="1"/>
  <c r="BI107" i="5"/>
  <c r="BH107" i="5"/>
  <c r="BG107" i="5"/>
  <c r="BF107" i="5"/>
  <c r="BE107" i="5"/>
  <c r="T107" i="5"/>
  <c r="R107" i="5"/>
  <c r="P107" i="5"/>
  <c r="BK107" i="5"/>
  <c r="J107" i="5"/>
  <c r="BI106" i="5"/>
  <c r="BH106" i="5"/>
  <c r="BG106" i="5"/>
  <c r="BF106" i="5"/>
  <c r="T106" i="5"/>
  <c r="R106" i="5"/>
  <c r="P106" i="5"/>
  <c r="BK106" i="5"/>
  <c r="J106" i="5"/>
  <c r="BE106" i="5" s="1"/>
  <c r="BI105" i="5"/>
  <c r="BH105" i="5"/>
  <c r="BG105" i="5"/>
  <c r="BF105" i="5"/>
  <c r="BE105" i="5"/>
  <c r="T105" i="5"/>
  <c r="R105" i="5"/>
  <c r="P105" i="5"/>
  <c r="BK105" i="5"/>
  <c r="J105" i="5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BE102" i="5"/>
  <c r="T102" i="5"/>
  <c r="R102" i="5"/>
  <c r="P102" i="5"/>
  <c r="BK102" i="5"/>
  <c r="J102" i="5"/>
  <c r="BI101" i="5"/>
  <c r="BH101" i="5"/>
  <c r="BG101" i="5"/>
  <c r="BF101" i="5"/>
  <c r="BE101" i="5"/>
  <c r="T101" i="5"/>
  <c r="R101" i="5"/>
  <c r="P101" i="5"/>
  <c r="BK101" i="5"/>
  <c r="J101" i="5"/>
  <c r="BI100" i="5"/>
  <c r="BH100" i="5"/>
  <c r="BG100" i="5"/>
  <c r="BF100" i="5"/>
  <c r="T100" i="5"/>
  <c r="R100" i="5"/>
  <c r="P100" i="5"/>
  <c r="BK100" i="5"/>
  <c r="J100" i="5"/>
  <c r="BE100" i="5" s="1"/>
  <c r="BI99" i="5"/>
  <c r="BH99" i="5"/>
  <c r="BG99" i="5"/>
  <c r="BF99" i="5"/>
  <c r="T99" i="5"/>
  <c r="R99" i="5"/>
  <c r="P99" i="5"/>
  <c r="BK99" i="5"/>
  <c r="J99" i="5"/>
  <c r="BE99" i="5" s="1"/>
  <c r="BI98" i="5"/>
  <c r="BH98" i="5"/>
  <c r="BG98" i="5"/>
  <c r="BF98" i="5"/>
  <c r="T98" i="5"/>
  <c r="R98" i="5"/>
  <c r="P98" i="5"/>
  <c r="BK98" i="5"/>
  <c r="J98" i="5"/>
  <c r="BE98" i="5" s="1"/>
  <c r="BI97" i="5"/>
  <c r="BH97" i="5"/>
  <c r="BG97" i="5"/>
  <c r="BF97" i="5"/>
  <c r="BE97" i="5"/>
  <c r="T97" i="5"/>
  <c r="R97" i="5"/>
  <c r="P97" i="5"/>
  <c r="BK97" i="5"/>
  <c r="J97" i="5"/>
  <c r="BI96" i="5"/>
  <c r="BH96" i="5"/>
  <c r="BG96" i="5"/>
  <c r="BF96" i="5"/>
  <c r="T96" i="5"/>
  <c r="R96" i="5"/>
  <c r="P96" i="5"/>
  <c r="BK96" i="5"/>
  <c r="J96" i="5"/>
  <c r="BE96" i="5" s="1"/>
  <c r="BI95" i="5"/>
  <c r="BH95" i="5"/>
  <c r="BG95" i="5"/>
  <c r="BF95" i="5"/>
  <c r="BE95" i="5"/>
  <c r="T95" i="5"/>
  <c r="R95" i="5"/>
  <c r="P95" i="5"/>
  <c r="BK95" i="5"/>
  <c r="J95" i="5"/>
  <c r="BI94" i="5"/>
  <c r="BH94" i="5"/>
  <c r="BG94" i="5"/>
  <c r="BF94" i="5"/>
  <c r="T94" i="5"/>
  <c r="R94" i="5"/>
  <c r="P94" i="5"/>
  <c r="BK94" i="5"/>
  <c r="J94" i="5"/>
  <c r="BE94" i="5" s="1"/>
  <c r="BI93" i="5"/>
  <c r="BH93" i="5"/>
  <c r="BG93" i="5"/>
  <c r="BF93" i="5"/>
  <c r="BE93" i="5"/>
  <c r="T93" i="5"/>
  <c r="R93" i="5"/>
  <c r="P93" i="5"/>
  <c r="BK93" i="5"/>
  <c r="J93" i="5"/>
  <c r="BI92" i="5"/>
  <c r="BH92" i="5"/>
  <c r="BG92" i="5"/>
  <c r="F34" i="5" s="1"/>
  <c r="BB56" i="1" s="1"/>
  <c r="BF92" i="5"/>
  <c r="T92" i="5"/>
  <c r="R92" i="5"/>
  <c r="P92" i="5"/>
  <c r="BK92" i="5"/>
  <c r="J92" i="5"/>
  <c r="BE92" i="5" s="1"/>
  <c r="BI91" i="5"/>
  <c r="BH91" i="5"/>
  <c r="BG91" i="5"/>
  <c r="BF91" i="5"/>
  <c r="BE91" i="5"/>
  <c r="T91" i="5"/>
  <c r="R91" i="5"/>
  <c r="P91" i="5"/>
  <c r="BK91" i="5"/>
  <c r="J91" i="5"/>
  <c r="J85" i="5"/>
  <c r="F85" i="5"/>
  <c r="J83" i="5"/>
  <c r="F83" i="5"/>
  <c r="E81" i="5"/>
  <c r="J55" i="5"/>
  <c r="F55" i="5"/>
  <c r="F53" i="5"/>
  <c r="E51" i="5"/>
  <c r="J20" i="5"/>
  <c r="E20" i="5"/>
  <c r="F56" i="5" s="1"/>
  <c r="J19" i="5"/>
  <c r="J14" i="5"/>
  <c r="J53" i="5" s="1"/>
  <c r="E7" i="5"/>
  <c r="J91" i="4"/>
  <c r="J61" i="4" s="1"/>
  <c r="AY55" i="1"/>
  <c r="AX55" i="1"/>
  <c r="BI191" i="4"/>
  <c r="BH191" i="4"/>
  <c r="BG191" i="4"/>
  <c r="BF191" i="4"/>
  <c r="T191" i="4"/>
  <c r="R191" i="4"/>
  <c r="P191" i="4"/>
  <c r="BK191" i="4"/>
  <c r="J191" i="4"/>
  <c r="BE191" i="4" s="1"/>
  <c r="BI190" i="4"/>
  <c r="BH190" i="4"/>
  <c r="BG190" i="4"/>
  <c r="BF190" i="4"/>
  <c r="T190" i="4"/>
  <c r="R190" i="4"/>
  <c r="P190" i="4"/>
  <c r="BK190" i="4"/>
  <c r="J190" i="4"/>
  <c r="BE190" i="4" s="1"/>
  <c r="BI189" i="4"/>
  <c r="BH189" i="4"/>
  <c r="BG189" i="4"/>
  <c r="BF189" i="4"/>
  <c r="T189" i="4"/>
  <c r="R189" i="4"/>
  <c r="P189" i="4"/>
  <c r="BK189" i="4"/>
  <c r="J189" i="4"/>
  <c r="BE189" i="4" s="1"/>
  <c r="BI188" i="4"/>
  <c r="BH188" i="4"/>
  <c r="BG188" i="4"/>
  <c r="BF188" i="4"/>
  <c r="BE188" i="4"/>
  <c r="T188" i="4"/>
  <c r="R188" i="4"/>
  <c r="P188" i="4"/>
  <c r="BK188" i="4"/>
  <c r="J188" i="4"/>
  <c r="BI187" i="4"/>
  <c r="BH187" i="4"/>
  <c r="BG187" i="4"/>
  <c r="BF187" i="4"/>
  <c r="BE187" i="4"/>
  <c r="T187" i="4"/>
  <c r="R187" i="4"/>
  <c r="P187" i="4"/>
  <c r="BK187" i="4"/>
  <c r="J187" i="4"/>
  <c r="BI186" i="4"/>
  <c r="BH186" i="4"/>
  <c r="BG186" i="4"/>
  <c r="BF186" i="4"/>
  <c r="T186" i="4"/>
  <c r="R186" i="4"/>
  <c r="P186" i="4"/>
  <c r="BK186" i="4"/>
  <c r="J186" i="4"/>
  <c r="BE186" i="4" s="1"/>
  <c r="BI185" i="4"/>
  <c r="BH185" i="4"/>
  <c r="BG185" i="4"/>
  <c r="BF185" i="4"/>
  <c r="T185" i="4"/>
  <c r="R185" i="4"/>
  <c r="P185" i="4"/>
  <c r="BK185" i="4"/>
  <c r="J185" i="4"/>
  <c r="BE185" i="4" s="1"/>
  <c r="BI184" i="4"/>
  <c r="BH184" i="4"/>
  <c r="BG184" i="4"/>
  <c r="BF184" i="4"/>
  <c r="T184" i="4"/>
  <c r="R184" i="4"/>
  <c r="P184" i="4"/>
  <c r="BK184" i="4"/>
  <c r="J184" i="4"/>
  <c r="BE184" i="4" s="1"/>
  <c r="BI183" i="4"/>
  <c r="BH183" i="4"/>
  <c r="BG183" i="4"/>
  <c r="BF183" i="4"/>
  <c r="BE183" i="4"/>
  <c r="T183" i="4"/>
  <c r="R183" i="4"/>
  <c r="P183" i="4"/>
  <c r="BK183" i="4"/>
  <c r="J183" i="4"/>
  <c r="BI182" i="4"/>
  <c r="BH182" i="4"/>
  <c r="BG182" i="4"/>
  <c r="BF182" i="4"/>
  <c r="T182" i="4"/>
  <c r="R182" i="4"/>
  <c r="P182" i="4"/>
  <c r="BK182" i="4"/>
  <c r="J182" i="4"/>
  <c r="BE182" i="4" s="1"/>
  <c r="BI181" i="4"/>
  <c r="BH181" i="4"/>
  <c r="BG181" i="4"/>
  <c r="BF181" i="4"/>
  <c r="T181" i="4"/>
  <c r="R181" i="4"/>
  <c r="P181" i="4"/>
  <c r="BK181" i="4"/>
  <c r="J181" i="4"/>
  <c r="BE181" i="4" s="1"/>
  <c r="BI180" i="4"/>
  <c r="BH180" i="4"/>
  <c r="BG180" i="4"/>
  <c r="BF180" i="4"/>
  <c r="T180" i="4"/>
  <c r="R180" i="4"/>
  <c r="P180" i="4"/>
  <c r="BK180" i="4"/>
  <c r="J180" i="4"/>
  <c r="BE180" i="4" s="1"/>
  <c r="BI179" i="4"/>
  <c r="BH179" i="4"/>
  <c r="BG179" i="4"/>
  <c r="BF179" i="4"/>
  <c r="BE179" i="4"/>
  <c r="T179" i="4"/>
  <c r="R179" i="4"/>
  <c r="P179" i="4"/>
  <c r="BK179" i="4"/>
  <c r="J179" i="4"/>
  <c r="BI178" i="4"/>
  <c r="BH178" i="4"/>
  <c r="BG178" i="4"/>
  <c r="BF178" i="4"/>
  <c r="T178" i="4"/>
  <c r="R178" i="4"/>
  <c r="P178" i="4"/>
  <c r="BK178" i="4"/>
  <c r="J178" i="4"/>
  <c r="BE178" i="4" s="1"/>
  <c r="BI177" i="4"/>
  <c r="BH177" i="4"/>
  <c r="BG177" i="4"/>
  <c r="BF177" i="4"/>
  <c r="BE177" i="4"/>
  <c r="T177" i="4"/>
  <c r="R177" i="4"/>
  <c r="P177" i="4"/>
  <c r="BK177" i="4"/>
  <c r="J177" i="4"/>
  <c r="BI176" i="4"/>
  <c r="BH176" i="4"/>
  <c r="BG176" i="4"/>
  <c r="BF176" i="4"/>
  <c r="T176" i="4"/>
  <c r="R176" i="4"/>
  <c r="P176" i="4"/>
  <c r="BK176" i="4"/>
  <c r="J176" i="4"/>
  <c r="BE176" i="4" s="1"/>
  <c r="BI175" i="4"/>
  <c r="BH175" i="4"/>
  <c r="BG175" i="4"/>
  <c r="BF175" i="4"/>
  <c r="T175" i="4"/>
  <c r="R175" i="4"/>
  <c r="P175" i="4"/>
  <c r="BK175" i="4"/>
  <c r="J175" i="4"/>
  <c r="BE175" i="4" s="1"/>
  <c r="BI174" i="4"/>
  <c r="BH174" i="4"/>
  <c r="BG174" i="4"/>
  <c r="BF174" i="4"/>
  <c r="T174" i="4"/>
  <c r="R174" i="4"/>
  <c r="P174" i="4"/>
  <c r="BK174" i="4"/>
  <c r="J174" i="4"/>
  <c r="BE174" i="4" s="1"/>
  <c r="BI173" i="4"/>
  <c r="BH173" i="4"/>
  <c r="BG173" i="4"/>
  <c r="BF173" i="4"/>
  <c r="T173" i="4"/>
  <c r="R173" i="4"/>
  <c r="P173" i="4"/>
  <c r="BK173" i="4"/>
  <c r="J173" i="4"/>
  <c r="BE173" i="4" s="1"/>
  <c r="BI172" i="4"/>
  <c r="BH172" i="4"/>
  <c r="BG172" i="4"/>
  <c r="BF172" i="4"/>
  <c r="BE172" i="4"/>
  <c r="T172" i="4"/>
  <c r="R172" i="4"/>
  <c r="P172" i="4"/>
  <c r="BK172" i="4"/>
  <c r="J172" i="4"/>
  <c r="BI170" i="4"/>
  <c r="BH170" i="4"/>
  <c r="BG170" i="4"/>
  <c r="BF170" i="4"/>
  <c r="T170" i="4"/>
  <c r="R170" i="4"/>
  <c r="P170" i="4"/>
  <c r="BK170" i="4"/>
  <c r="J170" i="4"/>
  <c r="BE170" i="4" s="1"/>
  <c r="BI169" i="4"/>
  <c r="BH169" i="4"/>
  <c r="BG169" i="4"/>
  <c r="BF169" i="4"/>
  <c r="T169" i="4"/>
  <c r="R169" i="4"/>
  <c r="P169" i="4"/>
  <c r="BK169" i="4"/>
  <c r="J169" i="4"/>
  <c r="BE169" i="4" s="1"/>
  <c r="BI168" i="4"/>
  <c r="BH168" i="4"/>
  <c r="BG168" i="4"/>
  <c r="BF168" i="4"/>
  <c r="BE168" i="4"/>
  <c r="T168" i="4"/>
  <c r="R168" i="4"/>
  <c r="P168" i="4"/>
  <c r="BK168" i="4"/>
  <c r="J168" i="4"/>
  <c r="BI167" i="4"/>
  <c r="BH167" i="4"/>
  <c r="BG167" i="4"/>
  <c r="BF167" i="4"/>
  <c r="BE167" i="4"/>
  <c r="T167" i="4"/>
  <c r="R167" i="4"/>
  <c r="P167" i="4"/>
  <c r="BK167" i="4"/>
  <c r="J167" i="4"/>
  <c r="BI166" i="4"/>
  <c r="BH166" i="4"/>
  <c r="BG166" i="4"/>
  <c r="BF166" i="4"/>
  <c r="T166" i="4"/>
  <c r="R166" i="4"/>
  <c r="P166" i="4"/>
  <c r="BK166" i="4"/>
  <c r="J166" i="4"/>
  <c r="BE166" i="4" s="1"/>
  <c r="BI165" i="4"/>
  <c r="BH165" i="4"/>
  <c r="BG165" i="4"/>
  <c r="BF165" i="4"/>
  <c r="T165" i="4"/>
  <c r="R165" i="4"/>
  <c r="P165" i="4"/>
  <c r="BK165" i="4"/>
  <c r="J165" i="4"/>
  <c r="BE165" i="4" s="1"/>
  <c r="BI164" i="4"/>
  <c r="BH164" i="4"/>
  <c r="BG164" i="4"/>
  <c r="BF164" i="4"/>
  <c r="T164" i="4"/>
  <c r="R164" i="4"/>
  <c r="P164" i="4"/>
  <c r="BK164" i="4"/>
  <c r="J164" i="4"/>
  <c r="BE164" i="4" s="1"/>
  <c r="BI163" i="4"/>
  <c r="BH163" i="4"/>
  <c r="BG163" i="4"/>
  <c r="BF163" i="4"/>
  <c r="BE163" i="4"/>
  <c r="T163" i="4"/>
  <c r="R163" i="4"/>
  <c r="P163" i="4"/>
  <c r="BK163" i="4"/>
  <c r="J163" i="4"/>
  <c r="BI162" i="4"/>
  <c r="BH162" i="4"/>
  <c r="BG162" i="4"/>
  <c r="BF162" i="4"/>
  <c r="T162" i="4"/>
  <c r="R162" i="4"/>
  <c r="P162" i="4"/>
  <c r="BK162" i="4"/>
  <c r="J162" i="4"/>
  <c r="BE162" i="4" s="1"/>
  <c r="BI161" i="4"/>
  <c r="BH161" i="4"/>
  <c r="BG161" i="4"/>
  <c r="BF161" i="4"/>
  <c r="T161" i="4"/>
  <c r="R161" i="4"/>
  <c r="P161" i="4"/>
  <c r="BK161" i="4"/>
  <c r="J161" i="4"/>
  <c r="BE161" i="4" s="1"/>
  <c r="BI160" i="4"/>
  <c r="BH160" i="4"/>
  <c r="BG160" i="4"/>
  <c r="BF160" i="4"/>
  <c r="T160" i="4"/>
  <c r="R160" i="4"/>
  <c r="P160" i="4"/>
  <c r="BK160" i="4"/>
  <c r="J160" i="4"/>
  <c r="BE160" i="4" s="1"/>
  <c r="BI159" i="4"/>
  <c r="BH159" i="4"/>
  <c r="BG159" i="4"/>
  <c r="BF159" i="4"/>
  <c r="T159" i="4"/>
  <c r="R159" i="4"/>
  <c r="P159" i="4"/>
  <c r="BK159" i="4"/>
  <c r="J159" i="4"/>
  <c r="BE159" i="4" s="1"/>
  <c r="BI158" i="4"/>
  <c r="BH158" i="4"/>
  <c r="BG158" i="4"/>
  <c r="BF158" i="4"/>
  <c r="T158" i="4"/>
  <c r="R158" i="4"/>
  <c r="P158" i="4"/>
  <c r="BK158" i="4"/>
  <c r="J158" i="4"/>
  <c r="BE158" i="4" s="1"/>
  <c r="BI157" i="4"/>
  <c r="BH157" i="4"/>
  <c r="BG157" i="4"/>
  <c r="BF157" i="4"/>
  <c r="T157" i="4"/>
  <c r="R157" i="4"/>
  <c r="P157" i="4"/>
  <c r="BK157" i="4"/>
  <c r="J157" i="4"/>
  <c r="BE157" i="4" s="1"/>
  <c r="BI155" i="4"/>
  <c r="BH155" i="4"/>
  <c r="BG155" i="4"/>
  <c r="BF155" i="4"/>
  <c r="T155" i="4"/>
  <c r="R155" i="4"/>
  <c r="P155" i="4"/>
  <c r="BK155" i="4"/>
  <c r="J155" i="4"/>
  <c r="BE155" i="4" s="1"/>
  <c r="BI153" i="4"/>
  <c r="BH153" i="4"/>
  <c r="BG153" i="4"/>
  <c r="BF153" i="4"/>
  <c r="T153" i="4"/>
  <c r="R153" i="4"/>
  <c r="P153" i="4"/>
  <c r="BK153" i="4"/>
  <c r="J153" i="4"/>
  <c r="BE153" i="4" s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BE149" i="4"/>
  <c r="T149" i="4"/>
  <c r="R149" i="4"/>
  <c r="P149" i="4"/>
  <c r="BK149" i="4"/>
  <c r="J149" i="4"/>
  <c r="BI148" i="4"/>
  <c r="BH148" i="4"/>
  <c r="BG148" i="4"/>
  <c r="BF148" i="4"/>
  <c r="T148" i="4"/>
  <c r="R148" i="4"/>
  <c r="P148" i="4"/>
  <c r="BK148" i="4"/>
  <c r="J148" i="4"/>
  <c r="BE148" i="4" s="1"/>
  <c r="BI146" i="4"/>
  <c r="BH146" i="4"/>
  <c r="BG146" i="4"/>
  <c r="BF146" i="4"/>
  <c r="T146" i="4"/>
  <c r="R146" i="4"/>
  <c r="P146" i="4"/>
  <c r="BK146" i="4"/>
  <c r="J146" i="4"/>
  <c r="BE146" i="4" s="1"/>
  <c r="BI145" i="4"/>
  <c r="BH145" i="4"/>
  <c r="BG145" i="4"/>
  <c r="BF145" i="4"/>
  <c r="BE145" i="4"/>
  <c r="T145" i="4"/>
  <c r="R145" i="4"/>
  <c r="P145" i="4"/>
  <c r="BK145" i="4"/>
  <c r="J145" i="4"/>
  <c r="BI144" i="4"/>
  <c r="BH144" i="4"/>
  <c r="BG144" i="4"/>
  <c r="BF144" i="4"/>
  <c r="BE144" i="4"/>
  <c r="T144" i="4"/>
  <c r="T143" i="4" s="1"/>
  <c r="R144" i="4"/>
  <c r="P144" i="4"/>
  <c r="BK144" i="4"/>
  <c r="J144" i="4"/>
  <c r="BI142" i="4"/>
  <c r="BH142" i="4"/>
  <c r="BG142" i="4"/>
  <c r="BF142" i="4"/>
  <c r="BE142" i="4"/>
  <c r="T142" i="4"/>
  <c r="R142" i="4"/>
  <c r="P142" i="4"/>
  <c r="BK142" i="4"/>
  <c r="J142" i="4"/>
  <c r="BI141" i="4"/>
  <c r="BH141" i="4"/>
  <c r="BG141" i="4"/>
  <c r="BF141" i="4"/>
  <c r="T141" i="4"/>
  <c r="R141" i="4"/>
  <c r="P141" i="4"/>
  <c r="BK141" i="4"/>
  <c r="J141" i="4"/>
  <c r="BE141" i="4" s="1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BE138" i="4"/>
  <c r="T138" i="4"/>
  <c r="R138" i="4"/>
  <c r="P138" i="4"/>
  <c r="BK138" i="4"/>
  <c r="J138" i="4"/>
  <c r="BI137" i="4"/>
  <c r="BH137" i="4"/>
  <c r="BG137" i="4"/>
  <c r="BF137" i="4"/>
  <c r="T137" i="4"/>
  <c r="R137" i="4"/>
  <c r="P137" i="4"/>
  <c r="BK137" i="4"/>
  <c r="J137" i="4"/>
  <c r="BE137" i="4" s="1"/>
  <c r="BI135" i="4"/>
  <c r="BH135" i="4"/>
  <c r="BG135" i="4"/>
  <c r="BF135" i="4"/>
  <c r="T135" i="4"/>
  <c r="R135" i="4"/>
  <c r="P135" i="4"/>
  <c r="BK135" i="4"/>
  <c r="J135" i="4"/>
  <c r="BE135" i="4" s="1"/>
  <c r="BI134" i="4"/>
  <c r="BH134" i="4"/>
  <c r="BG134" i="4"/>
  <c r="BF134" i="4"/>
  <c r="T134" i="4"/>
  <c r="R134" i="4"/>
  <c r="R133" i="4" s="1"/>
  <c r="P134" i="4"/>
  <c r="BK134" i="4"/>
  <c r="J134" i="4"/>
  <c r="BE134" i="4" s="1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BE131" i="4"/>
  <c r="T131" i="4"/>
  <c r="R131" i="4"/>
  <c r="P131" i="4"/>
  <c r="BK131" i="4"/>
  <c r="J131" i="4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BE127" i="4"/>
  <c r="T127" i="4"/>
  <c r="R127" i="4"/>
  <c r="P127" i="4"/>
  <c r="BK127" i="4"/>
  <c r="J127" i="4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 s="1"/>
  <c r="BI124" i="4"/>
  <c r="BH124" i="4"/>
  <c r="BG124" i="4"/>
  <c r="BF124" i="4"/>
  <c r="T124" i="4"/>
  <c r="R124" i="4"/>
  <c r="P124" i="4"/>
  <c r="BK124" i="4"/>
  <c r="J124" i="4"/>
  <c r="BE124" i="4" s="1"/>
  <c r="BI123" i="4"/>
  <c r="BH123" i="4"/>
  <c r="BG123" i="4"/>
  <c r="BF123" i="4"/>
  <c r="BE123" i="4"/>
  <c r="T123" i="4"/>
  <c r="R123" i="4"/>
  <c r="P123" i="4"/>
  <c r="BK123" i="4"/>
  <c r="J123" i="4"/>
  <c r="BI122" i="4"/>
  <c r="BH122" i="4"/>
  <c r="BG122" i="4"/>
  <c r="BF122" i="4"/>
  <c r="BE122" i="4"/>
  <c r="T122" i="4"/>
  <c r="R122" i="4"/>
  <c r="P122" i="4"/>
  <c r="BK122" i="4"/>
  <c r="J122" i="4"/>
  <c r="BI120" i="4"/>
  <c r="BH120" i="4"/>
  <c r="BG120" i="4"/>
  <c r="BF120" i="4"/>
  <c r="BE120" i="4"/>
  <c r="T120" i="4"/>
  <c r="R120" i="4"/>
  <c r="P120" i="4"/>
  <c r="BK120" i="4"/>
  <c r="J120" i="4"/>
  <c r="BI119" i="4"/>
  <c r="BH119" i="4"/>
  <c r="BG119" i="4"/>
  <c r="BF119" i="4"/>
  <c r="T119" i="4"/>
  <c r="R119" i="4"/>
  <c r="P119" i="4"/>
  <c r="BK119" i="4"/>
  <c r="J119" i="4"/>
  <c r="BE119" i="4" s="1"/>
  <c r="BI117" i="4"/>
  <c r="BH117" i="4"/>
  <c r="BG117" i="4"/>
  <c r="BF117" i="4"/>
  <c r="T117" i="4"/>
  <c r="R117" i="4"/>
  <c r="P117" i="4"/>
  <c r="BK117" i="4"/>
  <c r="J117" i="4"/>
  <c r="BE117" i="4" s="1"/>
  <c r="BI115" i="4"/>
  <c r="BH115" i="4"/>
  <c r="BG115" i="4"/>
  <c r="BF115" i="4"/>
  <c r="T115" i="4"/>
  <c r="R115" i="4"/>
  <c r="P115" i="4"/>
  <c r="BK115" i="4"/>
  <c r="J115" i="4"/>
  <c r="BE115" i="4" s="1"/>
  <c r="BI114" i="4"/>
  <c r="BH114" i="4"/>
  <c r="BG114" i="4"/>
  <c r="BF114" i="4"/>
  <c r="BE114" i="4"/>
  <c r="T114" i="4"/>
  <c r="R114" i="4"/>
  <c r="P114" i="4"/>
  <c r="BK114" i="4"/>
  <c r="J114" i="4"/>
  <c r="BI113" i="4"/>
  <c r="BH113" i="4"/>
  <c r="BG113" i="4"/>
  <c r="BF113" i="4"/>
  <c r="T113" i="4"/>
  <c r="R113" i="4"/>
  <c r="P113" i="4"/>
  <c r="BK113" i="4"/>
  <c r="J113" i="4"/>
  <c r="BE113" i="4" s="1"/>
  <c r="BI112" i="4"/>
  <c r="BH112" i="4"/>
  <c r="BG112" i="4"/>
  <c r="BF112" i="4"/>
  <c r="T112" i="4"/>
  <c r="R112" i="4"/>
  <c r="P112" i="4"/>
  <c r="BK112" i="4"/>
  <c r="J112" i="4"/>
  <c r="BE112" i="4" s="1"/>
  <c r="BI111" i="4"/>
  <c r="BH111" i="4"/>
  <c r="BG111" i="4"/>
  <c r="BF111" i="4"/>
  <c r="T111" i="4"/>
  <c r="R111" i="4"/>
  <c r="P111" i="4"/>
  <c r="BK111" i="4"/>
  <c r="J111" i="4"/>
  <c r="BE111" i="4" s="1"/>
  <c r="BI110" i="4"/>
  <c r="BH110" i="4"/>
  <c r="BG110" i="4"/>
  <c r="BF110" i="4"/>
  <c r="BE110" i="4"/>
  <c r="T110" i="4"/>
  <c r="R110" i="4"/>
  <c r="P110" i="4"/>
  <c r="BK110" i="4"/>
  <c r="J110" i="4"/>
  <c r="BI109" i="4"/>
  <c r="BH109" i="4"/>
  <c r="BG109" i="4"/>
  <c r="BF109" i="4"/>
  <c r="T109" i="4"/>
  <c r="R109" i="4"/>
  <c r="P109" i="4"/>
  <c r="BK109" i="4"/>
  <c r="J109" i="4"/>
  <c r="BE109" i="4" s="1"/>
  <c r="BI108" i="4"/>
  <c r="BH108" i="4"/>
  <c r="BG108" i="4"/>
  <c r="BF108" i="4"/>
  <c r="BE108" i="4"/>
  <c r="T108" i="4"/>
  <c r="R108" i="4"/>
  <c r="P108" i="4"/>
  <c r="BK108" i="4"/>
  <c r="J108" i="4"/>
  <c r="BI106" i="4"/>
  <c r="BH106" i="4"/>
  <c r="BG106" i="4"/>
  <c r="BF106" i="4"/>
  <c r="T106" i="4"/>
  <c r="T105" i="4" s="1"/>
  <c r="R106" i="4"/>
  <c r="P106" i="4"/>
  <c r="BK106" i="4"/>
  <c r="J106" i="4"/>
  <c r="BE106" i="4" s="1"/>
  <c r="BI104" i="4"/>
  <c r="BH104" i="4"/>
  <c r="BG104" i="4"/>
  <c r="BF104" i="4"/>
  <c r="T104" i="4"/>
  <c r="R104" i="4"/>
  <c r="P104" i="4"/>
  <c r="BK104" i="4"/>
  <c r="J104" i="4"/>
  <c r="BE104" i="4" s="1"/>
  <c r="BI103" i="4"/>
  <c r="BH103" i="4"/>
  <c r="BG103" i="4"/>
  <c r="BF103" i="4"/>
  <c r="T103" i="4"/>
  <c r="T102" i="4" s="1"/>
  <c r="R103" i="4"/>
  <c r="R102" i="4" s="1"/>
  <c r="P103" i="4"/>
  <c r="BK103" i="4"/>
  <c r="BK102" i="4" s="1"/>
  <c r="J102" i="4" s="1"/>
  <c r="J63" i="4" s="1"/>
  <c r="J103" i="4"/>
  <c r="BE103" i="4" s="1"/>
  <c r="BI101" i="4"/>
  <c r="BH101" i="4"/>
  <c r="BG101" i="4"/>
  <c r="BF101" i="4"/>
  <c r="BE101" i="4"/>
  <c r="T101" i="4"/>
  <c r="R101" i="4"/>
  <c r="P101" i="4"/>
  <c r="BK101" i="4"/>
  <c r="J101" i="4"/>
  <c r="BI100" i="4"/>
  <c r="BH100" i="4"/>
  <c r="BG100" i="4"/>
  <c r="BF100" i="4"/>
  <c r="BE100" i="4"/>
  <c r="T100" i="4"/>
  <c r="R100" i="4"/>
  <c r="P100" i="4"/>
  <c r="BK100" i="4"/>
  <c r="J100" i="4"/>
  <c r="BI99" i="4"/>
  <c r="BH99" i="4"/>
  <c r="BG99" i="4"/>
  <c r="BF99" i="4"/>
  <c r="T99" i="4"/>
  <c r="R99" i="4"/>
  <c r="P99" i="4"/>
  <c r="BK99" i="4"/>
  <c r="J99" i="4"/>
  <c r="BE99" i="4" s="1"/>
  <c r="BI98" i="4"/>
  <c r="BH98" i="4"/>
  <c r="BG98" i="4"/>
  <c r="BF98" i="4"/>
  <c r="T98" i="4"/>
  <c r="R98" i="4"/>
  <c r="P98" i="4"/>
  <c r="BK98" i="4"/>
  <c r="J98" i="4"/>
  <c r="BE98" i="4" s="1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BE96" i="4"/>
  <c r="T96" i="4"/>
  <c r="R96" i="4"/>
  <c r="P96" i="4"/>
  <c r="BK96" i="4"/>
  <c r="J96" i="4"/>
  <c r="BI95" i="4"/>
  <c r="BH95" i="4"/>
  <c r="BG95" i="4"/>
  <c r="BF95" i="4"/>
  <c r="T95" i="4"/>
  <c r="R95" i="4"/>
  <c r="P95" i="4"/>
  <c r="BK95" i="4"/>
  <c r="J95" i="4"/>
  <c r="BE95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F35" i="4" s="1"/>
  <c r="BC55" i="1" s="1"/>
  <c r="BG93" i="4"/>
  <c r="BF93" i="4"/>
  <c r="T93" i="4"/>
  <c r="R93" i="4"/>
  <c r="R92" i="4" s="1"/>
  <c r="P93" i="4"/>
  <c r="BK93" i="4"/>
  <c r="J93" i="4"/>
  <c r="BE93" i="4" s="1"/>
  <c r="J86" i="4"/>
  <c r="F86" i="4"/>
  <c r="F84" i="4"/>
  <c r="E82" i="4"/>
  <c r="J55" i="4"/>
  <c r="F55" i="4"/>
  <c r="F53" i="4"/>
  <c r="E51" i="4"/>
  <c r="J20" i="4"/>
  <c r="E20" i="4"/>
  <c r="J19" i="4"/>
  <c r="J14" i="4"/>
  <c r="J84" i="4" s="1"/>
  <c r="E7" i="4"/>
  <c r="E47" i="4" s="1"/>
  <c r="R285" i="3"/>
  <c r="AY54" i="1"/>
  <c r="AX54" i="1"/>
  <c r="BI286" i="3"/>
  <c r="BH286" i="3"/>
  <c r="BG286" i="3"/>
  <c r="BF286" i="3"/>
  <c r="T286" i="3"/>
  <c r="T285" i="3" s="1"/>
  <c r="R286" i="3"/>
  <c r="P286" i="3"/>
  <c r="P285" i="3" s="1"/>
  <c r="BK286" i="3"/>
  <c r="BK285" i="3" s="1"/>
  <c r="J285" i="3" s="1"/>
  <c r="J68" i="3" s="1"/>
  <c r="J286" i="3"/>
  <c r="BE286" i="3" s="1"/>
  <c r="BI284" i="3"/>
  <c r="BH284" i="3"/>
  <c r="BG284" i="3"/>
  <c r="BF284" i="3"/>
  <c r="T284" i="3"/>
  <c r="T283" i="3" s="1"/>
  <c r="R284" i="3"/>
  <c r="R283" i="3" s="1"/>
  <c r="P284" i="3"/>
  <c r="P283" i="3" s="1"/>
  <c r="BK284" i="3"/>
  <c r="BK283" i="3" s="1"/>
  <c r="J283" i="3" s="1"/>
  <c r="J67" i="3" s="1"/>
  <c r="J284" i="3"/>
  <c r="BE284" i="3" s="1"/>
  <c r="BI282" i="3"/>
  <c r="BH282" i="3"/>
  <c r="BG282" i="3"/>
  <c r="BF282" i="3"/>
  <c r="T282" i="3"/>
  <c r="R282" i="3"/>
  <c r="P282" i="3"/>
  <c r="BK282" i="3"/>
  <c r="J282" i="3"/>
  <c r="BE282" i="3" s="1"/>
  <c r="BI280" i="3"/>
  <c r="BH280" i="3"/>
  <c r="BG280" i="3"/>
  <c r="BF280" i="3"/>
  <c r="T280" i="3"/>
  <c r="R280" i="3"/>
  <c r="P280" i="3"/>
  <c r="BK280" i="3"/>
  <c r="J280" i="3"/>
  <c r="BE280" i="3" s="1"/>
  <c r="BI278" i="3"/>
  <c r="BH278" i="3"/>
  <c r="BG278" i="3"/>
  <c r="BF278" i="3"/>
  <c r="T278" i="3"/>
  <c r="R278" i="3"/>
  <c r="P278" i="3"/>
  <c r="BK278" i="3"/>
  <c r="J278" i="3"/>
  <c r="BE278" i="3" s="1"/>
  <c r="BI276" i="3"/>
  <c r="BH276" i="3"/>
  <c r="BG276" i="3"/>
  <c r="BF276" i="3"/>
  <c r="T276" i="3"/>
  <c r="R276" i="3"/>
  <c r="P276" i="3"/>
  <c r="BK276" i="3"/>
  <c r="J276" i="3"/>
  <c r="BE276" i="3" s="1"/>
  <c r="BI274" i="3"/>
  <c r="BH274" i="3"/>
  <c r="BG274" i="3"/>
  <c r="BF274" i="3"/>
  <c r="T274" i="3"/>
  <c r="R274" i="3"/>
  <c r="P274" i="3"/>
  <c r="BK274" i="3"/>
  <c r="J274" i="3"/>
  <c r="BE274" i="3" s="1"/>
  <c r="BI272" i="3"/>
  <c r="BH272" i="3"/>
  <c r="BG272" i="3"/>
  <c r="BF272" i="3"/>
  <c r="T272" i="3"/>
  <c r="R272" i="3"/>
  <c r="P272" i="3"/>
  <c r="BK272" i="3"/>
  <c r="J272" i="3"/>
  <c r="BE272" i="3" s="1"/>
  <c r="BI270" i="3"/>
  <c r="BH270" i="3"/>
  <c r="BG270" i="3"/>
  <c r="BF270" i="3"/>
  <c r="BE270" i="3"/>
  <c r="T270" i="3"/>
  <c r="R270" i="3"/>
  <c r="P270" i="3"/>
  <c r="BK270" i="3"/>
  <c r="J270" i="3"/>
  <c r="BI268" i="3"/>
  <c r="BH268" i="3"/>
  <c r="BG268" i="3"/>
  <c r="BF268" i="3"/>
  <c r="T268" i="3"/>
  <c r="R268" i="3"/>
  <c r="P268" i="3"/>
  <c r="BK268" i="3"/>
  <c r="J268" i="3"/>
  <c r="BE268" i="3" s="1"/>
  <c r="BI266" i="3"/>
  <c r="BH266" i="3"/>
  <c r="BG266" i="3"/>
  <c r="BF266" i="3"/>
  <c r="T266" i="3"/>
  <c r="R266" i="3"/>
  <c r="P266" i="3"/>
  <c r="BK266" i="3"/>
  <c r="J266" i="3"/>
  <c r="BE266" i="3" s="1"/>
  <c r="BI264" i="3"/>
  <c r="BH264" i="3"/>
  <c r="BG264" i="3"/>
  <c r="BF264" i="3"/>
  <c r="T264" i="3"/>
  <c r="R264" i="3"/>
  <c r="P264" i="3"/>
  <c r="BK264" i="3"/>
  <c r="J264" i="3"/>
  <c r="BE264" i="3" s="1"/>
  <c r="BI262" i="3"/>
  <c r="BH262" i="3"/>
  <c r="BG262" i="3"/>
  <c r="BF262" i="3"/>
  <c r="BE262" i="3"/>
  <c r="T262" i="3"/>
  <c r="R262" i="3"/>
  <c r="P262" i="3"/>
  <c r="BK262" i="3"/>
  <c r="J262" i="3"/>
  <c r="BI260" i="3"/>
  <c r="BH260" i="3"/>
  <c r="BG260" i="3"/>
  <c r="BF260" i="3"/>
  <c r="T260" i="3"/>
  <c r="R260" i="3"/>
  <c r="P260" i="3"/>
  <c r="BK260" i="3"/>
  <c r="J260" i="3"/>
  <c r="BE260" i="3" s="1"/>
  <c r="BI258" i="3"/>
  <c r="BH258" i="3"/>
  <c r="BG258" i="3"/>
  <c r="BF258" i="3"/>
  <c r="BE258" i="3"/>
  <c r="T258" i="3"/>
  <c r="R258" i="3"/>
  <c r="P258" i="3"/>
  <c r="BK258" i="3"/>
  <c r="J258" i="3"/>
  <c r="BI256" i="3"/>
  <c r="BH256" i="3"/>
  <c r="BG256" i="3"/>
  <c r="BF256" i="3"/>
  <c r="T256" i="3"/>
  <c r="R256" i="3"/>
  <c r="P256" i="3"/>
  <c r="BK256" i="3"/>
  <c r="J256" i="3"/>
  <c r="BE256" i="3" s="1"/>
  <c r="BI254" i="3"/>
  <c r="BH254" i="3"/>
  <c r="BG254" i="3"/>
  <c r="BF254" i="3"/>
  <c r="T254" i="3"/>
  <c r="R254" i="3"/>
  <c r="P254" i="3"/>
  <c r="BK254" i="3"/>
  <c r="J254" i="3"/>
  <c r="BE254" i="3" s="1"/>
  <c r="BI252" i="3"/>
  <c r="BH252" i="3"/>
  <c r="BG252" i="3"/>
  <c r="BF252" i="3"/>
  <c r="T252" i="3"/>
  <c r="R252" i="3"/>
  <c r="P252" i="3"/>
  <c r="BK252" i="3"/>
  <c r="J252" i="3"/>
  <c r="BE252" i="3" s="1"/>
  <c r="BI250" i="3"/>
  <c r="BH250" i="3"/>
  <c r="BG250" i="3"/>
  <c r="BF250" i="3"/>
  <c r="BE250" i="3"/>
  <c r="T250" i="3"/>
  <c r="R250" i="3"/>
  <c r="P250" i="3"/>
  <c r="BK250" i="3"/>
  <c r="J250" i="3"/>
  <c r="BI248" i="3"/>
  <c r="BH248" i="3"/>
  <c r="BG248" i="3"/>
  <c r="BF248" i="3"/>
  <c r="T248" i="3"/>
  <c r="R248" i="3"/>
  <c r="P248" i="3"/>
  <c r="BK248" i="3"/>
  <c r="J248" i="3"/>
  <c r="BE248" i="3" s="1"/>
  <c r="BI246" i="3"/>
  <c r="BH246" i="3"/>
  <c r="BG246" i="3"/>
  <c r="BF246" i="3"/>
  <c r="T246" i="3"/>
  <c r="R246" i="3"/>
  <c r="P246" i="3"/>
  <c r="BK246" i="3"/>
  <c r="J246" i="3"/>
  <c r="BE246" i="3" s="1"/>
  <c r="BI244" i="3"/>
  <c r="BH244" i="3"/>
  <c r="BG244" i="3"/>
  <c r="BF244" i="3"/>
  <c r="T244" i="3"/>
  <c r="R244" i="3"/>
  <c r="P244" i="3"/>
  <c r="BK244" i="3"/>
  <c r="J244" i="3"/>
  <c r="BE244" i="3" s="1"/>
  <c r="BI242" i="3"/>
  <c r="BH242" i="3"/>
  <c r="BG242" i="3"/>
  <c r="BF242" i="3"/>
  <c r="BE242" i="3"/>
  <c r="T242" i="3"/>
  <c r="R242" i="3"/>
  <c r="P242" i="3"/>
  <c r="BK242" i="3"/>
  <c r="J242" i="3"/>
  <c r="BI240" i="3"/>
  <c r="BH240" i="3"/>
  <c r="BG240" i="3"/>
  <c r="BF240" i="3"/>
  <c r="T240" i="3"/>
  <c r="R240" i="3"/>
  <c r="P240" i="3"/>
  <c r="BK240" i="3"/>
  <c r="J240" i="3"/>
  <c r="BE240" i="3" s="1"/>
  <c r="BI238" i="3"/>
  <c r="BH238" i="3"/>
  <c r="BG238" i="3"/>
  <c r="BF238" i="3"/>
  <c r="T238" i="3"/>
  <c r="R238" i="3"/>
  <c r="P238" i="3"/>
  <c r="BK238" i="3"/>
  <c r="J238" i="3"/>
  <c r="BE238" i="3" s="1"/>
  <c r="BI236" i="3"/>
  <c r="BH236" i="3"/>
  <c r="BG236" i="3"/>
  <c r="BF236" i="3"/>
  <c r="T236" i="3"/>
  <c r="R236" i="3"/>
  <c r="P236" i="3"/>
  <c r="BK236" i="3"/>
  <c r="J236" i="3"/>
  <c r="BE236" i="3" s="1"/>
  <c r="BI234" i="3"/>
  <c r="BH234" i="3"/>
  <c r="BG234" i="3"/>
  <c r="BF234" i="3"/>
  <c r="BE234" i="3"/>
  <c r="T234" i="3"/>
  <c r="R234" i="3"/>
  <c r="P234" i="3"/>
  <c r="BK234" i="3"/>
  <c r="J234" i="3"/>
  <c r="BI232" i="3"/>
  <c r="BH232" i="3"/>
  <c r="BG232" i="3"/>
  <c r="BF232" i="3"/>
  <c r="T232" i="3"/>
  <c r="R232" i="3"/>
  <c r="P232" i="3"/>
  <c r="BK232" i="3"/>
  <c r="J232" i="3"/>
  <c r="BE232" i="3" s="1"/>
  <c r="BI230" i="3"/>
  <c r="BH230" i="3"/>
  <c r="BG230" i="3"/>
  <c r="BF230" i="3"/>
  <c r="BE230" i="3"/>
  <c r="T230" i="3"/>
  <c r="R230" i="3"/>
  <c r="P230" i="3"/>
  <c r="BK230" i="3"/>
  <c r="J230" i="3"/>
  <c r="BI228" i="3"/>
  <c r="BH228" i="3"/>
  <c r="BG228" i="3"/>
  <c r="BF228" i="3"/>
  <c r="T228" i="3"/>
  <c r="R228" i="3"/>
  <c r="P228" i="3"/>
  <c r="BK228" i="3"/>
  <c r="J228" i="3"/>
  <c r="BE228" i="3" s="1"/>
  <c r="BI226" i="3"/>
  <c r="BH226" i="3"/>
  <c r="BG226" i="3"/>
  <c r="BF226" i="3"/>
  <c r="T226" i="3"/>
  <c r="R226" i="3"/>
  <c r="P226" i="3"/>
  <c r="BK226" i="3"/>
  <c r="J226" i="3"/>
  <c r="BE226" i="3" s="1"/>
  <c r="BI224" i="3"/>
  <c r="BH224" i="3"/>
  <c r="BG224" i="3"/>
  <c r="BF224" i="3"/>
  <c r="T224" i="3"/>
  <c r="R224" i="3"/>
  <c r="P224" i="3"/>
  <c r="BK224" i="3"/>
  <c r="J224" i="3"/>
  <c r="BE224" i="3" s="1"/>
  <c r="BI222" i="3"/>
  <c r="BH222" i="3"/>
  <c r="BG222" i="3"/>
  <c r="BF222" i="3"/>
  <c r="BE222" i="3"/>
  <c r="T222" i="3"/>
  <c r="R222" i="3"/>
  <c r="P222" i="3"/>
  <c r="BK222" i="3"/>
  <c r="J222" i="3"/>
  <c r="BI220" i="3"/>
  <c r="BH220" i="3"/>
  <c r="BG220" i="3"/>
  <c r="BF220" i="3"/>
  <c r="T220" i="3"/>
  <c r="R220" i="3"/>
  <c r="P220" i="3"/>
  <c r="BK220" i="3"/>
  <c r="J220" i="3"/>
  <c r="BE220" i="3" s="1"/>
  <c r="BI218" i="3"/>
  <c r="BH218" i="3"/>
  <c r="BG218" i="3"/>
  <c r="BF218" i="3"/>
  <c r="T218" i="3"/>
  <c r="R218" i="3"/>
  <c r="P218" i="3"/>
  <c r="BK218" i="3"/>
  <c r="J218" i="3"/>
  <c r="BE218" i="3" s="1"/>
  <c r="BI216" i="3"/>
  <c r="BH216" i="3"/>
  <c r="BG216" i="3"/>
  <c r="BF216" i="3"/>
  <c r="T216" i="3"/>
  <c r="R216" i="3"/>
  <c r="P216" i="3"/>
  <c r="BK216" i="3"/>
  <c r="J216" i="3"/>
  <c r="BE216" i="3" s="1"/>
  <c r="BI214" i="3"/>
  <c r="BH214" i="3"/>
  <c r="BG214" i="3"/>
  <c r="BF214" i="3"/>
  <c r="T214" i="3"/>
  <c r="R214" i="3"/>
  <c r="P214" i="3"/>
  <c r="BK214" i="3"/>
  <c r="J214" i="3"/>
  <c r="BE214" i="3" s="1"/>
  <c r="BI212" i="3"/>
  <c r="BH212" i="3"/>
  <c r="BG212" i="3"/>
  <c r="BF212" i="3"/>
  <c r="BE212" i="3"/>
  <c r="T212" i="3"/>
  <c r="R212" i="3"/>
  <c r="P212" i="3"/>
  <c r="BK212" i="3"/>
  <c r="J212" i="3"/>
  <c r="BI210" i="3"/>
  <c r="BH210" i="3"/>
  <c r="BG210" i="3"/>
  <c r="BF210" i="3"/>
  <c r="T210" i="3"/>
  <c r="R210" i="3"/>
  <c r="P210" i="3"/>
  <c r="BK210" i="3"/>
  <c r="J210" i="3"/>
  <c r="BE210" i="3" s="1"/>
  <c r="BI208" i="3"/>
  <c r="BH208" i="3"/>
  <c r="BG208" i="3"/>
  <c r="BF208" i="3"/>
  <c r="T208" i="3"/>
  <c r="R208" i="3"/>
  <c r="P208" i="3"/>
  <c r="BK208" i="3"/>
  <c r="J208" i="3"/>
  <c r="BE208" i="3" s="1"/>
  <c r="BI206" i="3"/>
  <c r="BH206" i="3"/>
  <c r="BG206" i="3"/>
  <c r="BF206" i="3"/>
  <c r="T206" i="3"/>
  <c r="R206" i="3"/>
  <c r="P206" i="3"/>
  <c r="BK206" i="3"/>
  <c r="J206" i="3"/>
  <c r="BE206" i="3" s="1"/>
  <c r="BI204" i="3"/>
  <c r="BH204" i="3"/>
  <c r="BG204" i="3"/>
  <c r="BF204" i="3"/>
  <c r="BE204" i="3"/>
  <c r="T204" i="3"/>
  <c r="R204" i="3"/>
  <c r="P204" i="3"/>
  <c r="BK204" i="3"/>
  <c r="J204" i="3"/>
  <c r="BI202" i="3"/>
  <c r="BH202" i="3"/>
  <c r="BG202" i="3"/>
  <c r="BF202" i="3"/>
  <c r="T202" i="3"/>
  <c r="R202" i="3"/>
  <c r="P202" i="3"/>
  <c r="BK202" i="3"/>
  <c r="J202" i="3"/>
  <c r="BE202" i="3" s="1"/>
  <c r="BI200" i="3"/>
  <c r="BH200" i="3"/>
  <c r="BG200" i="3"/>
  <c r="BF200" i="3"/>
  <c r="T200" i="3"/>
  <c r="R200" i="3"/>
  <c r="P200" i="3"/>
  <c r="BK200" i="3"/>
  <c r="J200" i="3"/>
  <c r="BE200" i="3" s="1"/>
  <c r="BI198" i="3"/>
  <c r="BH198" i="3"/>
  <c r="BG198" i="3"/>
  <c r="BF198" i="3"/>
  <c r="T198" i="3"/>
  <c r="R198" i="3"/>
  <c r="P198" i="3"/>
  <c r="BK198" i="3"/>
  <c r="J198" i="3"/>
  <c r="BE198" i="3" s="1"/>
  <c r="BI196" i="3"/>
  <c r="BH196" i="3"/>
  <c r="BG196" i="3"/>
  <c r="BF196" i="3"/>
  <c r="BE196" i="3"/>
  <c r="T196" i="3"/>
  <c r="R196" i="3"/>
  <c r="P196" i="3"/>
  <c r="BK196" i="3"/>
  <c r="J196" i="3"/>
  <c r="BI194" i="3"/>
  <c r="BH194" i="3"/>
  <c r="BG194" i="3"/>
  <c r="BF194" i="3"/>
  <c r="T194" i="3"/>
  <c r="R194" i="3"/>
  <c r="P194" i="3"/>
  <c r="BK194" i="3"/>
  <c r="J194" i="3"/>
  <c r="BE194" i="3" s="1"/>
  <c r="BI192" i="3"/>
  <c r="BH192" i="3"/>
  <c r="BG192" i="3"/>
  <c r="BF192" i="3"/>
  <c r="T192" i="3"/>
  <c r="R192" i="3"/>
  <c r="P192" i="3"/>
  <c r="BK192" i="3"/>
  <c r="J192" i="3"/>
  <c r="BE192" i="3" s="1"/>
  <c r="BI190" i="3"/>
  <c r="BH190" i="3"/>
  <c r="BG190" i="3"/>
  <c r="BF190" i="3"/>
  <c r="T190" i="3"/>
  <c r="R190" i="3"/>
  <c r="P190" i="3"/>
  <c r="BK190" i="3"/>
  <c r="J190" i="3"/>
  <c r="BE190" i="3" s="1"/>
  <c r="BI188" i="3"/>
  <c r="BH188" i="3"/>
  <c r="BG188" i="3"/>
  <c r="BF188" i="3"/>
  <c r="T188" i="3"/>
  <c r="R188" i="3"/>
  <c r="P188" i="3"/>
  <c r="BK188" i="3"/>
  <c r="J188" i="3"/>
  <c r="BE188" i="3" s="1"/>
  <c r="BI186" i="3"/>
  <c r="BH186" i="3"/>
  <c r="BG186" i="3"/>
  <c r="BF186" i="3"/>
  <c r="T186" i="3"/>
  <c r="R186" i="3"/>
  <c r="P186" i="3"/>
  <c r="BK186" i="3"/>
  <c r="J186" i="3"/>
  <c r="BE186" i="3" s="1"/>
  <c r="BI184" i="3"/>
  <c r="BH184" i="3"/>
  <c r="BG184" i="3"/>
  <c r="BF184" i="3"/>
  <c r="T184" i="3"/>
  <c r="R184" i="3"/>
  <c r="P184" i="3"/>
  <c r="P183" i="3" s="1"/>
  <c r="BK184" i="3"/>
  <c r="J184" i="3"/>
  <c r="BE184" i="3" s="1"/>
  <c r="BI182" i="3"/>
  <c r="BH182" i="3"/>
  <c r="BG182" i="3"/>
  <c r="BF182" i="3"/>
  <c r="T182" i="3"/>
  <c r="R182" i="3"/>
  <c r="P182" i="3"/>
  <c r="BK182" i="3"/>
  <c r="J182" i="3"/>
  <c r="BE182" i="3" s="1"/>
  <c r="BI181" i="3"/>
  <c r="BH181" i="3"/>
  <c r="BG181" i="3"/>
  <c r="BF181" i="3"/>
  <c r="BE181" i="3"/>
  <c r="T181" i="3"/>
  <c r="R181" i="3"/>
  <c r="P181" i="3"/>
  <c r="BK181" i="3"/>
  <c r="J181" i="3"/>
  <c r="BI180" i="3"/>
  <c r="BH180" i="3"/>
  <c r="BG180" i="3"/>
  <c r="BF180" i="3"/>
  <c r="T180" i="3"/>
  <c r="R180" i="3"/>
  <c r="P180" i="3"/>
  <c r="BK180" i="3"/>
  <c r="J180" i="3"/>
  <c r="BE180" i="3" s="1"/>
  <c r="BI178" i="3"/>
  <c r="BH178" i="3"/>
  <c r="BG178" i="3"/>
  <c r="BF178" i="3"/>
  <c r="BE178" i="3"/>
  <c r="T178" i="3"/>
  <c r="R178" i="3"/>
  <c r="P178" i="3"/>
  <c r="BK178" i="3"/>
  <c r="J178" i="3"/>
  <c r="BI176" i="3"/>
  <c r="BH176" i="3"/>
  <c r="BG176" i="3"/>
  <c r="BF176" i="3"/>
  <c r="T176" i="3"/>
  <c r="R176" i="3"/>
  <c r="P176" i="3"/>
  <c r="BK176" i="3"/>
  <c r="J176" i="3"/>
  <c r="BE176" i="3" s="1"/>
  <c r="BI174" i="3"/>
  <c r="BH174" i="3"/>
  <c r="BG174" i="3"/>
  <c r="BF174" i="3"/>
  <c r="T174" i="3"/>
  <c r="R174" i="3"/>
  <c r="P174" i="3"/>
  <c r="BK174" i="3"/>
  <c r="J174" i="3"/>
  <c r="BE174" i="3" s="1"/>
  <c r="BI172" i="3"/>
  <c r="BH172" i="3"/>
  <c r="BG172" i="3"/>
  <c r="BF172" i="3"/>
  <c r="T172" i="3"/>
  <c r="R172" i="3"/>
  <c r="P172" i="3"/>
  <c r="BK172" i="3"/>
  <c r="J172" i="3"/>
  <c r="BE172" i="3" s="1"/>
  <c r="BI170" i="3"/>
  <c r="BH170" i="3"/>
  <c r="BG170" i="3"/>
  <c r="BF170" i="3"/>
  <c r="BE170" i="3"/>
  <c r="T170" i="3"/>
  <c r="R170" i="3"/>
  <c r="P170" i="3"/>
  <c r="BK170" i="3"/>
  <c r="J170" i="3"/>
  <c r="BI168" i="3"/>
  <c r="BH168" i="3"/>
  <c r="BG168" i="3"/>
  <c r="BF168" i="3"/>
  <c r="T168" i="3"/>
  <c r="R168" i="3"/>
  <c r="P168" i="3"/>
  <c r="BK168" i="3"/>
  <c r="J168" i="3"/>
  <c r="BE168" i="3" s="1"/>
  <c r="BI166" i="3"/>
  <c r="BH166" i="3"/>
  <c r="BG166" i="3"/>
  <c r="BF166" i="3"/>
  <c r="BE166" i="3"/>
  <c r="T166" i="3"/>
  <c r="R166" i="3"/>
  <c r="P166" i="3"/>
  <c r="BK166" i="3"/>
  <c r="J166" i="3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1" i="3"/>
  <c r="BH161" i="3"/>
  <c r="BG161" i="3"/>
  <c r="BF161" i="3"/>
  <c r="T161" i="3"/>
  <c r="R161" i="3"/>
  <c r="P161" i="3"/>
  <c r="BK161" i="3"/>
  <c r="J161" i="3"/>
  <c r="BE161" i="3" s="1"/>
  <c r="BI159" i="3"/>
  <c r="BH159" i="3"/>
  <c r="BG159" i="3"/>
  <c r="BF159" i="3"/>
  <c r="BE159" i="3"/>
  <c r="T159" i="3"/>
  <c r="R159" i="3"/>
  <c r="P159" i="3"/>
  <c r="BK159" i="3"/>
  <c r="J159" i="3"/>
  <c r="BI157" i="3"/>
  <c r="BH157" i="3"/>
  <c r="BG157" i="3"/>
  <c r="BF157" i="3"/>
  <c r="T157" i="3"/>
  <c r="R157" i="3"/>
  <c r="P157" i="3"/>
  <c r="BK157" i="3"/>
  <c r="J157" i="3"/>
  <c r="BE157" i="3" s="1"/>
  <c r="BI155" i="3"/>
  <c r="BH155" i="3"/>
  <c r="BG155" i="3"/>
  <c r="BF155" i="3"/>
  <c r="T155" i="3"/>
  <c r="R155" i="3"/>
  <c r="P155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 s="1"/>
  <c r="BI151" i="3"/>
  <c r="BH151" i="3"/>
  <c r="BG151" i="3"/>
  <c r="BF151" i="3"/>
  <c r="BE151" i="3"/>
  <c r="T151" i="3"/>
  <c r="R151" i="3"/>
  <c r="P151" i="3"/>
  <c r="BK151" i="3"/>
  <c r="J151" i="3"/>
  <c r="BI149" i="3"/>
  <c r="BH149" i="3"/>
  <c r="BG149" i="3"/>
  <c r="BF149" i="3"/>
  <c r="T149" i="3"/>
  <c r="R149" i="3"/>
  <c r="P149" i="3"/>
  <c r="BK149" i="3"/>
  <c r="J149" i="3"/>
  <c r="BE149" i="3" s="1"/>
  <c r="BI147" i="3"/>
  <c r="BH147" i="3"/>
  <c r="BG147" i="3"/>
  <c r="BF147" i="3"/>
  <c r="T147" i="3"/>
  <c r="R147" i="3"/>
  <c r="P147" i="3"/>
  <c r="BK147" i="3"/>
  <c r="J147" i="3"/>
  <c r="BE147" i="3" s="1"/>
  <c r="BI145" i="3"/>
  <c r="BH145" i="3"/>
  <c r="BG145" i="3"/>
  <c r="BF145" i="3"/>
  <c r="T145" i="3"/>
  <c r="R145" i="3"/>
  <c r="P145" i="3"/>
  <c r="BK145" i="3"/>
  <c r="J145" i="3"/>
  <c r="BE145" i="3" s="1"/>
  <c r="BI143" i="3"/>
  <c r="BH143" i="3"/>
  <c r="BG143" i="3"/>
  <c r="BF143" i="3"/>
  <c r="T143" i="3"/>
  <c r="R143" i="3"/>
  <c r="P143" i="3"/>
  <c r="BK143" i="3"/>
  <c r="J143" i="3"/>
  <c r="BE143" i="3" s="1"/>
  <c r="BI141" i="3"/>
  <c r="BH141" i="3"/>
  <c r="BG141" i="3"/>
  <c r="BF141" i="3"/>
  <c r="T141" i="3"/>
  <c r="R141" i="3"/>
  <c r="P141" i="3"/>
  <c r="BK141" i="3"/>
  <c r="J141" i="3"/>
  <c r="BE141" i="3" s="1"/>
  <c r="BI139" i="3"/>
  <c r="BH139" i="3"/>
  <c r="BG139" i="3"/>
  <c r="BF139" i="3"/>
  <c r="T139" i="3"/>
  <c r="R139" i="3"/>
  <c r="P139" i="3"/>
  <c r="BK139" i="3"/>
  <c r="J139" i="3"/>
  <c r="BE139" i="3" s="1"/>
  <c r="BI137" i="3"/>
  <c r="BH137" i="3"/>
  <c r="BG137" i="3"/>
  <c r="BF137" i="3"/>
  <c r="T137" i="3"/>
  <c r="R137" i="3"/>
  <c r="P137" i="3"/>
  <c r="BK137" i="3"/>
  <c r="J137" i="3"/>
  <c r="BE137" i="3" s="1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R134" i="3"/>
  <c r="P134" i="3"/>
  <c r="BK134" i="3"/>
  <c r="J134" i="3"/>
  <c r="BE134" i="3" s="1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P130" i="3"/>
  <c r="BK130" i="3"/>
  <c r="J130" i="3"/>
  <c r="BE130" i="3" s="1"/>
  <c r="BI128" i="3"/>
  <c r="BH128" i="3"/>
  <c r="BG128" i="3"/>
  <c r="BF128" i="3"/>
  <c r="T128" i="3"/>
  <c r="R128" i="3"/>
  <c r="P128" i="3"/>
  <c r="BK128" i="3"/>
  <c r="J128" i="3"/>
  <c r="BE128" i="3" s="1"/>
  <c r="BI126" i="3"/>
  <c r="BH126" i="3"/>
  <c r="BG126" i="3"/>
  <c r="BF126" i="3"/>
  <c r="BE126" i="3"/>
  <c r="T126" i="3"/>
  <c r="R126" i="3"/>
  <c r="P126" i="3"/>
  <c r="BK126" i="3"/>
  <c r="J126" i="3"/>
  <c r="BI124" i="3"/>
  <c r="BH124" i="3"/>
  <c r="BG124" i="3"/>
  <c r="BF124" i="3"/>
  <c r="T124" i="3"/>
  <c r="R124" i="3"/>
  <c r="P124" i="3"/>
  <c r="BK124" i="3"/>
  <c r="J124" i="3"/>
  <c r="BE124" i="3" s="1"/>
  <c r="BI123" i="3"/>
  <c r="BH123" i="3"/>
  <c r="BG123" i="3"/>
  <c r="BF123" i="3"/>
  <c r="T123" i="3"/>
  <c r="R123" i="3"/>
  <c r="P123" i="3"/>
  <c r="BK123" i="3"/>
  <c r="J123" i="3"/>
  <c r="BE123" i="3" s="1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BE119" i="3"/>
  <c r="T119" i="3"/>
  <c r="R119" i="3"/>
  <c r="P119" i="3"/>
  <c r="BK119" i="3"/>
  <c r="J119" i="3"/>
  <c r="BI117" i="3"/>
  <c r="BH117" i="3"/>
  <c r="BG117" i="3"/>
  <c r="BF117" i="3"/>
  <c r="T117" i="3"/>
  <c r="R117" i="3"/>
  <c r="P117" i="3"/>
  <c r="BK117" i="3"/>
  <c r="J117" i="3"/>
  <c r="BE117" i="3" s="1"/>
  <c r="BI115" i="3"/>
  <c r="BH115" i="3"/>
  <c r="BG115" i="3"/>
  <c r="BF115" i="3"/>
  <c r="T115" i="3"/>
  <c r="R115" i="3"/>
  <c r="P115" i="3"/>
  <c r="BK115" i="3"/>
  <c r="J115" i="3"/>
  <c r="BE115" i="3" s="1"/>
  <c r="BI113" i="3"/>
  <c r="BH113" i="3"/>
  <c r="BG113" i="3"/>
  <c r="BF113" i="3"/>
  <c r="T113" i="3"/>
  <c r="R113" i="3"/>
  <c r="P113" i="3"/>
  <c r="BK113" i="3"/>
  <c r="J113" i="3"/>
  <c r="BE113" i="3" s="1"/>
  <c r="BI111" i="3"/>
  <c r="BH111" i="3"/>
  <c r="BG111" i="3"/>
  <c r="BF111" i="3"/>
  <c r="T111" i="3"/>
  <c r="R111" i="3"/>
  <c r="P111" i="3"/>
  <c r="BK111" i="3"/>
  <c r="J111" i="3"/>
  <c r="BE111" i="3" s="1"/>
  <c r="BI109" i="3"/>
  <c r="BH109" i="3"/>
  <c r="BG109" i="3"/>
  <c r="BF109" i="3"/>
  <c r="T109" i="3"/>
  <c r="R109" i="3"/>
  <c r="P109" i="3"/>
  <c r="BK109" i="3"/>
  <c r="J109" i="3"/>
  <c r="BE109" i="3" s="1"/>
  <c r="BI107" i="3"/>
  <c r="BH107" i="3"/>
  <c r="BG107" i="3"/>
  <c r="BF107" i="3"/>
  <c r="BE107" i="3"/>
  <c r="T107" i="3"/>
  <c r="R107" i="3"/>
  <c r="P107" i="3"/>
  <c r="BK107" i="3"/>
  <c r="J107" i="3"/>
  <c r="BI105" i="3"/>
  <c r="BH105" i="3"/>
  <c r="BG105" i="3"/>
  <c r="BF105" i="3"/>
  <c r="T105" i="3"/>
  <c r="R105" i="3"/>
  <c r="P105" i="3"/>
  <c r="BK105" i="3"/>
  <c r="J105" i="3"/>
  <c r="BE105" i="3" s="1"/>
  <c r="BI103" i="3"/>
  <c r="BH103" i="3"/>
  <c r="BG103" i="3"/>
  <c r="BF103" i="3"/>
  <c r="T103" i="3"/>
  <c r="R103" i="3"/>
  <c r="P103" i="3"/>
  <c r="BK103" i="3"/>
  <c r="J103" i="3"/>
  <c r="BE103" i="3" s="1"/>
  <c r="BI101" i="3"/>
  <c r="BH101" i="3"/>
  <c r="BG101" i="3"/>
  <c r="BF101" i="3"/>
  <c r="T101" i="3"/>
  <c r="R101" i="3"/>
  <c r="P101" i="3"/>
  <c r="BK101" i="3"/>
  <c r="J101" i="3"/>
  <c r="BE101" i="3" s="1"/>
  <c r="BI99" i="3"/>
  <c r="BH99" i="3"/>
  <c r="BG99" i="3"/>
  <c r="BF99" i="3"/>
  <c r="T99" i="3"/>
  <c r="R99" i="3"/>
  <c r="P99" i="3"/>
  <c r="BK99" i="3"/>
  <c r="J99" i="3"/>
  <c r="BE99" i="3" s="1"/>
  <c r="BI97" i="3"/>
  <c r="BH97" i="3"/>
  <c r="BG97" i="3"/>
  <c r="BF97" i="3"/>
  <c r="T97" i="3"/>
  <c r="R97" i="3"/>
  <c r="P97" i="3"/>
  <c r="BK97" i="3"/>
  <c r="J97" i="3"/>
  <c r="BE97" i="3" s="1"/>
  <c r="BI95" i="3"/>
  <c r="BH95" i="3"/>
  <c r="BG95" i="3"/>
  <c r="BF95" i="3"/>
  <c r="T95" i="3"/>
  <c r="R95" i="3"/>
  <c r="P95" i="3"/>
  <c r="BK95" i="3"/>
  <c r="J95" i="3"/>
  <c r="BE95" i="3" s="1"/>
  <c r="BI93" i="3"/>
  <c r="BH93" i="3"/>
  <c r="BG93" i="3"/>
  <c r="BF93" i="3"/>
  <c r="T93" i="3"/>
  <c r="R93" i="3"/>
  <c r="P93" i="3"/>
  <c r="BK93" i="3"/>
  <c r="J93" i="3"/>
  <c r="BE93" i="3" s="1"/>
  <c r="J86" i="3"/>
  <c r="F86" i="3"/>
  <c r="F84" i="3"/>
  <c r="E82" i="3"/>
  <c r="J55" i="3"/>
  <c r="F55" i="3"/>
  <c r="F53" i="3"/>
  <c r="E51" i="3"/>
  <c r="J20" i="3"/>
  <c r="E20" i="3"/>
  <c r="F87" i="3" s="1"/>
  <c r="J19" i="3"/>
  <c r="J14" i="3"/>
  <c r="J84" i="3" s="1"/>
  <c r="E7" i="3"/>
  <c r="E47" i="3" s="1"/>
  <c r="AY53" i="1"/>
  <c r="AX53" i="1"/>
  <c r="BI2806" i="2"/>
  <c r="BH2806" i="2"/>
  <c r="BG2806" i="2"/>
  <c r="BF2806" i="2"/>
  <c r="T2806" i="2"/>
  <c r="R2806" i="2"/>
  <c r="P2806" i="2"/>
  <c r="P2793" i="2" s="1"/>
  <c r="BK2806" i="2"/>
  <c r="BK2793" i="2" s="1"/>
  <c r="J2793" i="2" s="1"/>
  <c r="J84" i="2" s="1"/>
  <c r="J2806" i="2"/>
  <c r="BE2806" i="2" s="1"/>
  <c r="BI2794" i="2"/>
  <c r="BH2794" i="2"/>
  <c r="BG2794" i="2"/>
  <c r="BF2794" i="2"/>
  <c r="T2794" i="2"/>
  <c r="T2793" i="2" s="1"/>
  <c r="R2794" i="2"/>
  <c r="P2794" i="2"/>
  <c r="BK2794" i="2"/>
  <c r="J2794" i="2"/>
  <c r="BE2794" i="2" s="1"/>
  <c r="BI2778" i="2"/>
  <c r="BH2778" i="2"/>
  <c r="BG2778" i="2"/>
  <c r="BF2778" i="2"/>
  <c r="T2778" i="2"/>
  <c r="R2778" i="2"/>
  <c r="P2778" i="2"/>
  <c r="BK2778" i="2"/>
  <c r="J2778" i="2"/>
  <c r="BE2778" i="2" s="1"/>
  <c r="BI2772" i="2"/>
  <c r="BH2772" i="2"/>
  <c r="BG2772" i="2"/>
  <c r="BF2772" i="2"/>
  <c r="T2772" i="2"/>
  <c r="R2772" i="2"/>
  <c r="P2772" i="2"/>
  <c r="BK2772" i="2"/>
  <c r="J2772" i="2"/>
  <c r="BE2772" i="2" s="1"/>
  <c r="BI2765" i="2"/>
  <c r="BH2765" i="2"/>
  <c r="BG2765" i="2"/>
  <c r="BF2765" i="2"/>
  <c r="T2765" i="2"/>
  <c r="R2765" i="2"/>
  <c r="R2764" i="2" s="1"/>
  <c r="P2765" i="2"/>
  <c r="P2764" i="2" s="1"/>
  <c r="BK2765" i="2"/>
  <c r="J2765" i="2"/>
  <c r="BE2765" i="2" s="1"/>
  <c r="BI2763" i="2"/>
  <c r="BH2763" i="2"/>
  <c r="BG2763" i="2"/>
  <c r="BF2763" i="2"/>
  <c r="T2763" i="2"/>
  <c r="R2763" i="2"/>
  <c r="P2763" i="2"/>
  <c r="BK2763" i="2"/>
  <c r="J2763" i="2"/>
  <c r="BE2763" i="2" s="1"/>
  <c r="BI2757" i="2"/>
  <c r="BH2757" i="2"/>
  <c r="BG2757" i="2"/>
  <c r="BF2757" i="2"/>
  <c r="T2757" i="2"/>
  <c r="R2757" i="2"/>
  <c r="P2757" i="2"/>
  <c r="BK2757" i="2"/>
  <c r="J2757" i="2"/>
  <c r="BE2757" i="2" s="1"/>
  <c r="BI2751" i="2"/>
  <c r="BH2751" i="2"/>
  <c r="BG2751" i="2"/>
  <c r="BF2751" i="2"/>
  <c r="T2751" i="2"/>
  <c r="R2751" i="2"/>
  <c r="P2751" i="2"/>
  <c r="BK2751" i="2"/>
  <c r="J2751" i="2"/>
  <c r="BE2751" i="2" s="1"/>
  <c r="BI2746" i="2"/>
  <c r="BH2746" i="2"/>
  <c r="BG2746" i="2"/>
  <c r="BF2746" i="2"/>
  <c r="T2746" i="2"/>
  <c r="R2746" i="2"/>
  <c r="P2746" i="2"/>
  <c r="BK2746" i="2"/>
  <c r="J2746" i="2"/>
  <c r="BE2746" i="2" s="1"/>
  <c r="BI2739" i="2"/>
  <c r="BH2739" i="2"/>
  <c r="BG2739" i="2"/>
  <c r="BF2739" i="2"/>
  <c r="BE2739" i="2"/>
  <c r="T2739" i="2"/>
  <c r="R2739" i="2"/>
  <c r="P2739" i="2"/>
  <c r="BK2739" i="2"/>
  <c r="J2739" i="2"/>
  <c r="BI2733" i="2"/>
  <c r="BH2733" i="2"/>
  <c r="BG2733" i="2"/>
  <c r="BF2733" i="2"/>
  <c r="T2733" i="2"/>
  <c r="R2733" i="2"/>
  <c r="P2733" i="2"/>
  <c r="BK2733" i="2"/>
  <c r="J2733" i="2"/>
  <c r="BE2733" i="2" s="1"/>
  <c r="BI2727" i="2"/>
  <c r="BH2727" i="2"/>
  <c r="BG2727" i="2"/>
  <c r="BF2727" i="2"/>
  <c r="T2727" i="2"/>
  <c r="R2727" i="2"/>
  <c r="P2727" i="2"/>
  <c r="BK2727" i="2"/>
  <c r="J2727" i="2"/>
  <c r="BE2727" i="2" s="1"/>
  <c r="BI2721" i="2"/>
  <c r="BH2721" i="2"/>
  <c r="BG2721" i="2"/>
  <c r="BF2721" i="2"/>
  <c r="T2721" i="2"/>
  <c r="R2721" i="2"/>
  <c r="P2721" i="2"/>
  <c r="BK2721" i="2"/>
  <c r="J2721" i="2"/>
  <c r="BE2721" i="2" s="1"/>
  <c r="BI2715" i="2"/>
  <c r="BH2715" i="2"/>
  <c r="BG2715" i="2"/>
  <c r="BF2715" i="2"/>
  <c r="T2715" i="2"/>
  <c r="R2715" i="2"/>
  <c r="P2715" i="2"/>
  <c r="BK2715" i="2"/>
  <c r="J2715" i="2"/>
  <c r="BE2715" i="2" s="1"/>
  <c r="BI2710" i="2"/>
  <c r="BH2710" i="2"/>
  <c r="BG2710" i="2"/>
  <c r="BF2710" i="2"/>
  <c r="T2710" i="2"/>
  <c r="R2710" i="2"/>
  <c r="P2710" i="2"/>
  <c r="BK2710" i="2"/>
  <c r="J2710" i="2"/>
  <c r="BE2710" i="2" s="1"/>
  <c r="BI2685" i="2"/>
  <c r="BH2685" i="2"/>
  <c r="BG2685" i="2"/>
  <c r="BF2685" i="2"/>
  <c r="T2685" i="2"/>
  <c r="R2685" i="2"/>
  <c r="P2685" i="2"/>
  <c r="BK2685" i="2"/>
  <c r="J2685" i="2"/>
  <c r="BE2685" i="2" s="1"/>
  <c r="BI2683" i="2"/>
  <c r="BH2683" i="2"/>
  <c r="BG2683" i="2"/>
  <c r="BF2683" i="2"/>
  <c r="T2683" i="2"/>
  <c r="R2683" i="2"/>
  <c r="P2683" i="2"/>
  <c r="BK2683" i="2"/>
  <c r="J2683" i="2"/>
  <c r="BE2683" i="2" s="1"/>
  <c r="BI2677" i="2"/>
  <c r="BH2677" i="2"/>
  <c r="BG2677" i="2"/>
  <c r="BF2677" i="2"/>
  <c r="T2677" i="2"/>
  <c r="R2677" i="2"/>
  <c r="P2677" i="2"/>
  <c r="BK2677" i="2"/>
  <c r="J2677" i="2"/>
  <c r="BE2677" i="2" s="1"/>
  <c r="BI2671" i="2"/>
  <c r="BH2671" i="2"/>
  <c r="BG2671" i="2"/>
  <c r="BF2671" i="2"/>
  <c r="BE2671" i="2"/>
  <c r="T2671" i="2"/>
  <c r="R2671" i="2"/>
  <c r="P2671" i="2"/>
  <c r="BK2671" i="2"/>
  <c r="J2671" i="2"/>
  <c r="BI2664" i="2"/>
  <c r="BH2664" i="2"/>
  <c r="BG2664" i="2"/>
  <c r="BF2664" i="2"/>
  <c r="T2664" i="2"/>
  <c r="R2664" i="2"/>
  <c r="P2664" i="2"/>
  <c r="BK2664" i="2"/>
  <c r="J2664" i="2"/>
  <c r="BE2664" i="2" s="1"/>
  <c r="BI2657" i="2"/>
  <c r="BH2657" i="2"/>
  <c r="BG2657" i="2"/>
  <c r="BF2657" i="2"/>
  <c r="BE2657" i="2"/>
  <c r="T2657" i="2"/>
  <c r="R2657" i="2"/>
  <c r="P2657" i="2"/>
  <c r="BK2657" i="2"/>
  <c r="J2657" i="2"/>
  <c r="BI2651" i="2"/>
  <c r="BH2651" i="2"/>
  <c r="BG2651" i="2"/>
  <c r="BF2651" i="2"/>
  <c r="T2651" i="2"/>
  <c r="R2651" i="2"/>
  <c r="P2651" i="2"/>
  <c r="BK2651" i="2"/>
  <c r="J2651" i="2"/>
  <c r="BE2651" i="2" s="1"/>
  <c r="BI2649" i="2"/>
  <c r="BH2649" i="2"/>
  <c r="BG2649" i="2"/>
  <c r="BF2649" i="2"/>
  <c r="T2649" i="2"/>
  <c r="R2649" i="2"/>
  <c r="P2649" i="2"/>
  <c r="BK2649" i="2"/>
  <c r="J2649" i="2"/>
  <c r="BE2649" i="2" s="1"/>
  <c r="BI2644" i="2"/>
  <c r="BH2644" i="2"/>
  <c r="BG2644" i="2"/>
  <c r="BF2644" i="2"/>
  <c r="BE2644" i="2"/>
  <c r="T2644" i="2"/>
  <c r="R2644" i="2"/>
  <c r="P2644" i="2"/>
  <c r="BK2644" i="2"/>
  <c r="J2644" i="2"/>
  <c r="BI2635" i="2"/>
  <c r="BH2635" i="2"/>
  <c r="BG2635" i="2"/>
  <c r="BF2635" i="2"/>
  <c r="T2635" i="2"/>
  <c r="R2635" i="2"/>
  <c r="P2635" i="2"/>
  <c r="BK2635" i="2"/>
  <c r="J2635" i="2"/>
  <c r="BE2635" i="2" s="1"/>
  <c r="BI2626" i="2"/>
  <c r="BH2626" i="2"/>
  <c r="BG2626" i="2"/>
  <c r="BF2626" i="2"/>
  <c r="T2626" i="2"/>
  <c r="R2626" i="2"/>
  <c r="P2626" i="2"/>
  <c r="BK2626" i="2"/>
  <c r="J2626" i="2"/>
  <c r="BE2626" i="2" s="1"/>
  <c r="BI2625" i="2"/>
  <c r="BH2625" i="2"/>
  <c r="BG2625" i="2"/>
  <c r="BF2625" i="2"/>
  <c r="T2625" i="2"/>
  <c r="R2625" i="2"/>
  <c r="P2625" i="2"/>
  <c r="BK2625" i="2"/>
  <c r="J2625" i="2"/>
  <c r="BE2625" i="2" s="1"/>
  <c r="BI2624" i="2"/>
  <c r="BH2624" i="2"/>
  <c r="BG2624" i="2"/>
  <c r="BF2624" i="2"/>
  <c r="T2624" i="2"/>
  <c r="R2624" i="2"/>
  <c r="P2624" i="2"/>
  <c r="BK2624" i="2"/>
  <c r="J2624" i="2"/>
  <c r="BE2624" i="2" s="1"/>
  <c r="BI2623" i="2"/>
  <c r="BH2623" i="2"/>
  <c r="BG2623" i="2"/>
  <c r="BF2623" i="2"/>
  <c r="T2623" i="2"/>
  <c r="R2623" i="2"/>
  <c r="P2623" i="2"/>
  <c r="BK2623" i="2"/>
  <c r="J2623" i="2"/>
  <c r="BE2623" i="2" s="1"/>
  <c r="BI2617" i="2"/>
  <c r="BH2617" i="2"/>
  <c r="BG2617" i="2"/>
  <c r="BF2617" i="2"/>
  <c r="T2617" i="2"/>
  <c r="R2617" i="2"/>
  <c r="P2617" i="2"/>
  <c r="BK2617" i="2"/>
  <c r="J2617" i="2"/>
  <c r="BE2617" i="2" s="1"/>
  <c r="BI2608" i="2"/>
  <c r="BH2608" i="2"/>
  <c r="BG2608" i="2"/>
  <c r="BF2608" i="2"/>
  <c r="T2608" i="2"/>
  <c r="R2608" i="2"/>
  <c r="P2608" i="2"/>
  <c r="BK2608" i="2"/>
  <c r="J2608" i="2"/>
  <c r="BE2608" i="2" s="1"/>
  <c r="BI2599" i="2"/>
  <c r="BH2599" i="2"/>
  <c r="BG2599" i="2"/>
  <c r="BF2599" i="2"/>
  <c r="T2599" i="2"/>
  <c r="R2599" i="2"/>
  <c r="R2571" i="2" s="1"/>
  <c r="P2599" i="2"/>
  <c r="BK2599" i="2"/>
  <c r="J2599" i="2"/>
  <c r="BE2599" i="2" s="1"/>
  <c r="BI2590" i="2"/>
  <c r="BH2590" i="2"/>
  <c r="BG2590" i="2"/>
  <c r="BF2590" i="2"/>
  <c r="BE2590" i="2"/>
  <c r="T2590" i="2"/>
  <c r="R2590" i="2"/>
  <c r="P2590" i="2"/>
  <c r="BK2590" i="2"/>
  <c r="J2590" i="2"/>
  <c r="BI2581" i="2"/>
  <c r="BH2581" i="2"/>
  <c r="BG2581" i="2"/>
  <c r="BF2581" i="2"/>
  <c r="T2581" i="2"/>
  <c r="R2581" i="2"/>
  <c r="P2581" i="2"/>
  <c r="BK2581" i="2"/>
  <c r="J2581" i="2"/>
  <c r="BE2581" i="2" s="1"/>
  <c r="BI2572" i="2"/>
  <c r="BH2572" i="2"/>
  <c r="BG2572" i="2"/>
  <c r="BF2572" i="2"/>
  <c r="T2572" i="2"/>
  <c r="R2572" i="2"/>
  <c r="P2572" i="2"/>
  <c r="BK2572" i="2"/>
  <c r="J2572" i="2"/>
  <c r="BE2572" i="2" s="1"/>
  <c r="BI2570" i="2"/>
  <c r="BH2570" i="2"/>
  <c r="BG2570" i="2"/>
  <c r="BF2570" i="2"/>
  <c r="BE2570" i="2"/>
  <c r="T2570" i="2"/>
  <c r="R2570" i="2"/>
  <c r="P2570" i="2"/>
  <c r="BK2570" i="2"/>
  <c r="J2570" i="2"/>
  <c r="BI2564" i="2"/>
  <c r="BH2564" i="2"/>
  <c r="BG2564" i="2"/>
  <c r="BF2564" i="2"/>
  <c r="T2564" i="2"/>
  <c r="R2564" i="2"/>
  <c r="P2564" i="2"/>
  <c r="BK2564" i="2"/>
  <c r="J2564" i="2"/>
  <c r="BE2564" i="2" s="1"/>
  <c r="BI2558" i="2"/>
  <c r="BH2558" i="2"/>
  <c r="BG2558" i="2"/>
  <c r="BF2558" i="2"/>
  <c r="T2558" i="2"/>
  <c r="R2558" i="2"/>
  <c r="P2558" i="2"/>
  <c r="BK2558" i="2"/>
  <c r="J2558" i="2"/>
  <c r="BE2558" i="2" s="1"/>
  <c r="BI2552" i="2"/>
  <c r="BH2552" i="2"/>
  <c r="BG2552" i="2"/>
  <c r="BF2552" i="2"/>
  <c r="T2552" i="2"/>
  <c r="R2552" i="2"/>
  <c r="P2552" i="2"/>
  <c r="BK2552" i="2"/>
  <c r="J2552" i="2"/>
  <c r="BE2552" i="2" s="1"/>
  <c r="BI2546" i="2"/>
  <c r="BH2546" i="2"/>
  <c r="BG2546" i="2"/>
  <c r="BF2546" i="2"/>
  <c r="BE2546" i="2"/>
  <c r="T2546" i="2"/>
  <c r="R2546" i="2"/>
  <c r="P2546" i="2"/>
  <c r="BK2546" i="2"/>
  <c r="J2546" i="2"/>
  <c r="BI2541" i="2"/>
  <c r="BH2541" i="2"/>
  <c r="BG2541" i="2"/>
  <c r="BF2541" i="2"/>
  <c r="T2541" i="2"/>
  <c r="R2541" i="2"/>
  <c r="P2541" i="2"/>
  <c r="BK2541" i="2"/>
  <c r="J2541" i="2"/>
  <c r="BE2541" i="2" s="1"/>
  <c r="BI2527" i="2"/>
  <c r="BH2527" i="2"/>
  <c r="BG2527" i="2"/>
  <c r="BF2527" i="2"/>
  <c r="T2527" i="2"/>
  <c r="R2527" i="2"/>
  <c r="P2527" i="2"/>
  <c r="BK2527" i="2"/>
  <c r="BK2510" i="2" s="1"/>
  <c r="J2510" i="2" s="1"/>
  <c r="J79" i="2" s="1"/>
  <c r="J2527" i="2"/>
  <c r="BE2527" i="2" s="1"/>
  <c r="BI2522" i="2"/>
  <c r="BH2522" i="2"/>
  <c r="BG2522" i="2"/>
  <c r="BF2522" i="2"/>
  <c r="T2522" i="2"/>
  <c r="R2522" i="2"/>
  <c r="P2522" i="2"/>
  <c r="BK2522" i="2"/>
  <c r="J2522" i="2"/>
  <c r="BE2522" i="2" s="1"/>
  <c r="BI2511" i="2"/>
  <c r="BH2511" i="2"/>
  <c r="BG2511" i="2"/>
  <c r="BF2511" i="2"/>
  <c r="T2511" i="2"/>
  <c r="R2511" i="2"/>
  <c r="P2511" i="2"/>
  <c r="BK2511" i="2"/>
  <c r="J2511" i="2"/>
  <c r="BE2511" i="2" s="1"/>
  <c r="BI2503" i="2"/>
  <c r="BH2503" i="2"/>
  <c r="BG2503" i="2"/>
  <c r="BF2503" i="2"/>
  <c r="T2503" i="2"/>
  <c r="R2503" i="2"/>
  <c r="P2503" i="2"/>
  <c r="BK2503" i="2"/>
  <c r="J2503" i="2"/>
  <c r="BE2503" i="2" s="1"/>
  <c r="BI2496" i="2"/>
  <c r="BH2496" i="2"/>
  <c r="BG2496" i="2"/>
  <c r="BF2496" i="2"/>
  <c r="T2496" i="2"/>
  <c r="R2496" i="2"/>
  <c r="P2496" i="2"/>
  <c r="BK2496" i="2"/>
  <c r="J2496" i="2"/>
  <c r="BE2496" i="2" s="1"/>
  <c r="BI2489" i="2"/>
  <c r="BH2489" i="2"/>
  <c r="BG2489" i="2"/>
  <c r="BF2489" i="2"/>
  <c r="T2489" i="2"/>
  <c r="R2489" i="2"/>
  <c r="P2489" i="2"/>
  <c r="BK2489" i="2"/>
  <c r="J2489" i="2"/>
  <c r="BE2489" i="2" s="1"/>
  <c r="BI2482" i="2"/>
  <c r="BH2482" i="2"/>
  <c r="BG2482" i="2"/>
  <c r="BF2482" i="2"/>
  <c r="BE2482" i="2"/>
  <c r="T2482" i="2"/>
  <c r="R2482" i="2"/>
  <c r="P2482" i="2"/>
  <c r="BK2482" i="2"/>
  <c r="J2482" i="2"/>
  <c r="BI2475" i="2"/>
  <c r="BH2475" i="2"/>
  <c r="BG2475" i="2"/>
  <c r="BF2475" i="2"/>
  <c r="T2475" i="2"/>
  <c r="R2475" i="2"/>
  <c r="P2475" i="2"/>
  <c r="BK2475" i="2"/>
  <c r="J2475" i="2"/>
  <c r="BE2475" i="2" s="1"/>
  <c r="BI2468" i="2"/>
  <c r="BH2468" i="2"/>
  <c r="BG2468" i="2"/>
  <c r="BF2468" i="2"/>
  <c r="T2468" i="2"/>
  <c r="R2468" i="2"/>
  <c r="P2468" i="2"/>
  <c r="BK2468" i="2"/>
  <c r="J2468" i="2"/>
  <c r="BE2468" i="2" s="1"/>
  <c r="BI2461" i="2"/>
  <c r="BH2461" i="2"/>
  <c r="BG2461" i="2"/>
  <c r="BF2461" i="2"/>
  <c r="T2461" i="2"/>
  <c r="R2461" i="2"/>
  <c r="P2461" i="2"/>
  <c r="BK2461" i="2"/>
  <c r="J2461" i="2"/>
  <c r="BE2461" i="2" s="1"/>
  <c r="BI2454" i="2"/>
  <c r="BH2454" i="2"/>
  <c r="BG2454" i="2"/>
  <c r="BF2454" i="2"/>
  <c r="T2454" i="2"/>
  <c r="R2454" i="2"/>
  <c r="P2454" i="2"/>
  <c r="BK2454" i="2"/>
  <c r="J2454" i="2"/>
  <c r="BE2454" i="2" s="1"/>
  <c r="BI2447" i="2"/>
  <c r="BH2447" i="2"/>
  <c r="BG2447" i="2"/>
  <c r="BF2447" i="2"/>
  <c r="T2447" i="2"/>
  <c r="R2447" i="2"/>
  <c r="P2447" i="2"/>
  <c r="BK2447" i="2"/>
  <c r="J2447" i="2"/>
  <c r="BE2447" i="2" s="1"/>
  <c r="BI2440" i="2"/>
  <c r="BH2440" i="2"/>
  <c r="BG2440" i="2"/>
  <c r="BF2440" i="2"/>
  <c r="T2440" i="2"/>
  <c r="R2440" i="2"/>
  <c r="P2440" i="2"/>
  <c r="BK2440" i="2"/>
  <c r="J2440" i="2"/>
  <c r="BE2440" i="2" s="1"/>
  <c r="BI2433" i="2"/>
  <c r="BH2433" i="2"/>
  <c r="BG2433" i="2"/>
  <c r="BF2433" i="2"/>
  <c r="T2433" i="2"/>
  <c r="R2433" i="2"/>
  <c r="P2433" i="2"/>
  <c r="BK2433" i="2"/>
  <c r="J2433" i="2"/>
  <c r="BE2433" i="2" s="1"/>
  <c r="BI2426" i="2"/>
  <c r="BH2426" i="2"/>
  <c r="BG2426" i="2"/>
  <c r="BF2426" i="2"/>
  <c r="T2426" i="2"/>
  <c r="R2426" i="2"/>
  <c r="P2426" i="2"/>
  <c r="BK2426" i="2"/>
  <c r="J2426" i="2"/>
  <c r="BE2426" i="2" s="1"/>
  <c r="BI2419" i="2"/>
  <c r="BH2419" i="2"/>
  <c r="BG2419" i="2"/>
  <c r="BF2419" i="2"/>
  <c r="BE2419" i="2"/>
  <c r="T2419" i="2"/>
  <c r="R2419" i="2"/>
  <c r="P2419" i="2"/>
  <c r="BK2419" i="2"/>
  <c r="J2419" i="2"/>
  <c r="BI2412" i="2"/>
  <c r="BH2412" i="2"/>
  <c r="BG2412" i="2"/>
  <c r="BF2412" i="2"/>
  <c r="T2412" i="2"/>
  <c r="R2412" i="2"/>
  <c r="P2412" i="2"/>
  <c r="BK2412" i="2"/>
  <c r="J2412" i="2"/>
  <c r="BE2412" i="2" s="1"/>
  <c r="BI2405" i="2"/>
  <c r="BH2405" i="2"/>
  <c r="BG2405" i="2"/>
  <c r="BF2405" i="2"/>
  <c r="T2405" i="2"/>
  <c r="R2405" i="2"/>
  <c r="P2405" i="2"/>
  <c r="BK2405" i="2"/>
  <c r="J2405" i="2"/>
  <c r="BE2405" i="2" s="1"/>
  <c r="BI2398" i="2"/>
  <c r="BH2398" i="2"/>
  <c r="BG2398" i="2"/>
  <c r="BF2398" i="2"/>
  <c r="BE2398" i="2"/>
  <c r="T2398" i="2"/>
  <c r="R2398" i="2"/>
  <c r="P2398" i="2"/>
  <c r="BK2398" i="2"/>
  <c r="J2398" i="2"/>
  <c r="BI2391" i="2"/>
  <c r="BH2391" i="2"/>
  <c r="BG2391" i="2"/>
  <c r="BF2391" i="2"/>
  <c r="T2391" i="2"/>
  <c r="R2391" i="2"/>
  <c r="P2391" i="2"/>
  <c r="BK2391" i="2"/>
  <c r="J2391" i="2"/>
  <c r="BE2391" i="2" s="1"/>
  <c r="BI2384" i="2"/>
  <c r="BH2384" i="2"/>
  <c r="BG2384" i="2"/>
  <c r="BF2384" i="2"/>
  <c r="T2384" i="2"/>
  <c r="R2384" i="2"/>
  <c r="P2384" i="2"/>
  <c r="BK2384" i="2"/>
  <c r="J2384" i="2"/>
  <c r="BE2384" i="2" s="1"/>
  <c r="BI2377" i="2"/>
  <c r="BH2377" i="2"/>
  <c r="BG2377" i="2"/>
  <c r="BF2377" i="2"/>
  <c r="T2377" i="2"/>
  <c r="R2377" i="2"/>
  <c r="P2377" i="2"/>
  <c r="BK2377" i="2"/>
  <c r="J2377" i="2"/>
  <c r="BE2377" i="2" s="1"/>
  <c r="BI2370" i="2"/>
  <c r="BH2370" i="2"/>
  <c r="BG2370" i="2"/>
  <c r="BF2370" i="2"/>
  <c r="T2370" i="2"/>
  <c r="R2370" i="2"/>
  <c r="P2370" i="2"/>
  <c r="BK2370" i="2"/>
  <c r="J2370" i="2"/>
  <c r="BE2370" i="2" s="1"/>
  <c r="BI2363" i="2"/>
  <c r="BH2363" i="2"/>
  <c r="BG2363" i="2"/>
  <c r="BF2363" i="2"/>
  <c r="T2363" i="2"/>
  <c r="R2363" i="2"/>
  <c r="P2363" i="2"/>
  <c r="BK2363" i="2"/>
  <c r="J2363" i="2"/>
  <c r="BE2363" i="2" s="1"/>
  <c r="BI2355" i="2"/>
  <c r="BH2355" i="2"/>
  <c r="BG2355" i="2"/>
  <c r="BF2355" i="2"/>
  <c r="T2355" i="2"/>
  <c r="R2355" i="2"/>
  <c r="P2355" i="2"/>
  <c r="BK2355" i="2"/>
  <c r="J2355" i="2"/>
  <c r="BE2355" i="2" s="1"/>
  <c r="BI2347" i="2"/>
  <c r="BH2347" i="2"/>
  <c r="BG2347" i="2"/>
  <c r="BF2347" i="2"/>
  <c r="T2347" i="2"/>
  <c r="R2347" i="2"/>
  <c r="P2347" i="2"/>
  <c r="BK2347" i="2"/>
  <c r="J2347" i="2"/>
  <c r="BE2347" i="2" s="1"/>
  <c r="BI2340" i="2"/>
  <c r="BH2340" i="2"/>
  <c r="BG2340" i="2"/>
  <c r="BF2340" i="2"/>
  <c r="BE2340" i="2"/>
  <c r="T2340" i="2"/>
  <c r="R2340" i="2"/>
  <c r="P2340" i="2"/>
  <c r="BK2340" i="2"/>
  <c r="J2340" i="2"/>
  <c r="BI2333" i="2"/>
  <c r="BH2333" i="2"/>
  <c r="BG2333" i="2"/>
  <c r="BF2333" i="2"/>
  <c r="T2333" i="2"/>
  <c r="R2333" i="2"/>
  <c r="P2333" i="2"/>
  <c r="BK2333" i="2"/>
  <c r="J2333" i="2"/>
  <c r="BE2333" i="2" s="1"/>
  <c r="BI2326" i="2"/>
  <c r="BH2326" i="2"/>
  <c r="BG2326" i="2"/>
  <c r="BF2326" i="2"/>
  <c r="T2326" i="2"/>
  <c r="R2326" i="2"/>
  <c r="P2326" i="2"/>
  <c r="BK2326" i="2"/>
  <c r="J2326" i="2"/>
  <c r="BE2326" i="2" s="1"/>
  <c r="BI2319" i="2"/>
  <c r="BH2319" i="2"/>
  <c r="BG2319" i="2"/>
  <c r="BF2319" i="2"/>
  <c r="T2319" i="2"/>
  <c r="R2319" i="2"/>
  <c r="P2319" i="2"/>
  <c r="BK2319" i="2"/>
  <c r="J2319" i="2"/>
  <c r="BE2319" i="2" s="1"/>
  <c r="BI2312" i="2"/>
  <c r="BH2312" i="2"/>
  <c r="BG2312" i="2"/>
  <c r="BF2312" i="2"/>
  <c r="T2312" i="2"/>
  <c r="R2312" i="2"/>
  <c r="P2312" i="2"/>
  <c r="BK2312" i="2"/>
  <c r="J2312" i="2"/>
  <c r="BE2312" i="2" s="1"/>
  <c r="BI2305" i="2"/>
  <c r="BH2305" i="2"/>
  <c r="BG2305" i="2"/>
  <c r="BF2305" i="2"/>
  <c r="T2305" i="2"/>
  <c r="R2305" i="2"/>
  <c r="P2305" i="2"/>
  <c r="BK2305" i="2"/>
  <c r="J2305" i="2"/>
  <c r="BE2305" i="2" s="1"/>
  <c r="BI2298" i="2"/>
  <c r="BH2298" i="2"/>
  <c r="BG2298" i="2"/>
  <c r="BF2298" i="2"/>
  <c r="T2298" i="2"/>
  <c r="R2298" i="2"/>
  <c r="P2298" i="2"/>
  <c r="BK2298" i="2"/>
  <c r="J2298" i="2"/>
  <c r="BE2298" i="2" s="1"/>
  <c r="BI2291" i="2"/>
  <c r="BH2291" i="2"/>
  <c r="BG2291" i="2"/>
  <c r="BF2291" i="2"/>
  <c r="T2291" i="2"/>
  <c r="R2291" i="2"/>
  <c r="P2291" i="2"/>
  <c r="BK2291" i="2"/>
  <c r="J2291" i="2"/>
  <c r="BE2291" i="2" s="1"/>
  <c r="BI2284" i="2"/>
  <c r="BH2284" i="2"/>
  <c r="BG2284" i="2"/>
  <c r="BF2284" i="2"/>
  <c r="BE2284" i="2"/>
  <c r="T2284" i="2"/>
  <c r="R2284" i="2"/>
  <c r="P2284" i="2"/>
  <c r="BK2284" i="2"/>
  <c r="J2284" i="2"/>
  <c r="BI2278" i="2"/>
  <c r="BH2278" i="2"/>
  <c r="BG2278" i="2"/>
  <c r="BF2278" i="2"/>
  <c r="T2278" i="2"/>
  <c r="R2278" i="2"/>
  <c r="P2278" i="2"/>
  <c r="BK2278" i="2"/>
  <c r="J2278" i="2"/>
  <c r="BE2278" i="2" s="1"/>
  <c r="BI2271" i="2"/>
  <c r="BH2271" i="2"/>
  <c r="BG2271" i="2"/>
  <c r="BF2271" i="2"/>
  <c r="T2271" i="2"/>
  <c r="R2271" i="2"/>
  <c r="P2271" i="2"/>
  <c r="BK2271" i="2"/>
  <c r="J2271" i="2"/>
  <c r="BE2271" i="2" s="1"/>
  <c r="BI2266" i="2"/>
  <c r="BH2266" i="2"/>
  <c r="BG2266" i="2"/>
  <c r="BF2266" i="2"/>
  <c r="T2266" i="2"/>
  <c r="R2266" i="2"/>
  <c r="P2266" i="2"/>
  <c r="BK2266" i="2"/>
  <c r="J2266" i="2"/>
  <c r="BE2266" i="2" s="1"/>
  <c r="BI2259" i="2"/>
  <c r="BH2259" i="2"/>
  <c r="BG2259" i="2"/>
  <c r="BF2259" i="2"/>
  <c r="BE2259" i="2"/>
  <c r="T2259" i="2"/>
  <c r="R2259" i="2"/>
  <c r="P2259" i="2"/>
  <c r="BK2259" i="2"/>
  <c r="J2259" i="2"/>
  <c r="BI2254" i="2"/>
  <c r="BH2254" i="2"/>
  <c r="BG2254" i="2"/>
  <c r="BF2254" i="2"/>
  <c r="T2254" i="2"/>
  <c r="R2254" i="2"/>
  <c r="P2254" i="2"/>
  <c r="BK2254" i="2"/>
  <c r="J2254" i="2"/>
  <c r="BE2254" i="2" s="1"/>
  <c r="BI2247" i="2"/>
  <c r="BH2247" i="2"/>
  <c r="BG2247" i="2"/>
  <c r="BF2247" i="2"/>
  <c r="T2247" i="2"/>
  <c r="R2247" i="2"/>
  <c r="P2247" i="2"/>
  <c r="BK2247" i="2"/>
  <c r="J2247" i="2"/>
  <c r="BE2247" i="2" s="1"/>
  <c r="BI2240" i="2"/>
  <c r="BH2240" i="2"/>
  <c r="BG2240" i="2"/>
  <c r="BF2240" i="2"/>
  <c r="BE2240" i="2"/>
  <c r="T2240" i="2"/>
  <c r="R2240" i="2"/>
  <c r="P2240" i="2"/>
  <c r="BK2240" i="2"/>
  <c r="J2240" i="2"/>
  <c r="BI2234" i="2"/>
  <c r="BH2234" i="2"/>
  <c r="BG2234" i="2"/>
  <c r="BF2234" i="2"/>
  <c r="T2234" i="2"/>
  <c r="R2234" i="2"/>
  <c r="P2234" i="2"/>
  <c r="BK2234" i="2"/>
  <c r="J2234" i="2"/>
  <c r="BE2234" i="2" s="1"/>
  <c r="BI2228" i="2"/>
  <c r="BH2228" i="2"/>
  <c r="BG2228" i="2"/>
  <c r="BF2228" i="2"/>
  <c r="T2228" i="2"/>
  <c r="R2228" i="2"/>
  <c r="P2228" i="2"/>
  <c r="BK2228" i="2"/>
  <c r="J2228" i="2"/>
  <c r="BE2228" i="2" s="1"/>
  <c r="BI2221" i="2"/>
  <c r="BH2221" i="2"/>
  <c r="BG2221" i="2"/>
  <c r="BF2221" i="2"/>
  <c r="T2221" i="2"/>
  <c r="R2221" i="2"/>
  <c r="P2221" i="2"/>
  <c r="BK2221" i="2"/>
  <c r="J2221" i="2"/>
  <c r="BE2221" i="2" s="1"/>
  <c r="BI2214" i="2"/>
  <c r="BH2214" i="2"/>
  <c r="BG2214" i="2"/>
  <c r="BF2214" i="2"/>
  <c r="T2214" i="2"/>
  <c r="R2214" i="2"/>
  <c r="P2214" i="2"/>
  <c r="BK2214" i="2"/>
  <c r="J2214" i="2"/>
  <c r="BE2214" i="2" s="1"/>
  <c r="BI2209" i="2"/>
  <c r="BH2209" i="2"/>
  <c r="BG2209" i="2"/>
  <c r="BF2209" i="2"/>
  <c r="T2209" i="2"/>
  <c r="R2209" i="2"/>
  <c r="P2209" i="2"/>
  <c r="BK2209" i="2"/>
  <c r="J2209" i="2"/>
  <c r="BE2209" i="2" s="1"/>
  <c r="BI2202" i="2"/>
  <c r="BH2202" i="2"/>
  <c r="BG2202" i="2"/>
  <c r="BF2202" i="2"/>
  <c r="BE2202" i="2"/>
  <c r="T2202" i="2"/>
  <c r="R2202" i="2"/>
  <c r="P2202" i="2"/>
  <c r="BK2202" i="2"/>
  <c r="J2202" i="2"/>
  <c r="BI2197" i="2"/>
  <c r="BH2197" i="2"/>
  <c r="BG2197" i="2"/>
  <c r="BF2197" i="2"/>
  <c r="T2197" i="2"/>
  <c r="R2197" i="2"/>
  <c r="P2197" i="2"/>
  <c r="BK2197" i="2"/>
  <c r="J2197" i="2"/>
  <c r="BE2197" i="2" s="1"/>
  <c r="BI2191" i="2"/>
  <c r="BH2191" i="2"/>
  <c r="BG2191" i="2"/>
  <c r="BF2191" i="2"/>
  <c r="BE2191" i="2"/>
  <c r="T2191" i="2"/>
  <c r="R2191" i="2"/>
  <c r="P2191" i="2"/>
  <c r="BK2191" i="2"/>
  <c r="J2191" i="2"/>
  <c r="BI2185" i="2"/>
  <c r="BH2185" i="2"/>
  <c r="BG2185" i="2"/>
  <c r="BF2185" i="2"/>
  <c r="T2185" i="2"/>
  <c r="R2185" i="2"/>
  <c r="P2185" i="2"/>
  <c r="BK2185" i="2"/>
  <c r="J2185" i="2"/>
  <c r="BE2185" i="2" s="1"/>
  <c r="BI2179" i="2"/>
  <c r="BH2179" i="2"/>
  <c r="BG2179" i="2"/>
  <c r="BF2179" i="2"/>
  <c r="T2179" i="2"/>
  <c r="R2179" i="2"/>
  <c r="P2179" i="2"/>
  <c r="BK2179" i="2"/>
  <c r="J2179" i="2"/>
  <c r="BE2179" i="2" s="1"/>
  <c r="BI2173" i="2"/>
  <c r="BH2173" i="2"/>
  <c r="BG2173" i="2"/>
  <c r="BF2173" i="2"/>
  <c r="T2173" i="2"/>
  <c r="R2173" i="2"/>
  <c r="P2173" i="2"/>
  <c r="BK2173" i="2"/>
  <c r="J2173" i="2"/>
  <c r="BE2173" i="2" s="1"/>
  <c r="BI2166" i="2"/>
  <c r="BH2166" i="2"/>
  <c r="BG2166" i="2"/>
  <c r="BF2166" i="2"/>
  <c r="BE2166" i="2"/>
  <c r="T2166" i="2"/>
  <c r="R2166" i="2"/>
  <c r="P2166" i="2"/>
  <c r="BK2166" i="2"/>
  <c r="J2166" i="2"/>
  <c r="BI2161" i="2"/>
  <c r="BH2161" i="2"/>
  <c r="BG2161" i="2"/>
  <c r="BF2161" i="2"/>
  <c r="T2161" i="2"/>
  <c r="R2161" i="2"/>
  <c r="P2161" i="2"/>
  <c r="BK2161" i="2"/>
  <c r="J2161" i="2"/>
  <c r="BE2161" i="2" s="1"/>
  <c r="BI2154" i="2"/>
  <c r="BH2154" i="2"/>
  <c r="BG2154" i="2"/>
  <c r="BF2154" i="2"/>
  <c r="T2154" i="2"/>
  <c r="R2154" i="2"/>
  <c r="P2154" i="2"/>
  <c r="BK2154" i="2"/>
  <c r="J2154" i="2"/>
  <c r="BE2154" i="2" s="1"/>
  <c r="BI2149" i="2"/>
  <c r="BH2149" i="2"/>
  <c r="BG2149" i="2"/>
  <c r="BF2149" i="2"/>
  <c r="T2149" i="2"/>
  <c r="R2149" i="2"/>
  <c r="P2149" i="2"/>
  <c r="BK2149" i="2"/>
  <c r="J2149" i="2"/>
  <c r="BE2149" i="2" s="1"/>
  <c r="BI2144" i="2"/>
  <c r="BH2144" i="2"/>
  <c r="BG2144" i="2"/>
  <c r="BF2144" i="2"/>
  <c r="BE2144" i="2"/>
  <c r="T2144" i="2"/>
  <c r="R2144" i="2"/>
  <c r="P2144" i="2"/>
  <c r="BK2144" i="2"/>
  <c r="J2144" i="2"/>
  <c r="BI2139" i="2"/>
  <c r="BH2139" i="2"/>
  <c r="BG2139" i="2"/>
  <c r="BF2139" i="2"/>
  <c r="T2139" i="2"/>
  <c r="R2139" i="2"/>
  <c r="P2139" i="2"/>
  <c r="BK2139" i="2"/>
  <c r="J2139" i="2"/>
  <c r="BE2139" i="2" s="1"/>
  <c r="BI2134" i="2"/>
  <c r="BH2134" i="2"/>
  <c r="BG2134" i="2"/>
  <c r="BF2134" i="2"/>
  <c r="T2134" i="2"/>
  <c r="R2134" i="2"/>
  <c r="P2134" i="2"/>
  <c r="BK2134" i="2"/>
  <c r="J2134" i="2"/>
  <c r="BE2134" i="2" s="1"/>
  <c r="BI2129" i="2"/>
  <c r="BH2129" i="2"/>
  <c r="BG2129" i="2"/>
  <c r="BF2129" i="2"/>
  <c r="T2129" i="2"/>
  <c r="R2129" i="2"/>
  <c r="P2129" i="2"/>
  <c r="BK2129" i="2"/>
  <c r="J2129" i="2"/>
  <c r="BE2129" i="2" s="1"/>
  <c r="BI2116" i="2"/>
  <c r="BH2116" i="2"/>
  <c r="BG2116" i="2"/>
  <c r="BF2116" i="2"/>
  <c r="BE2116" i="2"/>
  <c r="T2116" i="2"/>
  <c r="R2116" i="2"/>
  <c r="P2116" i="2"/>
  <c r="BK2116" i="2"/>
  <c r="J2116" i="2"/>
  <c r="BI2111" i="2"/>
  <c r="BH2111" i="2"/>
  <c r="BG2111" i="2"/>
  <c r="BF2111" i="2"/>
  <c r="T2111" i="2"/>
  <c r="R2111" i="2"/>
  <c r="P2111" i="2"/>
  <c r="BK2111" i="2"/>
  <c r="J2111" i="2"/>
  <c r="BE2111" i="2" s="1"/>
  <c r="BI2106" i="2"/>
  <c r="BH2106" i="2"/>
  <c r="BG2106" i="2"/>
  <c r="BF2106" i="2"/>
  <c r="T2106" i="2"/>
  <c r="R2106" i="2"/>
  <c r="P2106" i="2"/>
  <c r="BK2106" i="2"/>
  <c r="J2106" i="2"/>
  <c r="BE2106" i="2" s="1"/>
  <c r="BI2097" i="2"/>
  <c r="BH2097" i="2"/>
  <c r="BG2097" i="2"/>
  <c r="BF2097" i="2"/>
  <c r="T2097" i="2"/>
  <c r="R2097" i="2"/>
  <c r="P2097" i="2"/>
  <c r="BK2097" i="2"/>
  <c r="J2097" i="2"/>
  <c r="BE2097" i="2" s="1"/>
  <c r="BI2092" i="2"/>
  <c r="BH2092" i="2"/>
  <c r="BG2092" i="2"/>
  <c r="BF2092" i="2"/>
  <c r="BE2092" i="2"/>
  <c r="T2092" i="2"/>
  <c r="R2092" i="2"/>
  <c r="P2092" i="2"/>
  <c r="BK2092" i="2"/>
  <c r="J2092" i="2"/>
  <c r="BI2087" i="2"/>
  <c r="BH2087" i="2"/>
  <c r="BG2087" i="2"/>
  <c r="BF2087" i="2"/>
  <c r="T2087" i="2"/>
  <c r="R2087" i="2"/>
  <c r="P2087" i="2"/>
  <c r="BK2087" i="2"/>
  <c r="J2087" i="2"/>
  <c r="BE2087" i="2" s="1"/>
  <c r="BI2082" i="2"/>
  <c r="BH2082" i="2"/>
  <c r="BG2082" i="2"/>
  <c r="BF2082" i="2"/>
  <c r="T2082" i="2"/>
  <c r="R2082" i="2"/>
  <c r="P2082" i="2"/>
  <c r="BK2082" i="2"/>
  <c r="J2082" i="2"/>
  <c r="BE2082" i="2" s="1"/>
  <c r="BI2077" i="2"/>
  <c r="BH2077" i="2"/>
  <c r="BG2077" i="2"/>
  <c r="BF2077" i="2"/>
  <c r="T2077" i="2"/>
  <c r="R2077" i="2"/>
  <c r="P2077" i="2"/>
  <c r="BK2077" i="2"/>
  <c r="J2077" i="2"/>
  <c r="BE2077" i="2" s="1"/>
  <c r="BI2068" i="2"/>
  <c r="BH2068" i="2"/>
  <c r="BG2068" i="2"/>
  <c r="BF2068" i="2"/>
  <c r="BE2068" i="2"/>
  <c r="T2068" i="2"/>
  <c r="R2068" i="2"/>
  <c r="P2068" i="2"/>
  <c r="BK2068" i="2"/>
  <c r="J2068" i="2"/>
  <c r="BI2063" i="2"/>
  <c r="BH2063" i="2"/>
  <c r="BG2063" i="2"/>
  <c r="BF2063" i="2"/>
  <c r="T2063" i="2"/>
  <c r="R2063" i="2"/>
  <c r="P2063" i="2"/>
  <c r="BK2063" i="2"/>
  <c r="J2063" i="2"/>
  <c r="BE2063" i="2" s="1"/>
  <c r="BI2057" i="2"/>
  <c r="BH2057" i="2"/>
  <c r="BG2057" i="2"/>
  <c r="BF2057" i="2"/>
  <c r="T2057" i="2"/>
  <c r="R2057" i="2"/>
  <c r="P2057" i="2"/>
  <c r="BK2057" i="2"/>
  <c r="J2057" i="2"/>
  <c r="BE2057" i="2" s="1"/>
  <c r="BI2052" i="2"/>
  <c r="BH2052" i="2"/>
  <c r="BG2052" i="2"/>
  <c r="BF2052" i="2"/>
  <c r="T2052" i="2"/>
  <c r="R2052" i="2"/>
  <c r="P2052" i="2"/>
  <c r="BK2052" i="2"/>
  <c r="J2052" i="2"/>
  <c r="BE2052" i="2" s="1"/>
  <c r="BI2046" i="2"/>
  <c r="BH2046" i="2"/>
  <c r="BG2046" i="2"/>
  <c r="BF2046" i="2"/>
  <c r="T2046" i="2"/>
  <c r="R2046" i="2"/>
  <c r="P2046" i="2"/>
  <c r="BK2046" i="2"/>
  <c r="J2046" i="2"/>
  <c r="BE2046" i="2" s="1"/>
  <c r="BI2044" i="2"/>
  <c r="BH2044" i="2"/>
  <c r="BG2044" i="2"/>
  <c r="BF2044" i="2"/>
  <c r="BE2044" i="2"/>
  <c r="T2044" i="2"/>
  <c r="R2044" i="2"/>
  <c r="P2044" i="2"/>
  <c r="BK2044" i="2"/>
  <c r="J2044" i="2"/>
  <c r="BI2043" i="2"/>
  <c r="BH2043" i="2"/>
  <c r="BG2043" i="2"/>
  <c r="BF2043" i="2"/>
  <c r="T2043" i="2"/>
  <c r="R2043" i="2"/>
  <c r="P2043" i="2"/>
  <c r="BK2043" i="2"/>
  <c r="J2043" i="2"/>
  <c r="BE2043" i="2" s="1"/>
  <c r="BI2042" i="2"/>
  <c r="BH2042" i="2"/>
  <c r="BG2042" i="2"/>
  <c r="BF2042" i="2"/>
  <c r="T2042" i="2"/>
  <c r="R2042" i="2"/>
  <c r="P2042" i="2"/>
  <c r="BK2042" i="2"/>
  <c r="J2042" i="2"/>
  <c r="BE2042" i="2" s="1"/>
  <c r="BI2041" i="2"/>
  <c r="BH2041" i="2"/>
  <c r="BG2041" i="2"/>
  <c r="BF2041" i="2"/>
  <c r="BE2041" i="2"/>
  <c r="T2041" i="2"/>
  <c r="R2041" i="2"/>
  <c r="P2041" i="2"/>
  <c r="BK2041" i="2"/>
  <c r="J2041" i="2"/>
  <c r="BI2040" i="2"/>
  <c r="BH2040" i="2"/>
  <c r="BG2040" i="2"/>
  <c r="BF2040" i="2"/>
  <c r="T2040" i="2"/>
  <c r="R2040" i="2"/>
  <c r="P2040" i="2"/>
  <c r="BK2040" i="2"/>
  <c r="J2040" i="2"/>
  <c r="BE2040" i="2" s="1"/>
  <c r="BI2039" i="2"/>
  <c r="BH2039" i="2"/>
  <c r="BG2039" i="2"/>
  <c r="BF2039" i="2"/>
  <c r="T2039" i="2"/>
  <c r="R2039" i="2"/>
  <c r="P2039" i="2"/>
  <c r="BK2039" i="2"/>
  <c r="J2039" i="2"/>
  <c r="BE2039" i="2" s="1"/>
  <c r="BI2038" i="2"/>
  <c r="BH2038" i="2"/>
  <c r="BG2038" i="2"/>
  <c r="BF2038" i="2"/>
  <c r="T2038" i="2"/>
  <c r="R2038" i="2"/>
  <c r="P2038" i="2"/>
  <c r="BK2038" i="2"/>
  <c r="J2038" i="2"/>
  <c r="BE2038" i="2" s="1"/>
  <c r="BI2037" i="2"/>
  <c r="BH2037" i="2"/>
  <c r="BG2037" i="2"/>
  <c r="BF2037" i="2"/>
  <c r="T2037" i="2"/>
  <c r="R2037" i="2"/>
  <c r="P2037" i="2"/>
  <c r="BK2037" i="2"/>
  <c r="J2037" i="2"/>
  <c r="BE2037" i="2" s="1"/>
  <c r="BI2036" i="2"/>
  <c r="BH2036" i="2"/>
  <c r="BG2036" i="2"/>
  <c r="BF2036" i="2"/>
  <c r="T2036" i="2"/>
  <c r="R2036" i="2"/>
  <c r="P2036" i="2"/>
  <c r="BK2036" i="2"/>
  <c r="J2036" i="2"/>
  <c r="BE2036" i="2" s="1"/>
  <c r="BI2035" i="2"/>
  <c r="BH2035" i="2"/>
  <c r="BG2035" i="2"/>
  <c r="BF2035" i="2"/>
  <c r="T2035" i="2"/>
  <c r="R2035" i="2"/>
  <c r="P2035" i="2"/>
  <c r="BK2035" i="2"/>
  <c r="J2035" i="2"/>
  <c r="BE2035" i="2" s="1"/>
  <c r="BI2034" i="2"/>
  <c r="BH2034" i="2"/>
  <c r="BG2034" i="2"/>
  <c r="BF2034" i="2"/>
  <c r="T2034" i="2"/>
  <c r="R2034" i="2"/>
  <c r="P2034" i="2"/>
  <c r="BK2034" i="2"/>
  <c r="J2034" i="2"/>
  <c r="BE2034" i="2" s="1"/>
  <c r="BI2029" i="2"/>
  <c r="BH2029" i="2"/>
  <c r="BG2029" i="2"/>
  <c r="BF2029" i="2"/>
  <c r="BE2029" i="2"/>
  <c r="T2029" i="2"/>
  <c r="R2029" i="2"/>
  <c r="P2029" i="2"/>
  <c r="BK2029" i="2"/>
  <c r="J2029" i="2"/>
  <c r="BI2022" i="2"/>
  <c r="BH2022" i="2"/>
  <c r="BG2022" i="2"/>
  <c r="BF2022" i="2"/>
  <c r="T2022" i="2"/>
  <c r="R2022" i="2"/>
  <c r="P2022" i="2"/>
  <c r="BK2022" i="2"/>
  <c r="J2022" i="2"/>
  <c r="BE2022" i="2" s="1"/>
  <c r="BI2017" i="2"/>
  <c r="BH2017" i="2"/>
  <c r="BG2017" i="2"/>
  <c r="BF2017" i="2"/>
  <c r="T2017" i="2"/>
  <c r="R2017" i="2"/>
  <c r="P2017" i="2"/>
  <c r="BK2017" i="2"/>
  <c r="J2017" i="2"/>
  <c r="BE2017" i="2" s="1"/>
  <c r="BI2010" i="2"/>
  <c r="BH2010" i="2"/>
  <c r="BG2010" i="2"/>
  <c r="BF2010" i="2"/>
  <c r="T2010" i="2"/>
  <c r="R2010" i="2"/>
  <c r="P2010" i="2"/>
  <c r="BK2010" i="2"/>
  <c r="J2010" i="2"/>
  <c r="BE2010" i="2" s="1"/>
  <c r="BI2002" i="2"/>
  <c r="BH2002" i="2"/>
  <c r="BG2002" i="2"/>
  <c r="BF2002" i="2"/>
  <c r="T2002" i="2"/>
  <c r="R2002" i="2"/>
  <c r="P2002" i="2"/>
  <c r="BK2002" i="2"/>
  <c r="J2002" i="2"/>
  <c r="BE2002" i="2" s="1"/>
  <c r="BI1996" i="2"/>
  <c r="BH1996" i="2"/>
  <c r="BG1996" i="2"/>
  <c r="BF1996" i="2"/>
  <c r="T1996" i="2"/>
  <c r="R1996" i="2"/>
  <c r="P1996" i="2"/>
  <c r="BK1996" i="2"/>
  <c r="J1996" i="2"/>
  <c r="BE1996" i="2" s="1"/>
  <c r="BI1990" i="2"/>
  <c r="BH1990" i="2"/>
  <c r="BG1990" i="2"/>
  <c r="BF1990" i="2"/>
  <c r="T1990" i="2"/>
  <c r="R1990" i="2"/>
  <c r="P1990" i="2"/>
  <c r="BK1990" i="2"/>
  <c r="J1990" i="2"/>
  <c r="BE1990" i="2" s="1"/>
  <c r="BI1984" i="2"/>
  <c r="BH1984" i="2"/>
  <c r="BG1984" i="2"/>
  <c r="BF1984" i="2"/>
  <c r="BE1984" i="2"/>
  <c r="T1984" i="2"/>
  <c r="R1984" i="2"/>
  <c r="P1984" i="2"/>
  <c r="BK1984" i="2"/>
  <c r="J1984" i="2"/>
  <c r="BI1978" i="2"/>
  <c r="BH1978" i="2"/>
  <c r="BG1978" i="2"/>
  <c r="BF1978" i="2"/>
  <c r="T1978" i="2"/>
  <c r="R1978" i="2"/>
  <c r="P1978" i="2"/>
  <c r="BK1978" i="2"/>
  <c r="J1978" i="2"/>
  <c r="BE1978" i="2" s="1"/>
  <c r="BI1971" i="2"/>
  <c r="BH1971" i="2"/>
  <c r="BG1971" i="2"/>
  <c r="BF1971" i="2"/>
  <c r="T1971" i="2"/>
  <c r="R1971" i="2"/>
  <c r="P1971" i="2"/>
  <c r="BK1971" i="2"/>
  <c r="J1971" i="2"/>
  <c r="BE1971" i="2" s="1"/>
  <c r="BI1965" i="2"/>
  <c r="BH1965" i="2"/>
  <c r="BG1965" i="2"/>
  <c r="BF1965" i="2"/>
  <c r="T1965" i="2"/>
  <c r="R1965" i="2"/>
  <c r="P1965" i="2"/>
  <c r="BK1965" i="2"/>
  <c r="J1965" i="2"/>
  <c r="BE1965" i="2" s="1"/>
  <c r="BI1959" i="2"/>
  <c r="BH1959" i="2"/>
  <c r="BG1959" i="2"/>
  <c r="BF1959" i="2"/>
  <c r="T1959" i="2"/>
  <c r="R1959" i="2"/>
  <c r="P1959" i="2"/>
  <c r="BK1959" i="2"/>
  <c r="J1959" i="2"/>
  <c r="BE1959" i="2" s="1"/>
  <c r="BI1952" i="2"/>
  <c r="BH1952" i="2"/>
  <c r="BG1952" i="2"/>
  <c r="BF1952" i="2"/>
  <c r="BE1952" i="2"/>
  <c r="T1952" i="2"/>
  <c r="R1952" i="2"/>
  <c r="P1952" i="2"/>
  <c r="BK1952" i="2"/>
  <c r="J1952" i="2"/>
  <c r="BI1945" i="2"/>
  <c r="BH1945" i="2"/>
  <c r="BG1945" i="2"/>
  <c r="BF1945" i="2"/>
  <c r="T1945" i="2"/>
  <c r="R1945" i="2"/>
  <c r="P1945" i="2"/>
  <c r="BK1945" i="2"/>
  <c r="J1945" i="2"/>
  <c r="BE1945" i="2" s="1"/>
  <c r="BI1938" i="2"/>
  <c r="BH1938" i="2"/>
  <c r="BG1938" i="2"/>
  <c r="BF1938" i="2"/>
  <c r="T1938" i="2"/>
  <c r="R1938" i="2"/>
  <c r="P1938" i="2"/>
  <c r="BK1938" i="2"/>
  <c r="J1938" i="2"/>
  <c r="BE1938" i="2" s="1"/>
  <c r="BI1936" i="2"/>
  <c r="BH1936" i="2"/>
  <c r="BG1936" i="2"/>
  <c r="BF1936" i="2"/>
  <c r="BE1936" i="2"/>
  <c r="T1936" i="2"/>
  <c r="R1936" i="2"/>
  <c r="P1936" i="2"/>
  <c r="BK1936" i="2"/>
  <c r="J1936" i="2"/>
  <c r="BI1929" i="2"/>
  <c r="BH1929" i="2"/>
  <c r="BG1929" i="2"/>
  <c r="BF1929" i="2"/>
  <c r="T1929" i="2"/>
  <c r="R1929" i="2"/>
  <c r="P1929" i="2"/>
  <c r="BK1929" i="2"/>
  <c r="J1929" i="2"/>
  <c r="BE1929" i="2" s="1"/>
  <c r="BI1922" i="2"/>
  <c r="BH1922" i="2"/>
  <c r="BG1922" i="2"/>
  <c r="BF1922" i="2"/>
  <c r="T1922" i="2"/>
  <c r="R1922" i="2"/>
  <c r="P1922" i="2"/>
  <c r="BK1922" i="2"/>
  <c r="J1922" i="2"/>
  <c r="BE1922" i="2" s="1"/>
  <c r="BI1915" i="2"/>
  <c r="BH1915" i="2"/>
  <c r="BG1915" i="2"/>
  <c r="BF1915" i="2"/>
  <c r="T1915" i="2"/>
  <c r="R1915" i="2"/>
  <c r="P1915" i="2"/>
  <c r="BK1915" i="2"/>
  <c r="J1915" i="2"/>
  <c r="BE1915" i="2" s="1"/>
  <c r="BI1908" i="2"/>
  <c r="BH1908" i="2"/>
  <c r="BG1908" i="2"/>
  <c r="BF1908" i="2"/>
  <c r="T1908" i="2"/>
  <c r="R1908" i="2"/>
  <c r="P1908" i="2"/>
  <c r="BK1908" i="2"/>
  <c r="J1908" i="2"/>
  <c r="BE1908" i="2" s="1"/>
  <c r="BI1901" i="2"/>
  <c r="BH1901" i="2"/>
  <c r="BG1901" i="2"/>
  <c r="BF1901" i="2"/>
  <c r="T1901" i="2"/>
  <c r="R1901" i="2"/>
  <c r="P1901" i="2"/>
  <c r="BK1901" i="2"/>
  <c r="J1901" i="2"/>
  <c r="BE1901" i="2" s="1"/>
  <c r="BI1894" i="2"/>
  <c r="BH1894" i="2"/>
  <c r="BG1894" i="2"/>
  <c r="BF1894" i="2"/>
  <c r="BE1894" i="2"/>
  <c r="T1894" i="2"/>
  <c r="R1894" i="2"/>
  <c r="P1894" i="2"/>
  <c r="BK1894" i="2"/>
  <c r="J1894" i="2"/>
  <c r="BI1887" i="2"/>
  <c r="BH1887" i="2"/>
  <c r="BG1887" i="2"/>
  <c r="BF1887" i="2"/>
  <c r="T1887" i="2"/>
  <c r="R1887" i="2"/>
  <c r="P1887" i="2"/>
  <c r="BK1887" i="2"/>
  <c r="J1887" i="2"/>
  <c r="BE1887" i="2" s="1"/>
  <c r="BI1880" i="2"/>
  <c r="BH1880" i="2"/>
  <c r="BG1880" i="2"/>
  <c r="BF1880" i="2"/>
  <c r="BE1880" i="2"/>
  <c r="T1880" i="2"/>
  <c r="R1880" i="2"/>
  <c r="P1880" i="2"/>
  <c r="BK1880" i="2"/>
  <c r="J1880" i="2"/>
  <c r="BI1873" i="2"/>
  <c r="BH1873" i="2"/>
  <c r="BG1873" i="2"/>
  <c r="BF1873" i="2"/>
  <c r="T1873" i="2"/>
  <c r="R1873" i="2"/>
  <c r="P1873" i="2"/>
  <c r="BK1873" i="2"/>
  <c r="J1873" i="2"/>
  <c r="BE1873" i="2" s="1"/>
  <c r="BI1864" i="2"/>
  <c r="BH1864" i="2"/>
  <c r="BG1864" i="2"/>
  <c r="BF1864" i="2"/>
  <c r="T1864" i="2"/>
  <c r="R1864" i="2"/>
  <c r="P1864" i="2"/>
  <c r="BK1864" i="2"/>
  <c r="J1864" i="2"/>
  <c r="BE1864" i="2" s="1"/>
  <c r="BI1857" i="2"/>
  <c r="BH1857" i="2"/>
  <c r="BG1857" i="2"/>
  <c r="BF1857" i="2"/>
  <c r="T1857" i="2"/>
  <c r="R1857" i="2"/>
  <c r="P1857" i="2"/>
  <c r="BK1857" i="2"/>
  <c r="J1857" i="2"/>
  <c r="BE1857" i="2" s="1"/>
  <c r="BI1850" i="2"/>
  <c r="BH1850" i="2"/>
  <c r="BG1850" i="2"/>
  <c r="BF1850" i="2"/>
  <c r="BE1850" i="2"/>
  <c r="T1850" i="2"/>
  <c r="R1850" i="2"/>
  <c r="P1850" i="2"/>
  <c r="BK1850" i="2"/>
  <c r="J1850" i="2"/>
  <c r="BI1843" i="2"/>
  <c r="BH1843" i="2"/>
  <c r="BG1843" i="2"/>
  <c r="BF1843" i="2"/>
  <c r="T1843" i="2"/>
  <c r="R1843" i="2"/>
  <c r="P1843" i="2"/>
  <c r="BK1843" i="2"/>
  <c r="J1843" i="2"/>
  <c r="BE1843" i="2" s="1"/>
  <c r="BI1836" i="2"/>
  <c r="BH1836" i="2"/>
  <c r="BG1836" i="2"/>
  <c r="BF1836" i="2"/>
  <c r="T1836" i="2"/>
  <c r="R1836" i="2"/>
  <c r="P1836" i="2"/>
  <c r="BK1836" i="2"/>
  <c r="J1836" i="2"/>
  <c r="BE1836" i="2" s="1"/>
  <c r="BI1829" i="2"/>
  <c r="BH1829" i="2"/>
  <c r="BG1829" i="2"/>
  <c r="BF1829" i="2"/>
  <c r="T1829" i="2"/>
  <c r="R1829" i="2"/>
  <c r="P1829" i="2"/>
  <c r="BK1829" i="2"/>
  <c r="J1829" i="2"/>
  <c r="BE1829" i="2" s="1"/>
  <c r="BI1822" i="2"/>
  <c r="BH1822" i="2"/>
  <c r="BG1822" i="2"/>
  <c r="BF1822" i="2"/>
  <c r="BE1822" i="2"/>
  <c r="T1822" i="2"/>
  <c r="R1822" i="2"/>
  <c r="P1822" i="2"/>
  <c r="BK1822" i="2"/>
  <c r="J1822" i="2"/>
  <c r="BI1816" i="2"/>
  <c r="BH1816" i="2"/>
  <c r="BG1816" i="2"/>
  <c r="BF1816" i="2"/>
  <c r="T1816" i="2"/>
  <c r="R1816" i="2"/>
  <c r="P1816" i="2"/>
  <c r="BK1816" i="2"/>
  <c r="J1816" i="2"/>
  <c r="BE1816" i="2" s="1"/>
  <c r="BI1809" i="2"/>
  <c r="BH1809" i="2"/>
  <c r="BG1809" i="2"/>
  <c r="BF1809" i="2"/>
  <c r="T1809" i="2"/>
  <c r="R1809" i="2"/>
  <c r="P1809" i="2"/>
  <c r="BK1809" i="2"/>
  <c r="J1809" i="2"/>
  <c r="BE1809" i="2" s="1"/>
  <c r="BI1803" i="2"/>
  <c r="BH1803" i="2"/>
  <c r="BG1803" i="2"/>
  <c r="BF1803" i="2"/>
  <c r="T1803" i="2"/>
  <c r="R1803" i="2"/>
  <c r="P1803" i="2"/>
  <c r="BK1803" i="2"/>
  <c r="J1803" i="2"/>
  <c r="BE1803" i="2" s="1"/>
  <c r="BI1797" i="2"/>
  <c r="BH1797" i="2"/>
  <c r="BG1797" i="2"/>
  <c r="BF1797" i="2"/>
  <c r="BE1797" i="2"/>
  <c r="T1797" i="2"/>
  <c r="R1797" i="2"/>
  <c r="P1797" i="2"/>
  <c r="BK1797" i="2"/>
  <c r="J1797" i="2"/>
  <c r="BI1791" i="2"/>
  <c r="BH1791" i="2"/>
  <c r="BG1791" i="2"/>
  <c r="BF1791" i="2"/>
  <c r="T1791" i="2"/>
  <c r="R1791" i="2"/>
  <c r="P1791" i="2"/>
  <c r="BK1791" i="2"/>
  <c r="J1791" i="2"/>
  <c r="BE1791" i="2" s="1"/>
  <c r="BI1785" i="2"/>
  <c r="BH1785" i="2"/>
  <c r="BG1785" i="2"/>
  <c r="BF1785" i="2"/>
  <c r="T1785" i="2"/>
  <c r="R1785" i="2"/>
  <c r="P1785" i="2"/>
  <c r="BK1785" i="2"/>
  <c r="J1785" i="2"/>
  <c r="BE1785" i="2" s="1"/>
  <c r="BI1779" i="2"/>
  <c r="BH1779" i="2"/>
  <c r="BG1779" i="2"/>
  <c r="BF1779" i="2"/>
  <c r="T1779" i="2"/>
  <c r="R1779" i="2"/>
  <c r="P1779" i="2"/>
  <c r="BK1779" i="2"/>
  <c r="J1779" i="2"/>
  <c r="BE1779" i="2" s="1"/>
  <c r="BI1773" i="2"/>
  <c r="BH1773" i="2"/>
  <c r="BG1773" i="2"/>
  <c r="BF1773" i="2"/>
  <c r="BE1773" i="2"/>
  <c r="T1773" i="2"/>
  <c r="R1773" i="2"/>
  <c r="P1773" i="2"/>
  <c r="BK1773" i="2"/>
  <c r="J1773" i="2"/>
  <c r="BI1767" i="2"/>
  <c r="BH1767" i="2"/>
  <c r="BG1767" i="2"/>
  <c r="BF1767" i="2"/>
  <c r="T1767" i="2"/>
  <c r="R1767" i="2"/>
  <c r="P1767" i="2"/>
  <c r="BK1767" i="2"/>
  <c r="J1767" i="2"/>
  <c r="BE1767" i="2" s="1"/>
  <c r="BI1765" i="2"/>
  <c r="BH1765" i="2"/>
  <c r="BG1765" i="2"/>
  <c r="BF1765" i="2"/>
  <c r="T1765" i="2"/>
  <c r="R1765" i="2"/>
  <c r="P1765" i="2"/>
  <c r="BK1765" i="2"/>
  <c r="J1765" i="2"/>
  <c r="BE1765" i="2" s="1"/>
  <c r="BI1758" i="2"/>
  <c r="BH1758" i="2"/>
  <c r="BG1758" i="2"/>
  <c r="BF1758" i="2"/>
  <c r="BE1758" i="2"/>
  <c r="T1758" i="2"/>
  <c r="R1758" i="2"/>
  <c r="P1758" i="2"/>
  <c r="BK1758" i="2"/>
  <c r="J1758" i="2"/>
  <c r="BI1751" i="2"/>
  <c r="BH1751" i="2"/>
  <c r="BG1751" i="2"/>
  <c r="BF1751" i="2"/>
  <c r="T1751" i="2"/>
  <c r="R1751" i="2"/>
  <c r="P1751" i="2"/>
  <c r="BK1751" i="2"/>
  <c r="J1751" i="2"/>
  <c r="BE1751" i="2" s="1"/>
  <c r="BI1746" i="2"/>
  <c r="BH1746" i="2"/>
  <c r="BG1746" i="2"/>
  <c r="BF1746" i="2"/>
  <c r="T1746" i="2"/>
  <c r="R1746" i="2"/>
  <c r="P1746" i="2"/>
  <c r="BK1746" i="2"/>
  <c r="J1746" i="2"/>
  <c r="BE1746" i="2" s="1"/>
  <c r="BI1741" i="2"/>
  <c r="BH1741" i="2"/>
  <c r="BG1741" i="2"/>
  <c r="BF1741" i="2"/>
  <c r="T1741" i="2"/>
  <c r="R1741" i="2"/>
  <c r="P1741" i="2"/>
  <c r="BK1741" i="2"/>
  <c r="J1741" i="2"/>
  <c r="BE1741" i="2" s="1"/>
  <c r="BI1732" i="2"/>
  <c r="BH1732" i="2"/>
  <c r="BG1732" i="2"/>
  <c r="BF1732" i="2"/>
  <c r="T1732" i="2"/>
  <c r="R1732" i="2"/>
  <c r="P1732" i="2"/>
  <c r="BK1732" i="2"/>
  <c r="J1732" i="2"/>
  <c r="BE1732" i="2" s="1"/>
  <c r="BI1725" i="2"/>
  <c r="BH1725" i="2"/>
  <c r="BG1725" i="2"/>
  <c r="BF1725" i="2"/>
  <c r="T1725" i="2"/>
  <c r="R1725" i="2"/>
  <c r="P1725" i="2"/>
  <c r="BK1725" i="2"/>
  <c r="J1725" i="2"/>
  <c r="BE1725" i="2" s="1"/>
  <c r="BI1714" i="2"/>
  <c r="BH1714" i="2"/>
  <c r="BG1714" i="2"/>
  <c r="BF1714" i="2"/>
  <c r="T1714" i="2"/>
  <c r="R1714" i="2"/>
  <c r="P1714" i="2"/>
  <c r="BK1714" i="2"/>
  <c r="J1714" i="2"/>
  <c r="BE1714" i="2" s="1"/>
  <c r="BI1703" i="2"/>
  <c r="BH1703" i="2"/>
  <c r="BG1703" i="2"/>
  <c r="BF1703" i="2"/>
  <c r="T1703" i="2"/>
  <c r="R1703" i="2"/>
  <c r="P1703" i="2"/>
  <c r="BK1703" i="2"/>
  <c r="J1703" i="2"/>
  <c r="BE1703" i="2" s="1"/>
  <c r="BI1695" i="2"/>
  <c r="BH1695" i="2"/>
  <c r="BG1695" i="2"/>
  <c r="BF1695" i="2"/>
  <c r="T1695" i="2"/>
  <c r="R1695" i="2"/>
  <c r="P1695" i="2"/>
  <c r="BK1695" i="2"/>
  <c r="J1695" i="2"/>
  <c r="BE1695" i="2" s="1"/>
  <c r="BI1684" i="2"/>
  <c r="BH1684" i="2"/>
  <c r="BG1684" i="2"/>
  <c r="BF1684" i="2"/>
  <c r="BE1684" i="2"/>
  <c r="T1684" i="2"/>
  <c r="R1684" i="2"/>
  <c r="P1684" i="2"/>
  <c r="BK1684" i="2"/>
  <c r="J1684" i="2"/>
  <c r="BI1674" i="2"/>
  <c r="BH1674" i="2"/>
  <c r="BG1674" i="2"/>
  <c r="BF1674" i="2"/>
  <c r="T1674" i="2"/>
  <c r="R1674" i="2"/>
  <c r="P1674" i="2"/>
  <c r="BK1674" i="2"/>
  <c r="J1674" i="2"/>
  <c r="BE1674" i="2" s="1"/>
  <c r="BI1664" i="2"/>
  <c r="BH1664" i="2"/>
  <c r="BG1664" i="2"/>
  <c r="BF1664" i="2"/>
  <c r="T1664" i="2"/>
  <c r="R1664" i="2"/>
  <c r="P1664" i="2"/>
  <c r="BK1664" i="2"/>
  <c r="J1664" i="2"/>
  <c r="BE1664" i="2" s="1"/>
  <c r="BI1662" i="2"/>
  <c r="BH1662" i="2"/>
  <c r="BG1662" i="2"/>
  <c r="BF1662" i="2"/>
  <c r="BE1662" i="2"/>
  <c r="T1662" i="2"/>
  <c r="R1662" i="2"/>
  <c r="P1662" i="2"/>
  <c r="BK1662" i="2"/>
  <c r="J1662" i="2"/>
  <c r="BI1632" i="2"/>
  <c r="BH1632" i="2"/>
  <c r="BG1632" i="2"/>
  <c r="BF1632" i="2"/>
  <c r="T1632" i="2"/>
  <c r="R1632" i="2"/>
  <c r="P1632" i="2"/>
  <c r="BK1632" i="2"/>
  <c r="J1632" i="2"/>
  <c r="BE1632" i="2" s="1"/>
  <c r="BI1627" i="2"/>
  <c r="BH1627" i="2"/>
  <c r="BG1627" i="2"/>
  <c r="BF1627" i="2"/>
  <c r="T1627" i="2"/>
  <c r="R1627" i="2"/>
  <c r="P1627" i="2"/>
  <c r="BK1627" i="2"/>
  <c r="J1627" i="2"/>
  <c r="BE1627" i="2" s="1"/>
  <c r="BI1620" i="2"/>
  <c r="BH1620" i="2"/>
  <c r="BG1620" i="2"/>
  <c r="BF1620" i="2"/>
  <c r="T1620" i="2"/>
  <c r="R1620" i="2"/>
  <c r="P1620" i="2"/>
  <c r="BK1620" i="2"/>
  <c r="J1620" i="2"/>
  <c r="BE1620" i="2" s="1"/>
  <c r="BI1615" i="2"/>
  <c r="BH1615" i="2"/>
  <c r="BG1615" i="2"/>
  <c r="BF1615" i="2"/>
  <c r="BE1615" i="2"/>
  <c r="T1615" i="2"/>
  <c r="R1615" i="2"/>
  <c r="P1615" i="2"/>
  <c r="BK1615" i="2"/>
  <c r="J1615" i="2"/>
  <c r="BI1608" i="2"/>
  <c r="BH1608" i="2"/>
  <c r="BG1608" i="2"/>
  <c r="BF1608" i="2"/>
  <c r="T1608" i="2"/>
  <c r="R1608" i="2"/>
  <c r="P1608" i="2"/>
  <c r="BK1608" i="2"/>
  <c r="J1608" i="2"/>
  <c r="BE1608" i="2" s="1"/>
  <c r="BI1601" i="2"/>
  <c r="BH1601" i="2"/>
  <c r="BG1601" i="2"/>
  <c r="BF1601" i="2"/>
  <c r="T1601" i="2"/>
  <c r="R1601" i="2"/>
  <c r="P1601" i="2"/>
  <c r="BK1601" i="2"/>
  <c r="J1601" i="2"/>
  <c r="BE1601" i="2" s="1"/>
  <c r="BI1574" i="2"/>
  <c r="BH1574" i="2"/>
  <c r="BG1574" i="2"/>
  <c r="BF1574" i="2"/>
  <c r="T1574" i="2"/>
  <c r="R1574" i="2"/>
  <c r="P1574" i="2"/>
  <c r="BK1574" i="2"/>
  <c r="J1574" i="2"/>
  <c r="BE1574" i="2" s="1"/>
  <c r="BI1547" i="2"/>
  <c r="BH1547" i="2"/>
  <c r="BG1547" i="2"/>
  <c r="BF1547" i="2"/>
  <c r="T1547" i="2"/>
  <c r="R1547" i="2"/>
  <c r="P1547" i="2"/>
  <c r="BK1547" i="2"/>
  <c r="J1547" i="2"/>
  <c r="BE1547" i="2" s="1"/>
  <c r="BI1520" i="2"/>
  <c r="BH1520" i="2"/>
  <c r="BG1520" i="2"/>
  <c r="BF1520" i="2"/>
  <c r="T1520" i="2"/>
  <c r="R1520" i="2"/>
  <c r="P1520" i="2"/>
  <c r="BK1520" i="2"/>
  <c r="J1520" i="2"/>
  <c r="BE1520" i="2" s="1"/>
  <c r="BI1514" i="2"/>
  <c r="BH1514" i="2"/>
  <c r="BG1514" i="2"/>
  <c r="BF1514" i="2"/>
  <c r="T1514" i="2"/>
  <c r="R1514" i="2"/>
  <c r="P1514" i="2"/>
  <c r="BK1514" i="2"/>
  <c r="J1514" i="2"/>
  <c r="BE1514" i="2" s="1"/>
  <c r="BI1487" i="2"/>
  <c r="BH1487" i="2"/>
  <c r="BG1487" i="2"/>
  <c r="BF1487" i="2"/>
  <c r="T1487" i="2"/>
  <c r="R1487" i="2"/>
  <c r="P1487" i="2"/>
  <c r="BK1487" i="2"/>
  <c r="J1487" i="2"/>
  <c r="BE1487" i="2" s="1"/>
  <c r="BI1460" i="2"/>
  <c r="BH1460" i="2"/>
  <c r="BG1460" i="2"/>
  <c r="BF1460" i="2"/>
  <c r="T1460" i="2"/>
  <c r="R1460" i="2"/>
  <c r="P1460" i="2"/>
  <c r="BK1460" i="2"/>
  <c r="J1460" i="2"/>
  <c r="BE1460" i="2" s="1"/>
  <c r="BI1458" i="2"/>
  <c r="BH1458" i="2"/>
  <c r="BG1458" i="2"/>
  <c r="BF1458" i="2"/>
  <c r="T1458" i="2"/>
  <c r="R1458" i="2"/>
  <c r="P1458" i="2"/>
  <c r="BK1458" i="2"/>
  <c r="J1458" i="2"/>
  <c r="BE1458" i="2" s="1"/>
  <c r="BI1453" i="2"/>
  <c r="BH1453" i="2"/>
  <c r="BG1453" i="2"/>
  <c r="BF1453" i="2"/>
  <c r="T1453" i="2"/>
  <c r="R1453" i="2"/>
  <c r="P1453" i="2"/>
  <c r="BK1453" i="2"/>
  <c r="J1453" i="2"/>
  <c r="BE1453" i="2" s="1"/>
  <c r="BI1434" i="2"/>
  <c r="BH1434" i="2"/>
  <c r="BG1434" i="2"/>
  <c r="BF1434" i="2"/>
  <c r="T1434" i="2"/>
  <c r="R1434" i="2"/>
  <c r="P1434" i="2"/>
  <c r="BK1434" i="2"/>
  <c r="J1434" i="2"/>
  <c r="BE1434" i="2" s="1"/>
  <c r="BI1428" i="2"/>
  <c r="BH1428" i="2"/>
  <c r="BG1428" i="2"/>
  <c r="BF1428" i="2"/>
  <c r="BE1428" i="2"/>
  <c r="T1428" i="2"/>
  <c r="R1428" i="2"/>
  <c r="P1428" i="2"/>
  <c r="BK1428" i="2"/>
  <c r="J1428" i="2"/>
  <c r="BI1421" i="2"/>
  <c r="BH1421" i="2"/>
  <c r="BG1421" i="2"/>
  <c r="BF1421" i="2"/>
  <c r="T1421" i="2"/>
  <c r="R1421" i="2"/>
  <c r="P1421" i="2"/>
  <c r="BK1421" i="2"/>
  <c r="J1421" i="2"/>
  <c r="BE1421" i="2" s="1"/>
  <c r="BI1416" i="2"/>
  <c r="BH1416" i="2"/>
  <c r="BG1416" i="2"/>
  <c r="BF1416" i="2"/>
  <c r="T1416" i="2"/>
  <c r="R1416" i="2"/>
  <c r="P1416" i="2"/>
  <c r="BK1416" i="2"/>
  <c r="J1416" i="2"/>
  <c r="BE1416" i="2" s="1"/>
  <c r="BI1405" i="2"/>
  <c r="BH1405" i="2"/>
  <c r="BG1405" i="2"/>
  <c r="BF1405" i="2"/>
  <c r="T1405" i="2"/>
  <c r="R1405" i="2"/>
  <c r="P1405" i="2"/>
  <c r="BK1405" i="2"/>
  <c r="J1405" i="2"/>
  <c r="BE1405" i="2" s="1"/>
  <c r="BI1400" i="2"/>
  <c r="BH1400" i="2"/>
  <c r="BG1400" i="2"/>
  <c r="BF1400" i="2"/>
  <c r="T1400" i="2"/>
  <c r="R1400" i="2"/>
  <c r="P1400" i="2"/>
  <c r="BK1400" i="2"/>
  <c r="J1400" i="2"/>
  <c r="BE1400" i="2" s="1"/>
  <c r="BI1386" i="2"/>
  <c r="BH1386" i="2"/>
  <c r="BG1386" i="2"/>
  <c r="BF1386" i="2"/>
  <c r="BE1386" i="2"/>
  <c r="T1386" i="2"/>
  <c r="R1386" i="2"/>
  <c r="P1386" i="2"/>
  <c r="BK1386" i="2"/>
  <c r="J1386" i="2"/>
  <c r="BI1381" i="2"/>
  <c r="BH1381" i="2"/>
  <c r="BG1381" i="2"/>
  <c r="BF1381" i="2"/>
  <c r="T1381" i="2"/>
  <c r="R1381" i="2"/>
  <c r="P1381" i="2"/>
  <c r="BK1381" i="2"/>
  <c r="J1381" i="2"/>
  <c r="BE1381" i="2" s="1"/>
  <c r="BI1374" i="2"/>
  <c r="BH1374" i="2"/>
  <c r="BG1374" i="2"/>
  <c r="BF1374" i="2"/>
  <c r="T1374" i="2"/>
  <c r="T1354" i="2" s="1"/>
  <c r="R1374" i="2"/>
  <c r="P1374" i="2"/>
  <c r="BK1374" i="2"/>
  <c r="J1374" i="2"/>
  <c r="BE1374" i="2" s="1"/>
  <c r="BI1355" i="2"/>
  <c r="BH1355" i="2"/>
  <c r="BG1355" i="2"/>
  <c r="BF1355" i="2"/>
  <c r="T1355" i="2"/>
  <c r="R1355" i="2"/>
  <c r="P1355" i="2"/>
  <c r="BK1355" i="2"/>
  <c r="J1355" i="2"/>
  <c r="BE1355" i="2" s="1"/>
  <c r="BI1353" i="2"/>
  <c r="BH1353" i="2"/>
  <c r="BG1353" i="2"/>
  <c r="BF1353" i="2"/>
  <c r="T1353" i="2"/>
  <c r="R1353" i="2"/>
  <c r="P1353" i="2"/>
  <c r="BK1353" i="2"/>
  <c r="J1353" i="2"/>
  <c r="BE1353" i="2" s="1"/>
  <c r="BI1348" i="2"/>
  <c r="BH1348" i="2"/>
  <c r="BG1348" i="2"/>
  <c r="BF1348" i="2"/>
  <c r="T1348" i="2"/>
  <c r="R1348" i="2"/>
  <c r="P1348" i="2"/>
  <c r="BK1348" i="2"/>
  <c r="J1348" i="2"/>
  <c r="BE1348" i="2" s="1"/>
  <c r="BI1338" i="2"/>
  <c r="BH1338" i="2"/>
  <c r="BG1338" i="2"/>
  <c r="BF1338" i="2"/>
  <c r="BE1338" i="2"/>
  <c r="T1338" i="2"/>
  <c r="R1338" i="2"/>
  <c r="P1338" i="2"/>
  <c r="BK1338" i="2"/>
  <c r="J1338" i="2"/>
  <c r="BI1323" i="2"/>
  <c r="BH1323" i="2"/>
  <c r="BG1323" i="2"/>
  <c r="BF1323" i="2"/>
  <c r="T1323" i="2"/>
  <c r="R1323" i="2"/>
  <c r="P1323" i="2"/>
  <c r="BK1323" i="2"/>
  <c r="J1323" i="2"/>
  <c r="BE1323" i="2" s="1"/>
  <c r="BI1314" i="2"/>
  <c r="BH1314" i="2"/>
  <c r="BG1314" i="2"/>
  <c r="BF1314" i="2"/>
  <c r="T1314" i="2"/>
  <c r="R1314" i="2"/>
  <c r="P1314" i="2"/>
  <c r="BK1314" i="2"/>
  <c r="J1314" i="2"/>
  <c r="BE1314" i="2" s="1"/>
  <c r="BI1308" i="2"/>
  <c r="BH1308" i="2"/>
  <c r="BG1308" i="2"/>
  <c r="BF1308" i="2"/>
  <c r="T1308" i="2"/>
  <c r="R1308" i="2"/>
  <c r="P1308" i="2"/>
  <c r="BK1308" i="2"/>
  <c r="J1308" i="2"/>
  <c r="BE1308" i="2" s="1"/>
  <c r="BI1298" i="2"/>
  <c r="BH1298" i="2"/>
  <c r="BG1298" i="2"/>
  <c r="BF1298" i="2"/>
  <c r="T1298" i="2"/>
  <c r="R1298" i="2"/>
  <c r="P1298" i="2"/>
  <c r="BK1298" i="2"/>
  <c r="J1298" i="2"/>
  <c r="BE1298" i="2" s="1"/>
  <c r="BI1295" i="2"/>
  <c r="BH1295" i="2"/>
  <c r="BG1295" i="2"/>
  <c r="BF1295" i="2"/>
  <c r="T1295" i="2"/>
  <c r="T1294" i="2" s="1"/>
  <c r="R1295" i="2"/>
  <c r="R1294" i="2" s="1"/>
  <c r="P1295" i="2"/>
  <c r="P1294" i="2" s="1"/>
  <c r="BK1295" i="2"/>
  <c r="BK1294" i="2" s="1"/>
  <c r="J1294" i="2" s="1"/>
  <c r="J69" i="2" s="1"/>
  <c r="J1295" i="2"/>
  <c r="BE1295" i="2" s="1"/>
  <c r="BI1288" i="2"/>
  <c r="BH1288" i="2"/>
  <c r="BG1288" i="2"/>
  <c r="BF1288" i="2"/>
  <c r="T1288" i="2"/>
  <c r="R1288" i="2"/>
  <c r="P1288" i="2"/>
  <c r="BK1288" i="2"/>
  <c r="J1288" i="2"/>
  <c r="BE1288" i="2" s="1"/>
  <c r="BI1286" i="2"/>
  <c r="BH1286" i="2"/>
  <c r="BG1286" i="2"/>
  <c r="BF1286" i="2"/>
  <c r="T1286" i="2"/>
  <c r="R1286" i="2"/>
  <c r="P1286" i="2"/>
  <c r="BK1286" i="2"/>
  <c r="J1286" i="2"/>
  <c r="BE1286" i="2" s="1"/>
  <c r="BI1285" i="2"/>
  <c r="BH1285" i="2"/>
  <c r="BG1285" i="2"/>
  <c r="BF1285" i="2"/>
  <c r="T1285" i="2"/>
  <c r="R1285" i="2"/>
  <c r="P1285" i="2"/>
  <c r="BK1285" i="2"/>
  <c r="J1285" i="2"/>
  <c r="BE1285" i="2" s="1"/>
  <c r="BI1284" i="2"/>
  <c r="BH1284" i="2"/>
  <c r="BG1284" i="2"/>
  <c r="BF1284" i="2"/>
  <c r="T1284" i="2"/>
  <c r="R1284" i="2"/>
  <c r="P1284" i="2"/>
  <c r="BK1284" i="2"/>
  <c r="J1284" i="2"/>
  <c r="BE1284" i="2" s="1"/>
  <c r="BI1278" i="2"/>
  <c r="BH1278" i="2"/>
  <c r="BG1278" i="2"/>
  <c r="BF1278" i="2"/>
  <c r="T1278" i="2"/>
  <c r="R1278" i="2"/>
  <c r="R1277" i="2" s="1"/>
  <c r="P1278" i="2"/>
  <c r="BK1278" i="2"/>
  <c r="J1278" i="2"/>
  <c r="BE1278" i="2" s="1"/>
  <c r="BI1269" i="2"/>
  <c r="BH1269" i="2"/>
  <c r="BG1269" i="2"/>
  <c r="BF1269" i="2"/>
  <c r="T1269" i="2"/>
  <c r="R1269" i="2"/>
  <c r="P1269" i="2"/>
  <c r="BK1269" i="2"/>
  <c r="J1269" i="2"/>
  <c r="BE1269" i="2" s="1"/>
  <c r="BI1263" i="2"/>
  <c r="BH1263" i="2"/>
  <c r="BG1263" i="2"/>
  <c r="BF1263" i="2"/>
  <c r="BE1263" i="2"/>
  <c r="T1263" i="2"/>
  <c r="R1263" i="2"/>
  <c r="P1263" i="2"/>
  <c r="BK1263" i="2"/>
  <c r="J1263" i="2"/>
  <c r="BI1257" i="2"/>
  <c r="BH1257" i="2"/>
  <c r="BG1257" i="2"/>
  <c r="BF1257" i="2"/>
  <c r="T1257" i="2"/>
  <c r="R1257" i="2"/>
  <c r="P1257" i="2"/>
  <c r="BK1257" i="2"/>
  <c r="J1257" i="2"/>
  <c r="BE1257" i="2" s="1"/>
  <c r="BI1249" i="2"/>
  <c r="BH1249" i="2"/>
  <c r="BG1249" i="2"/>
  <c r="BF1249" i="2"/>
  <c r="BE1249" i="2"/>
  <c r="T1249" i="2"/>
  <c r="R1249" i="2"/>
  <c r="P1249" i="2"/>
  <c r="BK1249" i="2"/>
  <c r="J1249" i="2"/>
  <c r="BI1241" i="2"/>
  <c r="BH1241" i="2"/>
  <c r="BG1241" i="2"/>
  <c r="BF1241" i="2"/>
  <c r="T1241" i="2"/>
  <c r="R1241" i="2"/>
  <c r="P1241" i="2"/>
  <c r="BK1241" i="2"/>
  <c r="J1241" i="2"/>
  <c r="BE1241" i="2" s="1"/>
  <c r="BI1233" i="2"/>
  <c r="BH1233" i="2"/>
  <c r="BG1233" i="2"/>
  <c r="BF1233" i="2"/>
  <c r="T1233" i="2"/>
  <c r="R1233" i="2"/>
  <c r="P1233" i="2"/>
  <c r="BK1233" i="2"/>
  <c r="J1233" i="2"/>
  <c r="BE1233" i="2" s="1"/>
  <c r="BI1227" i="2"/>
  <c r="BH1227" i="2"/>
  <c r="BG1227" i="2"/>
  <c r="BF1227" i="2"/>
  <c r="T1227" i="2"/>
  <c r="R1227" i="2"/>
  <c r="P1227" i="2"/>
  <c r="BK1227" i="2"/>
  <c r="J1227" i="2"/>
  <c r="BE1227" i="2" s="1"/>
  <c r="BI1221" i="2"/>
  <c r="BH1221" i="2"/>
  <c r="BG1221" i="2"/>
  <c r="BF1221" i="2"/>
  <c r="BE1221" i="2"/>
  <c r="T1221" i="2"/>
  <c r="R1221" i="2"/>
  <c r="P1221" i="2"/>
  <c r="BK1221" i="2"/>
  <c r="J1221" i="2"/>
  <c r="BI1215" i="2"/>
  <c r="BH1215" i="2"/>
  <c r="BG1215" i="2"/>
  <c r="BF1215" i="2"/>
  <c r="T1215" i="2"/>
  <c r="R1215" i="2"/>
  <c r="P1215" i="2"/>
  <c r="BK1215" i="2"/>
  <c r="J1215" i="2"/>
  <c r="BE1215" i="2" s="1"/>
  <c r="BI1207" i="2"/>
  <c r="BH1207" i="2"/>
  <c r="BG1207" i="2"/>
  <c r="BF1207" i="2"/>
  <c r="T1207" i="2"/>
  <c r="R1207" i="2"/>
  <c r="P1207" i="2"/>
  <c r="BK1207" i="2"/>
  <c r="J1207" i="2"/>
  <c r="BE1207" i="2" s="1"/>
  <c r="BI1174" i="2"/>
  <c r="BH1174" i="2"/>
  <c r="BG1174" i="2"/>
  <c r="BF1174" i="2"/>
  <c r="T1174" i="2"/>
  <c r="R1174" i="2"/>
  <c r="P1174" i="2"/>
  <c r="BK1174" i="2"/>
  <c r="J1174" i="2"/>
  <c r="BE1174" i="2" s="1"/>
  <c r="BI1141" i="2"/>
  <c r="BH1141" i="2"/>
  <c r="BG1141" i="2"/>
  <c r="BF1141" i="2"/>
  <c r="BE1141" i="2"/>
  <c r="T1141" i="2"/>
  <c r="R1141" i="2"/>
  <c r="P1141" i="2"/>
  <c r="BK1141" i="2"/>
  <c r="J1141" i="2"/>
  <c r="BI1133" i="2"/>
  <c r="BH1133" i="2"/>
  <c r="BG1133" i="2"/>
  <c r="BF1133" i="2"/>
  <c r="T1133" i="2"/>
  <c r="R1133" i="2"/>
  <c r="P1133" i="2"/>
  <c r="BK1133" i="2"/>
  <c r="J1133" i="2"/>
  <c r="BE1133" i="2" s="1"/>
  <c r="BI1102" i="2"/>
  <c r="BH1102" i="2"/>
  <c r="BG1102" i="2"/>
  <c r="BF1102" i="2"/>
  <c r="T1102" i="2"/>
  <c r="R1102" i="2"/>
  <c r="P1102" i="2"/>
  <c r="BK1102" i="2"/>
  <c r="J1102" i="2"/>
  <c r="BE1102" i="2" s="1"/>
  <c r="BI1095" i="2"/>
  <c r="BH1095" i="2"/>
  <c r="BG1095" i="2"/>
  <c r="BF1095" i="2"/>
  <c r="T1095" i="2"/>
  <c r="R1095" i="2"/>
  <c r="P1095" i="2"/>
  <c r="BK1095" i="2"/>
  <c r="J1095" i="2"/>
  <c r="BE1095" i="2" s="1"/>
  <c r="BI1061" i="2"/>
  <c r="BH1061" i="2"/>
  <c r="BG1061" i="2"/>
  <c r="BF1061" i="2"/>
  <c r="T1061" i="2"/>
  <c r="R1061" i="2"/>
  <c r="P1061" i="2"/>
  <c r="BK1061" i="2"/>
  <c r="J1061" i="2"/>
  <c r="BE1061" i="2" s="1"/>
  <c r="BI1028" i="2"/>
  <c r="BH1028" i="2"/>
  <c r="BG1028" i="2"/>
  <c r="BF1028" i="2"/>
  <c r="T1028" i="2"/>
  <c r="R1028" i="2"/>
  <c r="P1028" i="2"/>
  <c r="BK1028" i="2"/>
  <c r="J1028" i="2"/>
  <c r="BE1028" i="2" s="1"/>
  <c r="BI1022" i="2"/>
  <c r="BH1022" i="2"/>
  <c r="BG1022" i="2"/>
  <c r="BF1022" i="2"/>
  <c r="BE1022" i="2"/>
  <c r="T1022" i="2"/>
  <c r="R1022" i="2"/>
  <c r="P1022" i="2"/>
  <c r="BK1022" i="2"/>
  <c r="J1022" i="2"/>
  <c r="BI1012" i="2"/>
  <c r="BH1012" i="2"/>
  <c r="BG1012" i="2"/>
  <c r="BF1012" i="2"/>
  <c r="T1012" i="2"/>
  <c r="R1012" i="2"/>
  <c r="P1012" i="2"/>
  <c r="BK1012" i="2"/>
  <c r="J1012" i="2"/>
  <c r="BE1012" i="2" s="1"/>
  <c r="BI1002" i="2"/>
  <c r="BH1002" i="2"/>
  <c r="BG1002" i="2"/>
  <c r="BF1002" i="2"/>
  <c r="BE1002" i="2"/>
  <c r="T1002" i="2"/>
  <c r="R1002" i="2"/>
  <c r="P1002" i="2"/>
  <c r="BK1002" i="2"/>
  <c r="J1002" i="2"/>
  <c r="BI996" i="2"/>
  <c r="BH996" i="2"/>
  <c r="BG996" i="2"/>
  <c r="BF996" i="2"/>
  <c r="T996" i="2"/>
  <c r="R996" i="2"/>
  <c r="P996" i="2"/>
  <c r="BK996" i="2"/>
  <c r="J996" i="2"/>
  <c r="BE996" i="2" s="1"/>
  <c r="BI990" i="2"/>
  <c r="BH990" i="2"/>
  <c r="BG990" i="2"/>
  <c r="BF990" i="2"/>
  <c r="T990" i="2"/>
  <c r="R990" i="2"/>
  <c r="P990" i="2"/>
  <c r="BK990" i="2"/>
  <c r="J990" i="2"/>
  <c r="BE990" i="2" s="1"/>
  <c r="BI975" i="2"/>
  <c r="BH975" i="2"/>
  <c r="BG975" i="2"/>
  <c r="BF975" i="2"/>
  <c r="T975" i="2"/>
  <c r="R975" i="2"/>
  <c r="P975" i="2"/>
  <c r="BK975" i="2"/>
  <c r="J975" i="2"/>
  <c r="BE975" i="2" s="1"/>
  <c r="BI966" i="2"/>
  <c r="BH966" i="2"/>
  <c r="BG966" i="2"/>
  <c r="BF966" i="2"/>
  <c r="T966" i="2"/>
  <c r="R966" i="2"/>
  <c r="P966" i="2"/>
  <c r="BK966" i="2"/>
  <c r="J966" i="2"/>
  <c r="BE966" i="2" s="1"/>
  <c r="BI960" i="2"/>
  <c r="BH960" i="2"/>
  <c r="BG960" i="2"/>
  <c r="BF960" i="2"/>
  <c r="T960" i="2"/>
  <c r="R960" i="2"/>
  <c r="P960" i="2"/>
  <c r="BK960" i="2"/>
  <c r="J960" i="2"/>
  <c r="BE960" i="2" s="1"/>
  <c r="BI954" i="2"/>
  <c r="BH954" i="2"/>
  <c r="BG954" i="2"/>
  <c r="BF954" i="2"/>
  <c r="BE954" i="2"/>
  <c r="T954" i="2"/>
  <c r="R954" i="2"/>
  <c r="P954" i="2"/>
  <c r="BK954" i="2"/>
  <c r="J954" i="2"/>
  <c r="BI945" i="2"/>
  <c r="BH945" i="2"/>
  <c r="BG945" i="2"/>
  <c r="BF945" i="2"/>
  <c r="T945" i="2"/>
  <c r="R945" i="2"/>
  <c r="P945" i="2"/>
  <c r="BK945" i="2"/>
  <c r="J945" i="2"/>
  <c r="BE945" i="2" s="1"/>
  <c r="BI939" i="2"/>
  <c r="BH939" i="2"/>
  <c r="BG939" i="2"/>
  <c r="BF939" i="2"/>
  <c r="BE939" i="2"/>
  <c r="T939" i="2"/>
  <c r="R939" i="2"/>
  <c r="P939" i="2"/>
  <c r="BK939" i="2"/>
  <c r="J939" i="2"/>
  <c r="BI930" i="2"/>
  <c r="BH930" i="2"/>
  <c r="BG930" i="2"/>
  <c r="BF930" i="2"/>
  <c r="T930" i="2"/>
  <c r="R930" i="2"/>
  <c r="P930" i="2"/>
  <c r="BK930" i="2"/>
  <c r="J930" i="2"/>
  <c r="BE930" i="2" s="1"/>
  <c r="BI921" i="2"/>
  <c r="BH921" i="2"/>
  <c r="BG921" i="2"/>
  <c r="BF921" i="2"/>
  <c r="T921" i="2"/>
  <c r="R921" i="2"/>
  <c r="P921" i="2"/>
  <c r="BK921" i="2"/>
  <c r="J921" i="2"/>
  <c r="BE921" i="2" s="1"/>
  <c r="BI915" i="2"/>
  <c r="BH915" i="2"/>
  <c r="BG915" i="2"/>
  <c r="BF915" i="2"/>
  <c r="T915" i="2"/>
  <c r="R915" i="2"/>
  <c r="P915" i="2"/>
  <c r="BK915" i="2"/>
  <c r="J915" i="2"/>
  <c r="BE915" i="2" s="1"/>
  <c r="BI906" i="2"/>
  <c r="BH906" i="2"/>
  <c r="BG906" i="2"/>
  <c r="BF906" i="2"/>
  <c r="T906" i="2"/>
  <c r="R906" i="2"/>
  <c r="P906" i="2"/>
  <c r="P905" i="2" s="1"/>
  <c r="BK906" i="2"/>
  <c r="J906" i="2"/>
  <c r="BE906" i="2" s="1"/>
  <c r="BI890" i="2"/>
  <c r="BH890" i="2"/>
  <c r="BG890" i="2"/>
  <c r="BF890" i="2"/>
  <c r="T890" i="2"/>
  <c r="R890" i="2"/>
  <c r="P890" i="2"/>
  <c r="BK890" i="2"/>
  <c r="J890" i="2"/>
  <c r="BE890" i="2" s="1"/>
  <c r="BI878" i="2"/>
  <c r="BH878" i="2"/>
  <c r="BG878" i="2"/>
  <c r="BF878" i="2"/>
  <c r="T878" i="2"/>
  <c r="R878" i="2"/>
  <c r="P878" i="2"/>
  <c r="BK878" i="2"/>
  <c r="J878" i="2"/>
  <c r="BE878" i="2" s="1"/>
  <c r="BI861" i="2"/>
  <c r="BH861" i="2"/>
  <c r="BG861" i="2"/>
  <c r="BF861" i="2"/>
  <c r="T861" i="2"/>
  <c r="R861" i="2"/>
  <c r="P861" i="2"/>
  <c r="BK861" i="2"/>
  <c r="J861" i="2"/>
  <c r="BE861" i="2" s="1"/>
  <c r="BI854" i="2"/>
  <c r="BH854" i="2"/>
  <c r="BG854" i="2"/>
  <c r="BF854" i="2"/>
  <c r="BE854" i="2"/>
  <c r="T854" i="2"/>
  <c r="R854" i="2"/>
  <c r="P854" i="2"/>
  <c r="BK854" i="2"/>
  <c r="J854" i="2"/>
  <c r="BI847" i="2"/>
  <c r="BH847" i="2"/>
  <c r="BG847" i="2"/>
  <c r="BF847" i="2"/>
  <c r="T847" i="2"/>
  <c r="R847" i="2"/>
  <c r="P847" i="2"/>
  <c r="BK847" i="2"/>
  <c r="J847" i="2"/>
  <c r="BE847" i="2" s="1"/>
  <c r="BI832" i="2"/>
  <c r="BH832" i="2"/>
  <c r="BG832" i="2"/>
  <c r="BF832" i="2"/>
  <c r="T832" i="2"/>
  <c r="R832" i="2"/>
  <c r="P832" i="2"/>
  <c r="BK832" i="2"/>
  <c r="J832" i="2"/>
  <c r="BE832" i="2" s="1"/>
  <c r="BI810" i="2"/>
  <c r="BH810" i="2"/>
  <c r="BG810" i="2"/>
  <c r="BF810" i="2"/>
  <c r="BE810" i="2"/>
  <c r="T810" i="2"/>
  <c r="R810" i="2"/>
  <c r="P810" i="2"/>
  <c r="BK810" i="2"/>
  <c r="J810" i="2"/>
  <c r="BI802" i="2"/>
  <c r="BH802" i="2"/>
  <c r="BG802" i="2"/>
  <c r="BF802" i="2"/>
  <c r="BE802" i="2"/>
  <c r="T802" i="2"/>
  <c r="R802" i="2"/>
  <c r="P802" i="2"/>
  <c r="BK802" i="2"/>
  <c r="J802" i="2"/>
  <c r="BI787" i="2"/>
  <c r="BH787" i="2"/>
  <c r="BG787" i="2"/>
  <c r="BF787" i="2"/>
  <c r="T787" i="2"/>
  <c r="R787" i="2"/>
  <c r="P787" i="2"/>
  <c r="BK787" i="2"/>
  <c r="J787" i="2"/>
  <c r="BE787" i="2" s="1"/>
  <c r="BI772" i="2"/>
  <c r="BH772" i="2"/>
  <c r="BG772" i="2"/>
  <c r="BF772" i="2"/>
  <c r="T772" i="2"/>
  <c r="R772" i="2"/>
  <c r="P772" i="2"/>
  <c r="BK772" i="2"/>
  <c r="J772" i="2"/>
  <c r="BE772" i="2" s="1"/>
  <c r="BI764" i="2"/>
  <c r="BH764" i="2"/>
  <c r="BG764" i="2"/>
  <c r="BF764" i="2"/>
  <c r="BE764" i="2"/>
  <c r="T764" i="2"/>
  <c r="R764" i="2"/>
  <c r="P764" i="2"/>
  <c r="BK764" i="2"/>
  <c r="J764" i="2"/>
  <c r="BI732" i="2"/>
  <c r="BH732" i="2"/>
  <c r="BG732" i="2"/>
  <c r="BF732" i="2"/>
  <c r="BE732" i="2"/>
  <c r="T732" i="2"/>
  <c r="R732" i="2"/>
  <c r="P732" i="2"/>
  <c r="BK732" i="2"/>
  <c r="J732" i="2"/>
  <c r="BI716" i="2"/>
  <c r="BH716" i="2"/>
  <c r="BG716" i="2"/>
  <c r="BF716" i="2"/>
  <c r="BE716" i="2"/>
  <c r="T716" i="2"/>
  <c r="R716" i="2"/>
  <c r="P716" i="2"/>
  <c r="BK716" i="2"/>
  <c r="J716" i="2"/>
  <c r="BI698" i="2"/>
  <c r="BH698" i="2"/>
  <c r="BG698" i="2"/>
  <c r="BF698" i="2"/>
  <c r="T698" i="2"/>
  <c r="R698" i="2"/>
  <c r="P698" i="2"/>
  <c r="BK698" i="2"/>
  <c r="J698" i="2"/>
  <c r="BE698" i="2" s="1"/>
  <c r="BI683" i="2"/>
  <c r="BH683" i="2"/>
  <c r="BG683" i="2"/>
  <c r="BF683" i="2"/>
  <c r="T683" i="2"/>
  <c r="R683" i="2"/>
  <c r="P683" i="2"/>
  <c r="BK683" i="2"/>
  <c r="J683" i="2"/>
  <c r="BE683" i="2" s="1"/>
  <c r="BI675" i="2"/>
  <c r="BH675" i="2"/>
  <c r="BG675" i="2"/>
  <c r="BF675" i="2"/>
  <c r="BE675" i="2"/>
  <c r="T675" i="2"/>
  <c r="R675" i="2"/>
  <c r="P675" i="2"/>
  <c r="BK675" i="2"/>
  <c r="J675" i="2"/>
  <c r="BI668" i="2"/>
  <c r="BH668" i="2"/>
  <c r="BG668" i="2"/>
  <c r="BF668" i="2"/>
  <c r="BE668" i="2"/>
  <c r="T668" i="2"/>
  <c r="R668" i="2"/>
  <c r="P668" i="2"/>
  <c r="BK668" i="2"/>
  <c r="J668" i="2"/>
  <c r="BI662" i="2"/>
  <c r="BH662" i="2"/>
  <c r="BG662" i="2"/>
  <c r="BF662" i="2"/>
  <c r="T662" i="2"/>
  <c r="R662" i="2"/>
  <c r="P662" i="2"/>
  <c r="BK662" i="2"/>
  <c r="J662" i="2"/>
  <c r="BE662" i="2" s="1"/>
  <c r="BI656" i="2"/>
  <c r="BH656" i="2"/>
  <c r="BG656" i="2"/>
  <c r="BF656" i="2"/>
  <c r="T656" i="2"/>
  <c r="R656" i="2"/>
  <c r="P656" i="2"/>
  <c r="BK656" i="2"/>
  <c r="J656" i="2"/>
  <c r="BE656" i="2" s="1"/>
  <c r="BI650" i="2"/>
  <c r="BH650" i="2"/>
  <c r="BG650" i="2"/>
  <c r="BF650" i="2"/>
  <c r="T650" i="2"/>
  <c r="R650" i="2"/>
  <c r="P650" i="2"/>
  <c r="BK650" i="2"/>
  <c r="J650" i="2"/>
  <c r="BE650" i="2" s="1"/>
  <c r="BI644" i="2"/>
  <c r="BH644" i="2"/>
  <c r="BG644" i="2"/>
  <c r="BF644" i="2"/>
  <c r="T644" i="2"/>
  <c r="R644" i="2"/>
  <c r="P644" i="2"/>
  <c r="BK644" i="2"/>
  <c r="J644" i="2"/>
  <c r="BE644" i="2" s="1"/>
  <c r="BI638" i="2"/>
  <c r="BH638" i="2"/>
  <c r="BG638" i="2"/>
  <c r="BF638" i="2"/>
  <c r="T638" i="2"/>
  <c r="R638" i="2"/>
  <c r="P638" i="2"/>
  <c r="BK638" i="2"/>
  <c r="J638" i="2"/>
  <c r="BE638" i="2" s="1"/>
  <c r="BI632" i="2"/>
  <c r="BH632" i="2"/>
  <c r="BG632" i="2"/>
  <c r="BF632" i="2"/>
  <c r="BE632" i="2"/>
  <c r="T632" i="2"/>
  <c r="R632" i="2"/>
  <c r="P632" i="2"/>
  <c r="BK632" i="2"/>
  <c r="J632" i="2"/>
  <c r="BI624" i="2"/>
  <c r="BH624" i="2"/>
  <c r="BG624" i="2"/>
  <c r="BF624" i="2"/>
  <c r="T624" i="2"/>
  <c r="R624" i="2"/>
  <c r="P624" i="2"/>
  <c r="BK624" i="2"/>
  <c r="J624" i="2"/>
  <c r="BE624" i="2" s="1"/>
  <c r="BI617" i="2"/>
  <c r="BH617" i="2"/>
  <c r="BG617" i="2"/>
  <c r="BF617" i="2"/>
  <c r="BE617" i="2"/>
  <c r="T617" i="2"/>
  <c r="R617" i="2"/>
  <c r="P617" i="2"/>
  <c r="BK617" i="2"/>
  <c r="J617" i="2"/>
  <c r="BI610" i="2"/>
  <c r="BH610" i="2"/>
  <c r="BG610" i="2"/>
  <c r="BF610" i="2"/>
  <c r="T610" i="2"/>
  <c r="R610" i="2"/>
  <c r="P610" i="2"/>
  <c r="BK610" i="2"/>
  <c r="J610" i="2"/>
  <c r="BE610" i="2" s="1"/>
  <c r="BI603" i="2"/>
  <c r="BH603" i="2"/>
  <c r="BG603" i="2"/>
  <c r="BF603" i="2"/>
  <c r="BE603" i="2"/>
  <c r="T603" i="2"/>
  <c r="R603" i="2"/>
  <c r="P603" i="2"/>
  <c r="BK603" i="2"/>
  <c r="J603" i="2"/>
  <c r="BI596" i="2"/>
  <c r="BH596" i="2"/>
  <c r="BG596" i="2"/>
  <c r="BF596" i="2"/>
  <c r="T596" i="2"/>
  <c r="R596" i="2"/>
  <c r="P596" i="2"/>
  <c r="BK596" i="2"/>
  <c r="J596" i="2"/>
  <c r="BE596" i="2" s="1"/>
  <c r="BI590" i="2"/>
  <c r="BH590" i="2"/>
  <c r="BG590" i="2"/>
  <c r="BF590" i="2"/>
  <c r="T590" i="2"/>
  <c r="R590" i="2"/>
  <c r="P590" i="2"/>
  <c r="BK590" i="2"/>
  <c r="J590" i="2"/>
  <c r="BE590" i="2" s="1"/>
  <c r="BI584" i="2"/>
  <c r="BH584" i="2"/>
  <c r="BG584" i="2"/>
  <c r="BF584" i="2"/>
  <c r="T584" i="2"/>
  <c r="R584" i="2"/>
  <c r="P584" i="2"/>
  <c r="BK584" i="2"/>
  <c r="J584" i="2"/>
  <c r="BE584" i="2" s="1"/>
  <c r="BI576" i="2"/>
  <c r="BH576" i="2"/>
  <c r="BG576" i="2"/>
  <c r="BF576" i="2"/>
  <c r="BE576" i="2"/>
  <c r="T576" i="2"/>
  <c r="R576" i="2"/>
  <c r="P576" i="2"/>
  <c r="BK576" i="2"/>
  <c r="J576" i="2"/>
  <c r="BI568" i="2"/>
  <c r="BH568" i="2"/>
  <c r="BG568" i="2"/>
  <c r="BF568" i="2"/>
  <c r="T568" i="2"/>
  <c r="R568" i="2"/>
  <c r="P568" i="2"/>
  <c r="BK568" i="2"/>
  <c r="J568" i="2"/>
  <c r="BE568" i="2" s="1"/>
  <c r="BI562" i="2"/>
  <c r="BH562" i="2"/>
  <c r="BG562" i="2"/>
  <c r="BF562" i="2"/>
  <c r="BE562" i="2"/>
  <c r="T562" i="2"/>
  <c r="R562" i="2"/>
  <c r="P562" i="2"/>
  <c r="BK562" i="2"/>
  <c r="J562" i="2"/>
  <c r="BI556" i="2"/>
  <c r="BH556" i="2"/>
  <c r="BG556" i="2"/>
  <c r="BF556" i="2"/>
  <c r="T556" i="2"/>
  <c r="R556" i="2"/>
  <c r="P556" i="2"/>
  <c r="BK556" i="2"/>
  <c r="J556" i="2"/>
  <c r="BE556" i="2" s="1"/>
  <c r="BI548" i="2"/>
  <c r="BH548" i="2"/>
  <c r="BG548" i="2"/>
  <c r="BF548" i="2"/>
  <c r="T548" i="2"/>
  <c r="R548" i="2"/>
  <c r="P548" i="2"/>
  <c r="BK548" i="2"/>
  <c r="J548" i="2"/>
  <c r="BE548" i="2" s="1"/>
  <c r="BI540" i="2"/>
  <c r="BH540" i="2"/>
  <c r="BG540" i="2"/>
  <c r="BF540" i="2"/>
  <c r="T540" i="2"/>
  <c r="R540" i="2"/>
  <c r="P540" i="2"/>
  <c r="BK540" i="2"/>
  <c r="J540" i="2"/>
  <c r="BE540" i="2" s="1"/>
  <c r="BI529" i="2"/>
  <c r="BH529" i="2"/>
  <c r="BG529" i="2"/>
  <c r="BF529" i="2"/>
  <c r="T529" i="2"/>
  <c r="R529" i="2"/>
  <c r="P529" i="2"/>
  <c r="BK529" i="2"/>
  <c r="J529" i="2"/>
  <c r="BE529" i="2" s="1"/>
  <c r="BI518" i="2"/>
  <c r="BH518" i="2"/>
  <c r="BG518" i="2"/>
  <c r="BF518" i="2"/>
  <c r="T518" i="2"/>
  <c r="R518" i="2"/>
  <c r="P518" i="2"/>
  <c r="BK518" i="2"/>
  <c r="J518" i="2"/>
  <c r="BE518" i="2" s="1"/>
  <c r="BI507" i="2"/>
  <c r="BH507" i="2"/>
  <c r="BG507" i="2"/>
  <c r="BF507" i="2"/>
  <c r="BE507" i="2"/>
  <c r="T507" i="2"/>
  <c r="R507" i="2"/>
  <c r="P507" i="2"/>
  <c r="BK507" i="2"/>
  <c r="J507" i="2"/>
  <c r="BI499" i="2"/>
  <c r="BH499" i="2"/>
  <c r="BG499" i="2"/>
  <c r="BF499" i="2"/>
  <c r="T499" i="2"/>
  <c r="R499" i="2"/>
  <c r="P499" i="2"/>
  <c r="BK499" i="2"/>
  <c r="J499" i="2"/>
  <c r="BE499" i="2" s="1"/>
  <c r="BI491" i="2"/>
  <c r="BH491" i="2"/>
  <c r="BG491" i="2"/>
  <c r="BF491" i="2"/>
  <c r="BE491" i="2"/>
  <c r="T491" i="2"/>
  <c r="R491" i="2"/>
  <c r="P491" i="2"/>
  <c r="BK491" i="2"/>
  <c r="J491" i="2"/>
  <c r="BI486" i="2"/>
  <c r="BH486" i="2"/>
  <c r="BG486" i="2"/>
  <c r="BF486" i="2"/>
  <c r="T486" i="2"/>
  <c r="R486" i="2"/>
  <c r="P486" i="2"/>
  <c r="BK486" i="2"/>
  <c r="J486" i="2"/>
  <c r="BE486" i="2" s="1"/>
  <c r="BI471" i="2"/>
  <c r="BH471" i="2"/>
  <c r="BG471" i="2"/>
  <c r="BF471" i="2"/>
  <c r="T471" i="2"/>
  <c r="R471" i="2"/>
  <c r="P471" i="2"/>
  <c r="BK471" i="2"/>
  <c r="J471" i="2"/>
  <c r="BE471" i="2" s="1"/>
  <c r="BI464" i="2"/>
  <c r="BH464" i="2"/>
  <c r="BG464" i="2"/>
  <c r="BF464" i="2"/>
  <c r="T464" i="2"/>
  <c r="R464" i="2"/>
  <c r="P464" i="2"/>
  <c r="BK464" i="2"/>
  <c r="J464" i="2"/>
  <c r="BE464" i="2" s="1"/>
  <c r="BI456" i="2"/>
  <c r="BH456" i="2"/>
  <c r="BG456" i="2"/>
  <c r="BF456" i="2"/>
  <c r="T456" i="2"/>
  <c r="R456" i="2"/>
  <c r="P456" i="2"/>
  <c r="BK456" i="2"/>
  <c r="J456" i="2"/>
  <c r="BE456" i="2" s="1"/>
  <c r="BI448" i="2"/>
  <c r="BH448" i="2"/>
  <c r="BG448" i="2"/>
  <c r="BF448" i="2"/>
  <c r="T448" i="2"/>
  <c r="R448" i="2"/>
  <c r="P448" i="2"/>
  <c r="BK448" i="2"/>
  <c r="J448" i="2"/>
  <c r="BE448" i="2" s="1"/>
  <c r="BI436" i="2"/>
  <c r="BH436" i="2"/>
  <c r="BG436" i="2"/>
  <c r="BF436" i="2"/>
  <c r="BE436" i="2"/>
  <c r="T436" i="2"/>
  <c r="R436" i="2"/>
  <c r="P436" i="2"/>
  <c r="BK436" i="2"/>
  <c r="J436" i="2"/>
  <c r="BI421" i="2"/>
  <c r="BH421" i="2"/>
  <c r="BG421" i="2"/>
  <c r="BF421" i="2"/>
  <c r="T421" i="2"/>
  <c r="R421" i="2"/>
  <c r="P421" i="2"/>
  <c r="BK421" i="2"/>
  <c r="J421" i="2"/>
  <c r="BE421" i="2" s="1"/>
  <c r="BI416" i="2"/>
  <c r="BH416" i="2"/>
  <c r="BG416" i="2"/>
  <c r="BF416" i="2"/>
  <c r="T416" i="2"/>
  <c r="R416" i="2"/>
  <c r="P416" i="2"/>
  <c r="BK416" i="2"/>
  <c r="J416" i="2"/>
  <c r="BE416" i="2" s="1"/>
  <c r="BI382" i="2"/>
  <c r="BH382" i="2"/>
  <c r="BG382" i="2"/>
  <c r="BF382" i="2"/>
  <c r="BE382" i="2"/>
  <c r="T382" i="2"/>
  <c r="R382" i="2"/>
  <c r="P382" i="2"/>
  <c r="BK382" i="2"/>
  <c r="J382" i="2"/>
  <c r="BI368" i="2"/>
  <c r="BH368" i="2"/>
  <c r="BG368" i="2"/>
  <c r="BF368" i="2"/>
  <c r="BE368" i="2"/>
  <c r="T368" i="2"/>
  <c r="R368" i="2"/>
  <c r="R367" i="2" s="1"/>
  <c r="P368" i="2"/>
  <c r="BK368" i="2"/>
  <c r="J368" i="2"/>
  <c r="BI366" i="2"/>
  <c r="BH366" i="2"/>
  <c r="BG366" i="2"/>
  <c r="BF366" i="2"/>
  <c r="T366" i="2"/>
  <c r="R366" i="2"/>
  <c r="P366" i="2"/>
  <c r="BK366" i="2"/>
  <c r="J366" i="2"/>
  <c r="BE366" i="2" s="1"/>
  <c r="BI360" i="2"/>
  <c r="BH360" i="2"/>
  <c r="BG360" i="2"/>
  <c r="BF360" i="2"/>
  <c r="T360" i="2"/>
  <c r="R360" i="2"/>
  <c r="P360" i="2"/>
  <c r="BK360" i="2"/>
  <c r="J360" i="2"/>
  <c r="BE360" i="2" s="1"/>
  <c r="BI354" i="2"/>
  <c r="BH354" i="2"/>
  <c r="BG354" i="2"/>
  <c r="BF354" i="2"/>
  <c r="BE354" i="2"/>
  <c r="T354" i="2"/>
  <c r="R354" i="2"/>
  <c r="P354" i="2"/>
  <c r="BK354" i="2"/>
  <c r="J354" i="2"/>
  <c r="BI349" i="2"/>
  <c r="BH349" i="2"/>
  <c r="BG349" i="2"/>
  <c r="BF349" i="2"/>
  <c r="T349" i="2"/>
  <c r="R349" i="2"/>
  <c r="P349" i="2"/>
  <c r="BK349" i="2"/>
  <c r="J349" i="2"/>
  <c r="BE349" i="2" s="1"/>
  <c r="BI342" i="2"/>
  <c r="BH342" i="2"/>
  <c r="BG342" i="2"/>
  <c r="BF342" i="2"/>
  <c r="T342" i="2"/>
  <c r="R342" i="2"/>
  <c r="P342" i="2"/>
  <c r="BK342" i="2"/>
  <c r="J342" i="2"/>
  <c r="BE342" i="2" s="1"/>
  <c r="BI336" i="2"/>
  <c r="BH336" i="2"/>
  <c r="BG336" i="2"/>
  <c r="BF336" i="2"/>
  <c r="T336" i="2"/>
  <c r="R336" i="2"/>
  <c r="P336" i="2"/>
  <c r="BK336" i="2"/>
  <c r="J336" i="2"/>
  <c r="BE336" i="2" s="1"/>
  <c r="BI330" i="2"/>
  <c r="BH330" i="2"/>
  <c r="BG330" i="2"/>
  <c r="BF330" i="2"/>
  <c r="T330" i="2"/>
  <c r="R330" i="2"/>
  <c r="P330" i="2"/>
  <c r="BK330" i="2"/>
  <c r="J330" i="2"/>
  <c r="BE330" i="2" s="1"/>
  <c r="BI323" i="2"/>
  <c r="BH323" i="2"/>
  <c r="BG323" i="2"/>
  <c r="BF323" i="2"/>
  <c r="T323" i="2"/>
  <c r="R323" i="2"/>
  <c r="P323" i="2"/>
  <c r="BK323" i="2"/>
  <c r="J323" i="2"/>
  <c r="BE323" i="2" s="1"/>
  <c r="BI316" i="2"/>
  <c r="BH316" i="2"/>
  <c r="BG316" i="2"/>
  <c r="BF316" i="2"/>
  <c r="BE316" i="2"/>
  <c r="T316" i="2"/>
  <c r="R316" i="2"/>
  <c r="P316" i="2"/>
  <c r="BK316" i="2"/>
  <c r="J316" i="2"/>
  <c r="BI309" i="2"/>
  <c r="BH309" i="2"/>
  <c r="BG309" i="2"/>
  <c r="BF309" i="2"/>
  <c r="T309" i="2"/>
  <c r="R309" i="2"/>
  <c r="P309" i="2"/>
  <c r="BK309" i="2"/>
  <c r="J309" i="2"/>
  <c r="BE309" i="2" s="1"/>
  <c r="BI303" i="2"/>
  <c r="BH303" i="2"/>
  <c r="BG303" i="2"/>
  <c r="BF303" i="2"/>
  <c r="BE303" i="2"/>
  <c r="T303" i="2"/>
  <c r="R303" i="2"/>
  <c r="P303" i="2"/>
  <c r="BK303" i="2"/>
  <c r="J303" i="2"/>
  <c r="BI292" i="2"/>
  <c r="BH292" i="2"/>
  <c r="BG292" i="2"/>
  <c r="BF292" i="2"/>
  <c r="T292" i="2"/>
  <c r="R292" i="2"/>
  <c r="P292" i="2"/>
  <c r="BK292" i="2"/>
  <c r="J292" i="2"/>
  <c r="BE292" i="2" s="1"/>
  <c r="BI281" i="2"/>
  <c r="BH281" i="2"/>
  <c r="BG281" i="2"/>
  <c r="BF281" i="2"/>
  <c r="T281" i="2"/>
  <c r="R281" i="2"/>
  <c r="P281" i="2"/>
  <c r="BK281" i="2"/>
  <c r="J281" i="2"/>
  <c r="BE281" i="2" s="1"/>
  <c r="BI270" i="2"/>
  <c r="BH270" i="2"/>
  <c r="BG270" i="2"/>
  <c r="BF270" i="2"/>
  <c r="T270" i="2"/>
  <c r="R270" i="2"/>
  <c r="P270" i="2"/>
  <c r="BK270" i="2"/>
  <c r="J270" i="2"/>
  <c r="BE270" i="2" s="1"/>
  <c r="BI259" i="2"/>
  <c r="BH259" i="2"/>
  <c r="BG259" i="2"/>
  <c r="BF259" i="2"/>
  <c r="T259" i="2"/>
  <c r="R259" i="2"/>
  <c r="P259" i="2"/>
  <c r="BK259" i="2"/>
  <c r="J259" i="2"/>
  <c r="BE259" i="2" s="1"/>
  <c r="BI253" i="2"/>
  <c r="BH253" i="2"/>
  <c r="BG253" i="2"/>
  <c r="BF253" i="2"/>
  <c r="T253" i="2"/>
  <c r="R253" i="2"/>
  <c r="P253" i="2"/>
  <c r="BK253" i="2"/>
  <c r="J253" i="2"/>
  <c r="BE253" i="2" s="1"/>
  <c r="BI248" i="2"/>
  <c r="BH248" i="2"/>
  <c r="BG248" i="2"/>
  <c r="BF248" i="2"/>
  <c r="T248" i="2"/>
  <c r="R248" i="2"/>
  <c r="P248" i="2"/>
  <c r="BK248" i="2"/>
  <c r="J248" i="2"/>
  <c r="BE248" i="2" s="1"/>
  <c r="BI238" i="2"/>
  <c r="BH238" i="2"/>
  <c r="BG238" i="2"/>
  <c r="BF238" i="2"/>
  <c r="T238" i="2"/>
  <c r="R238" i="2"/>
  <c r="P238" i="2"/>
  <c r="P217" i="2" s="1"/>
  <c r="BK238" i="2"/>
  <c r="J238" i="2"/>
  <c r="BE238" i="2" s="1"/>
  <c r="BI233" i="2"/>
  <c r="BH233" i="2"/>
  <c r="BG233" i="2"/>
  <c r="BF233" i="2"/>
  <c r="T233" i="2"/>
  <c r="R233" i="2"/>
  <c r="P233" i="2"/>
  <c r="BK233" i="2"/>
  <c r="J233" i="2"/>
  <c r="BE233" i="2" s="1"/>
  <c r="BI228" i="2"/>
  <c r="BH228" i="2"/>
  <c r="BG228" i="2"/>
  <c r="BF228" i="2"/>
  <c r="T228" i="2"/>
  <c r="R228" i="2"/>
  <c r="P228" i="2"/>
  <c r="BK228" i="2"/>
  <c r="J228" i="2"/>
  <c r="BE228" i="2" s="1"/>
  <c r="BI223" i="2"/>
  <c r="BH223" i="2"/>
  <c r="BG223" i="2"/>
  <c r="BF223" i="2"/>
  <c r="T223" i="2"/>
  <c r="R223" i="2"/>
  <c r="P223" i="2"/>
  <c r="BK223" i="2"/>
  <c r="J223" i="2"/>
  <c r="BE223" i="2" s="1"/>
  <c r="BI218" i="2"/>
  <c r="BH218" i="2"/>
  <c r="BG218" i="2"/>
  <c r="BF218" i="2"/>
  <c r="T218" i="2"/>
  <c r="R218" i="2"/>
  <c r="P218" i="2"/>
  <c r="BK218" i="2"/>
  <c r="J218" i="2"/>
  <c r="BE218" i="2" s="1"/>
  <c r="BI207" i="2"/>
  <c r="BH207" i="2"/>
  <c r="BG207" i="2"/>
  <c r="BF207" i="2"/>
  <c r="BE207" i="2"/>
  <c r="T207" i="2"/>
  <c r="R207" i="2"/>
  <c r="P207" i="2"/>
  <c r="BK207" i="2"/>
  <c r="J207" i="2"/>
  <c r="BI202" i="2"/>
  <c r="BH202" i="2"/>
  <c r="BG202" i="2"/>
  <c r="BF202" i="2"/>
  <c r="T202" i="2"/>
  <c r="R202" i="2"/>
  <c r="P202" i="2"/>
  <c r="BK202" i="2"/>
  <c r="J202" i="2"/>
  <c r="BE202" i="2" s="1"/>
  <c r="BI193" i="2"/>
  <c r="BH193" i="2"/>
  <c r="BG193" i="2"/>
  <c r="BF193" i="2"/>
  <c r="T193" i="2"/>
  <c r="R193" i="2"/>
  <c r="P193" i="2"/>
  <c r="BK193" i="2"/>
  <c r="J193" i="2"/>
  <c r="BE193" i="2" s="1"/>
  <c r="BI187" i="2"/>
  <c r="BH187" i="2"/>
  <c r="BG187" i="2"/>
  <c r="BF187" i="2"/>
  <c r="T187" i="2"/>
  <c r="R187" i="2"/>
  <c r="P187" i="2"/>
  <c r="BK187" i="2"/>
  <c r="J187" i="2"/>
  <c r="BE187" i="2" s="1"/>
  <c r="BI181" i="2"/>
  <c r="BH181" i="2"/>
  <c r="BG181" i="2"/>
  <c r="BF181" i="2"/>
  <c r="BE181" i="2"/>
  <c r="T181" i="2"/>
  <c r="R181" i="2"/>
  <c r="P181" i="2"/>
  <c r="BK181" i="2"/>
  <c r="J181" i="2"/>
  <c r="BI175" i="2"/>
  <c r="BH175" i="2"/>
  <c r="BG175" i="2"/>
  <c r="BF175" i="2"/>
  <c r="T175" i="2"/>
  <c r="R175" i="2"/>
  <c r="P175" i="2"/>
  <c r="BK175" i="2"/>
  <c r="J175" i="2"/>
  <c r="BE175" i="2" s="1"/>
  <c r="BI169" i="2"/>
  <c r="BH169" i="2"/>
  <c r="BG169" i="2"/>
  <c r="BF169" i="2"/>
  <c r="T169" i="2"/>
  <c r="R169" i="2"/>
  <c r="P169" i="2"/>
  <c r="BK169" i="2"/>
  <c r="J169" i="2"/>
  <c r="BE169" i="2" s="1"/>
  <c r="BI163" i="2"/>
  <c r="BH163" i="2"/>
  <c r="BG163" i="2"/>
  <c r="BF163" i="2"/>
  <c r="T163" i="2"/>
  <c r="R163" i="2"/>
  <c r="P163" i="2"/>
  <c r="BK163" i="2"/>
  <c r="J163" i="2"/>
  <c r="BE163" i="2" s="1"/>
  <c r="BI157" i="2"/>
  <c r="BH157" i="2"/>
  <c r="BG157" i="2"/>
  <c r="BF157" i="2"/>
  <c r="T157" i="2"/>
  <c r="R157" i="2"/>
  <c r="P157" i="2"/>
  <c r="BK157" i="2"/>
  <c r="J157" i="2"/>
  <c r="BE157" i="2" s="1"/>
  <c r="BI151" i="2"/>
  <c r="BH151" i="2"/>
  <c r="BG151" i="2"/>
  <c r="BF151" i="2"/>
  <c r="T151" i="2"/>
  <c r="R151" i="2"/>
  <c r="P151" i="2"/>
  <c r="BK151" i="2"/>
  <c r="J151" i="2"/>
  <c r="BE151" i="2" s="1"/>
  <c r="BI137" i="2"/>
  <c r="BH137" i="2"/>
  <c r="BG137" i="2"/>
  <c r="BF137" i="2"/>
  <c r="T137" i="2"/>
  <c r="R137" i="2"/>
  <c r="P137" i="2"/>
  <c r="BK137" i="2"/>
  <c r="J137" i="2"/>
  <c r="BE137" i="2" s="1"/>
  <c r="BI123" i="2"/>
  <c r="BH123" i="2"/>
  <c r="BG123" i="2"/>
  <c r="BF123" i="2"/>
  <c r="T123" i="2"/>
  <c r="R123" i="2"/>
  <c r="P123" i="2"/>
  <c r="BK123" i="2"/>
  <c r="J123" i="2"/>
  <c r="BE123" i="2" s="1"/>
  <c r="BI116" i="2"/>
  <c r="BH116" i="2"/>
  <c r="BG116" i="2"/>
  <c r="BF116" i="2"/>
  <c r="BE116" i="2"/>
  <c r="T116" i="2"/>
  <c r="R116" i="2"/>
  <c r="P116" i="2"/>
  <c r="BK116" i="2"/>
  <c r="J116" i="2"/>
  <c r="BI109" i="2"/>
  <c r="BH109" i="2"/>
  <c r="BG109" i="2"/>
  <c r="BF109" i="2"/>
  <c r="T109" i="2"/>
  <c r="R109" i="2"/>
  <c r="P109" i="2"/>
  <c r="BK109" i="2"/>
  <c r="J109" i="2"/>
  <c r="BE109" i="2" s="1"/>
  <c r="J102" i="2"/>
  <c r="F102" i="2"/>
  <c r="F100" i="2"/>
  <c r="E98" i="2"/>
  <c r="J55" i="2"/>
  <c r="F55" i="2"/>
  <c r="F53" i="2"/>
  <c r="E51" i="2"/>
  <c r="E47" i="2"/>
  <c r="J20" i="2"/>
  <c r="E20" i="2"/>
  <c r="F56" i="2" s="1"/>
  <c r="J19" i="2"/>
  <c r="J14" i="2"/>
  <c r="J53" i="2" s="1"/>
  <c r="E7" i="2"/>
  <c r="E94" i="2" s="1"/>
  <c r="AS52" i="1"/>
  <c r="AS51" i="1" s="1"/>
  <c r="L47" i="1"/>
  <c r="AM46" i="1"/>
  <c r="L46" i="1"/>
  <c r="AM44" i="1"/>
  <c r="L44" i="1"/>
  <c r="L42" i="1"/>
  <c r="L41" i="1"/>
  <c r="J235" i="15" l="1"/>
  <c r="J66" i="15" s="1"/>
  <c r="BK234" i="15"/>
  <c r="J234" i="15" s="1"/>
  <c r="J65" i="15" s="1"/>
  <c r="T102" i="8"/>
  <c r="P108" i="2"/>
  <c r="P490" i="2"/>
  <c r="BK1277" i="2"/>
  <c r="J1277" i="2" s="1"/>
  <c r="J68" i="2" s="1"/>
  <c r="BK1937" i="2"/>
  <c r="J1937" i="2" s="1"/>
  <c r="J76" i="2" s="1"/>
  <c r="T1937" i="2"/>
  <c r="BK2246" i="2"/>
  <c r="J2246" i="2" s="1"/>
  <c r="J78" i="2" s="1"/>
  <c r="T2246" i="2"/>
  <c r="F34" i="3"/>
  <c r="BB54" i="1" s="1"/>
  <c r="T134" i="5"/>
  <c r="F32" i="6"/>
  <c r="AZ57" i="1" s="1"/>
  <c r="F35" i="7"/>
  <c r="BC58" i="1" s="1"/>
  <c r="F34" i="11"/>
  <c r="BB62" i="1" s="1"/>
  <c r="BK106" i="11"/>
  <c r="J106" i="11" s="1"/>
  <c r="J64" i="11" s="1"/>
  <c r="F35" i="13"/>
  <c r="BC64" i="1" s="1"/>
  <c r="BK161" i="15"/>
  <c r="J161" i="15" s="1"/>
  <c r="J63" i="15" s="1"/>
  <c r="E47" i="16"/>
  <c r="E47" i="17"/>
  <c r="T367" i="2"/>
  <c r="BK905" i="2"/>
  <c r="J905" i="2" s="1"/>
  <c r="J67" i="2" s="1"/>
  <c r="P1277" i="2"/>
  <c r="BK1766" i="2"/>
  <c r="J1766" i="2" s="1"/>
  <c r="J75" i="2" s="1"/>
  <c r="P2246" i="2"/>
  <c r="P2571" i="2"/>
  <c r="E78" i="3"/>
  <c r="F35" i="3"/>
  <c r="BC54" i="1" s="1"/>
  <c r="BK183" i="3"/>
  <c r="J183" i="3" s="1"/>
  <c r="J65" i="3" s="1"/>
  <c r="E78" i="4"/>
  <c r="R143" i="4"/>
  <c r="R121" i="5"/>
  <c r="F33" i="6"/>
  <c r="BA57" i="1" s="1"/>
  <c r="J77" i="7"/>
  <c r="BK100" i="9"/>
  <c r="J100" i="9" s="1"/>
  <c r="J62" i="9" s="1"/>
  <c r="R93" i="10"/>
  <c r="T96" i="10"/>
  <c r="P236" i="11"/>
  <c r="T130" i="12"/>
  <c r="T118" i="12" s="1"/>
  <c r="T161" i="12"/>
  <c r="BK133" i="13"/>
  <c r="J133" i="13" s="1"/>
  <c r="J63" i="13" s="1"/>
  <c r="P91" i="14"/>
  <c r="R1663" i="2"/>
  <c r="R105" i="4"/>
  <c r="F34" i="2"/>
  <c r="BB53" i="1" s="1"/>
  <c r="F34" i="6"/>
  <c r="BB57" i="1" s="1"/>
  <c r="E47" i="7"/>
  <c r="BK511" i="8"/>
  <c r="BK552" i="8"/>
  <c r="J552" i="8" s="1"/>
  <c r="J78" i="8" s="1"/>
  <c r="T111" i="9"/>
  <c r="P144" i="9"/>
  <c r="F36" i="13"/>
  <c r="BD64" i="1" s="1"/>
  <c r="P133" i="13"/>
  <c r="T250" i="14"/>
  <c r="T249" i="14" s="1"/>
  <c r="F85" i="15"/>
  <c r="J33" i="15"/>
  <c r="AW66" i="1" s="1"/>
  <c r="BK1354" i="2"/>
  <c r="J1354" i="2" s="1"/>
  <c r="J72" i="2" s="1"/>
  <c r="P213" i="3"/>
  <c r="P133" i="4"/>
  <c r="P142" i="5"/>
  <c r="F35" i="6"/>
  <c r="BC57" i="1" s="1"/>
  <c r="R448" i="8"/>
  <c r="R120" i="9"/>
  <c r="BK132" i="9"/>
  <c r="J132" i="9" s="1"/>
  <c r="J66" i="9" s="1"/>
  <c r="T189" i="9"/>
  <c r="P164" i="10"/>
  <c r="P163" i="10" s="1"/>
  <c r="T151" i="12"/>
  <c r="T150" i="12" s="1"/>
  <c r="R133" i="13"/>
  <c r="E47" i="15"/>
  <c r="F34" i="17"/>
  <c r="BB68" i="1" s="1"/>
  <c r="P91" i="17"/>
  <c r="F35" i="2"/>
  <c r="BC53" i="1" s="1"/>
  <c r="BC52" i="1" s="1"/>
  <c r="T217" i="2"/>
  <c r="BK1459" i="2"/>
  <c r="J1459" i="2" s="1"/>
  <c r="J73" i="2" s="1"/>
  <c r="R2045" i="2"/>
  <c r="R2793" i="2"/>
  <c r="P92" i="4"/>
  <c r="R90" i="5"/>
  <c r="F35" i="5"/>
  <c r="BC56" i="1" s="1"/>
  <c r="P84" i="7"/>
  <c r="P83" i="7" s="1"/>
  <c r="AU58" i="1" s="1"/>
  <c r="P167" i="8"/>
  <c r="P144" i="8" s="1"/>
  <c r="T120" i="9"/>
  <c r="P132" i="9"/>
  <c r="F95" i="11"/>
  <c r="F35" i="17"/>
  <c r="BC68" i="1" s="1"/>
  <c r="R199" i="12"/>
  <c r="T490" i="2"/>
  <c r="P674" i="2"/>
  <c r="P1459" i="2"/>
  <c r="P1766" i="2"/>
  <c r="T2045" i="2"/>
  <c r="P2650" i="2"/>
  <c r="T136" i="3"/>
  <c r="BK133" i="4"/>
  <c r="J133" i="4" s="1"/>
  <c r="J65" i="4" s="1"/>
  <c r="P136" i="4"/>
  <c r="T171" i="4"/>
  <c r="F98" i="8"/>
  <c r="BK103" i="8"/>
  <c r="J103" i="8" s="1"/>
  <c r="J62" i="8" s="1"/>
  <c r="F33" i="8"/>
  <c r="BA59" i="1" s="1"/>
  <c r="P549" i="8"/>
  <c r="T106" i="11"/>
  <c r="F36" i="17"/>
  <c r="BD68" i="1" s="1"/>
  <c r="BK91" i="17"/>
  <c r="J91" i="17" s="1"/>
  <c r="J63" i="17" s="1"/>
  <c r="R674" i="2"/>
  <c r="P1297" i="2"/>
  <c r="R1459" i="2"/>
  <c r="R1937" i="2"/>
  <c r="R2510" i="2"/>
  <c r="T2571" i="2"/>
  <c r="R2684" i="2"/>
  <c r="R134" i="5"/>
  <c r="T84" i="7"/>
  <c r="T83" i="7" s="1"/>
  <c r="T309" i="8"/>
  <c r="T448" i="8"/>
  <c r="P156" i="9"/>
  <c r="R113" i="11"/>
  <c r="F33" i="12"/>
  <c r="BA63" i="1" s="1"/>
  <c r="P161" i="12"/>
  <c r="P169" i="12"/>
  <c r="P202" i="12"/>
  <c r="P199" i="12" s="1"/>
  <c r="R90" i="15"/>
  <c r="F35" i="15"/>
  <c r="BC66" i="1" s="1"/>
  <c r="J88" i="17"/>
  <c r="J62" i="17" s="1"/>
  <c r="T1277" i="2"/>
  <c r="T1459" i="2"/>
  <c r="P1663" i="2"/>
  <c r="BK213" i="3"/>
  <c r="J213" i="3" s="1"/>
  <c r="J66" i="3" s="1"/>
  <c r="BK143" i="4"/>
  <c r="J143" i="4" s="1"/>
  <c r="J67" i="4" s="1"/>
  <c r="P121" i="5"/>
  <c r="R128" i="5"/>
  <c r="T84" i="6"/>
  <c r="T83" i="6" s="1"/>
  <c r="F56" i="7"/>
  <c r="T152" i="8"/>
  <c r="F89" i="10"/>
  <c r="BK96" i="10"/>
  <c r="J96" i="10" s="1"/>
  <c r="J63" i="10" s="1"/>
  <c r="T164" i="10"/>
  <c r="T163" i="10" s="1"/>
  <c r="F33" i="11"/>
  <c r="BA62" i="1" s="1"/>
  <c r="BK239" i="11"/>
  <c r="J239" i="11" s="1"/>
  <c r="J75" i="11" s="1"/>
  <c r="T112" i="12"/>
  <c r="T100" i="12" s="1"/>
  <c r="R169" i="12"/>
  <c r="R180" i="13"/>
  <c r="F56" i="14"/>
  <c r="R91" i="17"/>
  <c r="R108" i="2"/>
  <c r="BK367" i="2"/>
  <c r="J367" i="2" s="1"/>
  <c r="J64" i="2" s="1"/>
  <c r="T1297" i="2"/>
  <c r="T2510" i="2"/>
  <c r="T92" i="3"/>
  <c r="T90" i="5"/>
  <c r="P103" i="8"/>
  <c r="F32" i="9"/>
  <c r="AZ60" i="1" s="1"/>
  <c r="BK178" i="10"/>
  <c r="J178" i="10" s="1"/>
  <c r="J69" i="10" s="1"/>
  <c r="BK161" i="12"/>
  <c r="J161" i="12" s="1"/>
  <c r="J71" i="12" s="1"/>
  <c r="P250" i="14"/>
  <c r="P249" i="14" s="1"/>
  <c r="F84" i="16"/>
  <c r="T91" i="17"/>
  <c r="P2684" i="2"/>
  <c r="J33" i="8"/>
  <c r="AW59" i="1" s="1"/>
  <c r="BK490" i="2"/>
  <c r="J490" i="2" s="1"/>
  <c r="J65" i="2" s="1"/>
  <c r="R490" i="2"/>
  <c r="R2650" i="2"/>
  <c r="R125" i="3"/>
  <c r="P102" i="4"/>
  <c r="F34" i="7"/>
  <c r="BB58" i="1" s="1"/>
  <c r="T100" i="9"/>
  <c r="R111" i="9"/>
  <c r="P151" i="12"/>
  <c r="P89" i="16"/>
  <c r="P88" i="16" s="1"/>
  <c r="P87" i="16" s="1"/>
  <c r="AU67" i="1" s="1"/>
  <c r="F32" i="4"/>
  <c r="AZ55" i="1" s="1"/>
  <c r="J32" i="2"/>
  <c r="AV53" i="1" s="1"/>
  <c r="F32" i="2"/>
  <c r="AZ53" i="1" s="1"/>
  <c r="T1663" i="2"/>
  <c r="R136" i="3"/>
  <c r="P510" i="8"/>
  <c r="E47" i="10"/>
  <c r="E80" i="10"/>
  <c r="R1297" i="2"/>
  <c r="BK2045" i="2"/>
  <c r="J2045" i="2" s="1"/>
  <c r="J77" i="2" s="1"/>
  <c r="T2684" i="2"/>
  <c r="J53" i="3"/>
  <c r="J33" i="3"/>
  <c r="AW54" i="1" s="1"/>
  <c r="F33" i="3"/>
  <c r="BA54" i="1" s="1"/>
  <c r="T125" i="3"/>
  <c r="J33" i="14"/>
  <c r="AW65" i="1" s="1"/>
  <c r="F33" i="14"/>
  <c r="BA65" i="1" s="1"/>
  <c r="BK108" i="2"/>
  <c r="F36" i="2"/>
  <c r="BD53" i="1" s="1"/>
  <c r="T674" i="2"/>
  <c r="P2045" i="2"/>
  <c r="BK2764" i="2"/>
  <c r="J2764" i="2" s="1"/>
  <c r="J83" i="2" s="1"/>
  <c r="F56" i="4"/>
  <c r="F87" i="4"/>
  <c r="R136" i="4"/>
  <c r="P102" i="8"/>
  <c r="BK514" i="8"/>
  <c r="J514" i="8" s="1"/>
  <c r="J74" i="8" s="1"/>
  <c r="F36" i="10"/>
  <c r="BD61" i="1" s="1"/>
  <c r="F34" i="14"/>
  <c r="BB65" i="1" s="1"/>
  <c r="R91" i="14"/>
  <c r="J119" i="12"/>
  <c r="J65" i="12" s="1"/>
  <c r="BK217" i="2"/>
  <c r="J217" i="2" s="1"/>
  <c r="J63" i="2" s="1"/>
  <c r="BK2650" i="2"/>
  <c r="J2650" i="2" s="1"/>
  <c r="J81" i="2" s="1"/>
  <c r="J32" i="3"/>
  <c r="AV54" i="1" s="1"/>
  <c r="P143" i="4"/>
  <c r="R215" i="9"/>
  <c r="T93" i="10"/>
  <c r="T92" i="10" s="1"/>
  <c r="T108" i="2"/>
  <c r="P1937" i="2"/>
  <c r="BK2571" i="2"/>
  <c r="J2571" i="2" s="1"/>
  <c r="J80" i="2" s="1"/>
  <c r="J145" i="8"/>
  <c r="J65" i="8" s="1"/>
  <c r="BK249" i="14"/>
  <c r="J249" i="14" s="1"/>
  <c r="J66" i="14" s="1"/>
  <c r="J250" i="14"/>
  <c r="J67" i="14" s="1"/>
  <c r="R217" i="2"/>
  <c r="T905" i="2"/>
  <c r="R1766" i="2"/>
  <c r="R2246" i="2"/>
  <c r="BK2684" i="2"/>
  <c r="J2684" i="2" s="1"/>
  <c r="J82" i="2" s="1"/>
  <c r="BK125" i="3"/>
  <c r="J125" i="3" s="1"/>
  <c r="J63" i="3" s="1"/>
  <c r="F32" i="3"/>
  <c r="AZ54" i="1" s="1"/>
  <c r="F34" i="4"/>
  <c r="BB55" i="1" s="1"/>
  <c r="BK105" i="4"/>
  <c r="J105" i="4" s="1"/>
  <c r="J64" i="4" s="1"/>
  <c r="P171" i="4"/>
  <c r="R142" i="5"/>
  <c r="R89" i="5" s="1"/>
  <c r="P84" i="6"/>
  <c r="P83" i="6" s="1"/>
  <c r="AU57" i="1" s="1"/>
  <c r="BK84" i="6"/>
  <c r="J53" i="8"/>
  <c r="R138" i="8"/>
  <c r="E47" i="6"/>
  <c r="E71" i="6"/>
  <c r="P1354" i="2"/>
  <c r="F56" i="3"/>
  <c r="R203" i="9"/>
  <c r="BK215" i="9"/>
  <c r="J215" i="9" s="1"/>
  <c r="J76" i="9" s="1"/>
  <c r="R905" i="2"/>
  <c r="R1354" i="2"/>
  <c r="BK1663" i="2"/>
  <c r="J1663" i="2" s="1"/>
  <c r="J74" i="2" s="1"/>
  <c r="T2764" i="2"/>
  <c r="R167" i="8"/>
  <c r="R144" i="8" s="1"/>
  <c r="F103" i="2"/>
  <c r="J33" i="2"/>
  <c r="AW53" i="1" s="1"/>
  <c r="P367" i="2"/>
  <c r="P107" i="2" s="1"/>
  <c r="BK674" i="2"/>
  <c r="J674" i="2" s="1"/>
  <c r="J66" i="2" s="1"/>
  <c r="BK1297" i="2"/>
  <c r="T1766" i="2"/>
  <c r="P2510" i="2"/>
  <c r="T2650" i="2"/>
  <c r="R92" i="3"/>
  <c r="P125" i="3"/>
  <c r="P136" i="3"/>
  <c r="J33" i="4"/>
  <c r="AW55" i="1" s="1"/>
  <c r="F86" i="5"/>
  <c r="BK84" i="7"/>
  <c r="P309" i="8"/>
  <c r="T514" i="8"/>
  <c r="BK549" i="8"/>
  <c r="J549" i="8" s="1"/>
  <c r="J76" i="8" s="1"/>
  <c r="J550" i="8"/>
  <c r="J77" i="8" s="1"/>
  <c r="E47" i="9"/>
  <c r="F34" i="10"/>
  <c r="BB61" i="1" s="1"/>
  <c r="F34" i="12"/>
  <c r="BB63" i="1" s="1"/>
  <c r="R112" i="12"/>
  <c r="F34" i="8"/>
  <c r="BB59" i="1" s="1"/>
  <c r="BK167" i="8"/>
  <c r="J167" i="8" s="1"/>
  <c r="J68" i="8" s="1"/>
  <c r="J33" i="9"/>
  <c r="AW60" i="1" s="1"/>
  <c r="BK156" i="9"/>
  <c r="J156" i="9" s="1"/>
  <c r="J70" i="9" s="1"/>
  <c r="T203" i="9"/>
  <c r="P199" i="11"/>
  <c r="F36" i="12"/>
  <c r="BD63" i="1" s="1"/>
  <c r="F35" i="12"/>
  <c r="BC63" i="1" s="1"/>
  <c r="F32" i="13"/>
  <c r="AZ64" i="1" s="1"/>
  <c r="J32" i="13"/>
  <c r="AV64" i="1" s="1"/>
  <c r="F36" i="14"/>
  <c r="BD65" i="1" s="1"/>
  <c r="BK182" i="14"/>
  <c r="J182" i="14" s="1"/>
  <c r="J64" i="14" s="1"/>
  <c r="BK136" i="3"/>
  <c r="J136" i="3" s="1"/>
  <c r="J64" i="3" s="1"/>
  <c r="J32" i="4"/>
  <c r="AV55" i="1" s="1"/>
  <c r="R171" i="4"/>
  <c r="BK171" i="4"/>
  <c r="J171" i="4" s="1"/>
  <c r="J68" i="4" s="1"/>
  <c r="T121" i="5"/>
  <c r="J32" i="6"/>
  <c r="AV57" i="1" s="1"/>
  <c r="J32" i="7"/>
  <c r="AV58" i="1" s="1"/>
  <c r="AT58" i="1" s="1"/>
  <c r="R84" i="7"/>
  <c r="R83" i="7" s="1"/>
  <c r="BK309" i="8"/>
  <c r="J309" i="8" s="1"/>
  <c r="J69" i="8" s="1"/>
  <c r="BK325" i="8"/>
  <c r="J325" i="8" s="1"/>
  <c r="J70" i="8" s="1"/>
  <c r="T511" i="8"/>
  <c r="T510" i="8" s="1"/>
  <c r="J32" i="9"/>
  <c r="AV60" i="1" s="1"/>
  <c r="F36" i="9"/>
  <c r="BD60" i="1" s="1"/>
  <c r="E86" i="11"/>
  <c r="E47" i="11"/>
  <c r="P175" i="11"/>
  <c r="T199" i="11"/>
  <c r="T175" i="11" s="1"/>
  <c r="BK151" i="12"/>
  <c r="BK90" i="13"/>
  <c r="J82" i="15"/>
  <c r="J53" i="15"/>
  <c r="T161" i="15"/>
  <c r="T89" i="16"/>
  <c r="T88" i="16" s="1"/>
  <c r="T87" i="16" s="1"/>
  <c r="F36" i="16"/>
  <c r="BD67" i="1" s="1"/>
  <c r="R103" i="8"/>
  <c r="J32" i="17"/>
  <c r="AV68" i="1" s="1"/>
  <c r="F32" i="17"/>
  <c r="AZ68" i="1" s="1"/>
  <c r="P87" i="17"/>
  <c r="P86" i="17" s="1"/>
  <c r="AU68" i="1" s="1"/>
  <c r="J100" i="2"/>
  <c r="F33" i="2"/>
  <c r="BA53" i="1" s="1"/>
  <c r="BK92" i="3"/>
  <c r="F36" i="3"/>
  <c r="BD54" i="1" s="1"/>
  <c r="R213" i="3"/>
  <c r="T92" i="4"/>
  <c r="T133" i="4"/>
  <c r="P90" i="5"/>
  <c r="T167" i="8"/>
  <c r="R325" i="8"/>
  <c r="P448" i="8"/>
  <c r="T90" i="15"/>
  <c r="E77" i="5"/>
  <c r="E47" i="5"/>
  <c r="BK134" i="5"/>
  <c r="J134" i="5" s="1"/>
  <c r="J65" i="5" s="1"/>
  <c r="R189" i="9"/>
  <c r="T213" i="3"/>
  <c r="BK136" i="4"/>
  <c r="J136" i="4" s="1"/>
  <c r="J66" i="4" s="1"/>
  <c r="P128" i="5"/>
  <c r="J33" i="6"/>
  <c r="AW57" i="1" s="1"/>
  <c r="J32" i="8"/>
  <c r="AV59" i="1" s="1"/>
  <c r="AT59" i="1" s="1"/>
  <c r="F32" i="8"/>
  <c r="AZ59" i="1" s="1"/>
  <c r="P138" i="8"/>
  <c r="BK138" i="8"/>
  <c r="J138" i="8" s="1"/>
  <c r="J63" i="8" s="1"/>
  <c r="J511" i="8"/>
  <c r="J73" i="8" s="1"/>
  <c r="R156" i="9"/>
  <c r="F33" i="10"/>
  <c r="BA61" i="1" s="1"/>
  <c r="J32" i="11"/>
  <c r="AV62" i="1" s="1"/>
  <c r="AT62" i="1" s="1"/>
  <c r="F32" i="11"/>
  <c r="AZ62" i="1" s="1"/>
  <c r="BK199" i="11"/>
  <c r="J199" i="11" s="1"/>
  <c r="J70" i="11" s="1"/>
  <c r="P92" i="3"/>
  <c r="BK92" i="4"/>
  <c r="F36" i="4"/>
  <c r="BD55" i="1" s="1"/>
  <c r="BK90" i="5"/>
  <c r="F36" i="5"/>
  <c r="BD56" i="1" s="1"/>
  <c r="T142" i="5"/>
  <c r="F36" i="7"/>
  <c r="BD58" i="1" s="1"/>
  <c r="R514" i="8"/>
  <c r="R510" i="8" s="1"/>
  <c r="T174" i="9"/>
  <c r="P96" i="10"/>
  <c r="P93" i="10" s="1"/>
  <c r="BK176" i="11"/>
  <c r="J53" i="12"/>
  <c r="J93" i="12"/>
  <c r="J53" i="13"/>
  <c r="J82" i="13"/>
  <c r="R89" i="16"/>
  <c r="R88" i="16" s="1"/>
  <c r="R87" i="16" s="1"/>
  <c r="R183" i="3"/>
  <c r="J53" i="4"/>
  <c r="T136" i="4"/>
  <c r="J32" i="5"/>
  <c r="AV56" i="1" s="1"/>
  <c r="BK121" i="5"/>
  <c r="J121" i="5" s="1"/>
  <c r="J62" i="5" s="1"/>
  <c r="F32" i="5"/>
  <c r="AZ56" i="1" s="1"/>
  <c r="F36" i="6"/>
  <c r="BD57" i="1" s="1"/>
  <c r="F32" i="7"/>
  <c r="AZ58" i="1" s="1"/>
  <c r="F35" i="8"/>
  <c r="BC59" i="1" s="1"/>
  <c r="BK144" i="9"/>
  <c r="J144" i="9" s="1"/>
  <c r="J67" i="9" s="1"/>
  <c r="T156" i="9"/>
  <c r="BK203" i="9"/>
  <c r="J203" i="9" s="1"/>
  <c r="J75" i="9" s="1"/>
  <c r="F33" i="9"/>
  <c r="BA60" i="1" s="1"/>
  <c r="BK93" i="10"/>
  <c r="J94" i="10"/>
  <c r="J62" i="10" s="1"/>
  <c r="BK174" i="10"/>
  <c r="J174" i="10" s="1"/>
  <c r="J67" i="10" s="1"/>
  <c r="J175" i="10"/>
  <c r="J68" i="10" s="1"/>
  <c r="R236" i="11"/>
  <c r="BK90" i="15"/>
  <c r="F36" i="15"/>
  <c r="BD66" i="1" s="1"/>
  <c r="T183" i="3"/>
  <c r="F33" i="4"/>
  <c r="BA55" i="1" s="1"/>
  <c r="P105" i="4"/>
  <c r="P90" i="4" s="1"/>
  <c r="AU55" i="1" s="1"/>
  <c r="F33" i="5"/>
  <c r="BA56" i="1" s="1"/>
  <c r="BK142" i="5"/>
  <c r="J142" i="5" s="1"/>
  <c r="J66" i="5" s="1"/>
  <c r="J33" i="5"/>
  <c r="AW56" i="1" s="1"/>
  <c r="F33" i="7"/>
  <c r="BA58" i="1" s="1"/>
  <c r="F36" i="8"/>
  <c r="BD59" i="1" s="1"/>
  <c r="R552" i="8"/>
  <c r="R549" i="8" s="1"/>
  <c r="F35" i="9"/>
  <c r="BC60" i="1" s="1"/>
  <c r="R183" i="9"/>
  <c r="P215" i="9"/>
  <c r="F35" i="10"/>
  <c r="BC61" i="1" s="1"/>
  <c r="P174" i="10"/>
  <c r="T166" i="11"/>
  <c r="P112" i="12"/>
  <c r="P100" i="12" s="1"/>
  <c r="F34" i="9"/>
  <c r="BB60" i="1" s="1"/>
  <c r="R132" i="9"/>
  <c r="R99" i="9" s="1"/>
  <c r="R174" i="9"/>
  <c r="P203" i="9"/>
  <c r="F32" i="10"/>
  <c r="AZ61" i="1" s="1"/>
  <c r="J32" i="10"/>
  <c r="AV61" i="1" s="1"/>
  <c r="R178" i="10"/>
  <c r="R174" i="10" s="1"/>
  <c r="R92" i="10" s="1"/>
  <c r="R106" i="11"/>
  <c r="R99" i="11" s="1"/>
  <c r="T113" i="11"/>
  <c r="T99" i="11" s="1"/>
  <c r="T98" i="11" s="1"/>
  <c r="BK112" i="12"/>
  <c r="J112" i="12" s="1"/>
  <c r="J63" i="12" s="1"/>
  <c r="R118" i="12"/>
  <c r="P90" i="13"/>
  <c r="P89" i="13" s="1"/>
  <c r="P88" i="13" s="1"/>
  <c r="AU64" i="1" s="1"/>
  <c r="J32" i="14"/>
  <c r="AV65" i="1" s="1"/>
  <c r="F32" i="14"/>
  <c r="AZ65" i="1" s="1"/>
  <c r="BK91" i="14"/>
  <c r="P90" i="15"/>
  <c r="P89" i="15" s="1"/>
  <c r="P88" i="15" s="1"/>
  <c r="AU66" i="1" s="1"/>
  <c r="F34" i="15"/>
  <c r="BB66" i="1" s="1"/>
  <c r="J32" i="16"/>
  <c r="AV67" i="1" s="1"/>
  <c r="F32" i="16"/>
  <c r="AZ67" i="1" s="1"/>
  <c r="BK89" i="16"/>
  <c r="BK120" i="9"/>
  <c r="T144" i="9"/>
  <c r="J33" i="10"/>
  <c r="AW61" i="1" s="1"/>
  <c r="R199" i="11"/>
  <c r="R175" i="11" s="1"/>
  <c r="F35" i="14"/>
  <c r="BC65" i="1" s="1"/>
  <c r="R87" i="17"/>
  <c r="R86" i="17" s="1"/>
  <c r="T325" i="8"/>
  <c r="T144" i="8" s="1"/>
  <c r="T101" i="8" s="1"/>
  <c r="T552" i="8"/>
  <c r="T549" i="8" s="1"/>
  <c r="P100" i="9"/>
  <c r="P120" i="9"/>
  <c r="T127" i="9"/>
  <c r="R198" i="9"/>
  <c r="P166" i="11"/>
  <c r="BK236" i="11"/>
  <c r="J236" i="11" s="1"/>
  <c r="J73" i="11" s="1"/>
  <c r="J237" i="11"/>
  <c r="J74" i="11" s="1"/>
  <c r="F56" i="12"/>
  <c r="F96" i="12"/>
  <c r="P130" i="12"/>
  <c r="P118" i="12" s="1"/>
  <c r="BK199" i="12"/>
  <c r="J199" i="12" s="1"/>
  <c r="J74" i="12" s="1"/>
  <c r="J33" i="13"/>
  <c r="AW64" i="1" s="1"/>
  <c r="T133" i="13"/>
  <c r="T89" i="13" s="1"/>
  <c r="T88" i="13" s="1"/>
  <c r="F33" i="13"/>
  <c r="BA64" i="1" s="1"/>
  <c r="BK189" i="9"/>
  <c r="J189" i="9" s="1"/>
  <c r="J73" i="9" s="1"/>
  <c r="J33" i="11"/>
  <c r="AW62" i="1" s="1"/>
  <c r="BK113" i="11"/>
  <c r="J113" i="11" s="1"/>
  <c r="J65" i="11" s="1"/>
  <c r="J32" i="12"/>
  <c r="AV63" i="1" s="1"/>
  <c r="AT63" i="1" s="1"/>
  <c r="F32" i="12"/>
  <c r="AZ63" i="1" s="1"/>
  <c r="P182" i="14"/>
  <c r="P90" i="14" s="1"/>
  <c r="P89" i="14" s="1"/>
  <c r="AU65" i="1" s="1"/>
  <c r="J33" i="16"/>
  <c r="AW67" i="1" s="1"/>
  <c r="F33" i="16"/>
  <c r="BA67" i="1" s="1"/>
  <c r="F56" i="17"/>
  <c r="F95" i="9"/>
  <c r="P111" i="9"/>
  <c r="P174" i="9"/>
  <c r="P189" i="9"/>
  <c r="BK164" i="10"/>
  <c r="T236" i="11"/>
  <c r="J33" i="12"/>
  <c r="AW63" i="1" s="1"/>
  <c r="T202" i="12"/>
  <c r="T199" i="12" s="1"/>
  <c r="BK180" i="13"/>
  <c r="J180" i="13" s="1"/>
  <c r="J64" i="13" s="1"/>
  <c r="R182" i="14"/>
  <c r="F32" i="15"/>
  <c r="AZ66" i="1" s="1"/>
  <c r="J32" i="15"/>
  <c r="AV66" i="1" s="1"/>
  <c r="AT66" i="1" s="1"/>
  <c r="J163" i="16"/>
  <c r="J65" i="16" s="1"/>
  <c r="F35" i="11"/>
  <c r="BC62" i="1" s="1"/>
  <c r="BK166" i="11"/>
  <c r="J166" i="11" s="1"/>
  <c r="J67" i="11" s="1"/>
  <c r="E47" i="12"/>
  <c r="E87" i="12"/>
  <c r="BK130" i="12"/>
  <c r="J130" i="12" s="1"/>
  <c r="J67" i="12" s="1"/>
  <c r="T91" i="14"/>
  <c r="T182" i="14"/>
  <c r="F33" i="15"/>
  <c r="BA66" i="1" s="1"/>
  <c r="P161" i="15"/>
  <c r="F35" i="16"/>
  <c r="BC67" i="1" s="1"/>
  <c r="R103" i="12"/>
  <c r="R100" i="12" s="1"/>
  <c r="R99" i="12" s="1"/>
  <c r="R151" i="12"/>
  <c r="R150" i="12" s="1"/>
  <c r="F34" i="16"/>
  <c r="BB67" i="1" s="1"/>
  <c r="T88" i="17"/>
  <c r="F36" i="11"/>
  <c r="BD62" i="1" s="1"/>
  <c r="P113" i="11"/>
  <c r="P99" i="11" s="1"/>
  <c r="P98" i="11" s="1"/>
  <c r="AU62" i="1" s="1"/>
  <c r="BK169" i="12"/>
  <c r="J169" i="12" s="1"/>
  <c r="J72" i="12" s="1"/>
  <c r="R193" i="13"/>
  <c r="R161" i="15"/>
  <c r="R89" i="15" s="1"/>
  <c r="R88" i="15" s="1"/>
  <c r="J33" i="17"/>
  <c r="AW68" i="1" s="1"/>
  <c r="F33" i="17"/>
  <c r="BA68" i="1" s="1"/>
  <c r="J80" i="17"/>
  <c r="F85" i="13"/>
  <c r="J83" i="14"/>
  <c r="J81" i="16"/>
  <c r="P92" i="10" l="1"/>
  <c r="AU61" i="1" s="1"/>
  <c r="T91" i="3"/>
  <c r="T90" i="3" s="1"/>
  <c r="T90" i="4"/>
  <c r="R152" i="9"/>
  <c r="R107" i="2"/>
  <c r="BK87" i="17"/>
  <c r="T1296" i="2"/>
  <c r="P99" i="12"/>
  <c r="AU63" i="1" s="1"/>
  <c r="R90" i="14"/>
  <c r="R89" i="14" s="1"/>
  <c r="T99" i="12"/>
  <c r="R89" i="13"/>
  <c r="R88" i="13" s="1"/>
  <c r="T89" i="15"/>
  <c r="T88" i="15" s="1"/>
  <c r="T89" i="5"/>
  <c r="P1296" i="2"/>
  <c r="BB52" i="1"/>
  <c r="AT68" i="1"/>
  <c r="R90" i="4"/>
  <c r="AT53" i="1"/>
  <c r="T87" i="17"/>
  <c r="T86" i="17" s="1"/>
  <c r="P152" i="9"/>
  <c r="BK152" i="9"/>
  <c r="J152" i="9" s="1"/>
  <c r="J68" i="9" s="1"/>
  <c r="P91" i="3"/>
  <c r="P90" i="3" s="1"/>
  <c r="AU54" i="1" s="1"/>
  <c r="AT55" i="1"/>
  <c r="R91" i="3"/>
  <c r="R90" i="3" s="1"/>
  <c r="T99" i="9"/>
  <c r="AT60" i="1"/>
  <c r="P150" i="12"/>
  <c r="AX52" i="1"/>
  <c r="BB51" i="1"/>
  <c r="P106" i="2"/>
  <c r="AU53" i="1" s="1"/>
  <c r="BK90" i="4"/>
  <c r="J90" i="4" s="1"/>
  <c r="J92" i="4"/>
  <c r="J62" i="4" s="1"/>
  <c r="J90" i="13"/>
  <c r="J62" i="13" s="1"/>
  <c r="BK89" i="13"/>
  <c r="BD52" i="1"/>
  <c r="BD51" i="1" s="1"/>
  <c r="W30" i="1" s="1"/>
  <c r="T90" i="14"/>
  <c r="T89" i="14" s="1"/>
  <c r="AT67" i="1"/>
  <c r="BK150" i="12"/>
  <c r="J150" i="12" s="1"/>
  <c r="J69" i="12" s="1"/>
  <c r="J151" i="12"/>
  <c r="J70" i="12" s="1"/>
  <c r="T107" i="2"/>
  <c r="T106" i="2" s="1"/>
  <c r="P101" i="8"/>
  <c r="AU59" i="1" s="1"/>
  <c r="J108" i="2"/>
  <c r="J62" i="2" s="1"/>
  <c r="BK107" i="2"/>
  <c r="BK100" i="12"/>
  <c r="R102" i="8"/>
  <c r="R101" i="8" s="1"/>
  <c r="BK118" i="12"/>
  <c r="J118" i="12" s="1"/>
  <c r="J64" i="12" s="1"/>
  <c r="AZ52" i="1"/>
  <c r="BK90" i="14"/>
  <c r="J91" i="14"/>
  <c r="J62" i="14" s="1"/>
  <c r="R98" i="11"/>
  <c r="J93" i="10"/>
  <c r="J61" i="10" s="1"/>
  <c r="AT57" i="1"/>
  <c r="AT65" i="1"/>
  <c r="AT61" i="1"/>
  <c r="AT56" i="1"/>
  <c r="J90" i="5"/>
  <c r="J61" i="5" s="1"/>
  <c r="BK89" i="5"/>
  <c r="J89" i="5" s="1"/>
  <c r="P89" i="5"/>
  <c r="AU56" i="1" s="1"/>
  <c r="BK83" i="6"/>
  <c r="J83" i="6" s="1"/>
  <c r="J84" i="6"/>
  <c r="J61" i="6" s="1"/>
  <c r="AT54" i="1"/>
  <c r="BK91" i="3"/>
  <c r="J92" i="3"/>
  <c r="J62" i="3" s="1"/>
  <c r="J84" i="7"/>
  <c r="J61" i="7" s="1"/>
  <c r="BK83" i="7"/>
  <c r="J83" i="7" s="1"/>
  <c r="BC51" i="1"/>
  <c r="AY52" i="1"/>
  <c r="BA52" i="1"/>
  <c r="BK1296" i="2"/>
  <c r="J1296" i="2" s="1"/>
  <c r="J70" i="2" s="1"/>
  <c r="J1297" i="2"/>
  <c r="J71" i="2" s="1"/>
  <c r="BK144" i="8"/>
  <c r="J144" i="8" s="1"/>
  <c r="J64" i="8" s="1"/>
  <c r="P99" i="9"/>
  <c r="R98" i="9"/>
  <c r="AT64" i="1"/>
  <c r="R1296" i="2"/>
  <c r="R106" i="2" s="1"/>
  <c r="BK99" i="11"/>
  <c r="J120" i="9"/>
  <c r="J64" i="9" s="1"/>
  <c r="BK99" i="9"/>
  <c r="BK163" i="10"/>
  <c r="J163" i="10" s="1"/>
  <c r="J65" i="10" s="1"/>
  <c r="J164" i="10"/>
  <c r="J66" i="10" s="1"/>
  <c r="BK88" i="16"/>
  <c r="J89" i="16"/>
  <c r="J62" i="16" s="1"/>
  <c r="J90" i="15"/>
  <c r="J62" i="15" s="1"/>
  <c r="BK89" i="15"/>
  <c r="T152" i="9"/>
  <c r="T98" i="9" s="1"/>
  <c r="BK175" i="11"/>
  <c r="J175" i="11" s="1"/>
  <c r="J68" i="11" s="1"/>
  <c r="J176" i="11"/>
  <c r="J69" i="11" s="1"/>
  <c r="BK510" i="8"/>
  <c r="J510" i="8" s="1"/>
  <c r="J72" i="8" s="1"/>
  <c r="BK102" i="8"/>
  <c r="J87" i="17" l="1"/>
  <c r="J61" i="17" s="1"/>
  <c r="BK86" i="17"/>
  <c r="J86" i="17" s="1"/>
  <c r="BK92" i="10"/>
  <c r="J92" i="10" s="1"/>
  <c r="P98" i="9"/>
  <c r="AU60" i="1" s="1"/>
  <c r="AU52" i="1" s="1"/>
  <c r="AU51" i="1" s="1"/>
  <c r="J99" i="9"/>
  <c r="J61" i="9" s="1"/>
  <c r="BK98" i="9"/>
  <c r="J98" i="9" s="1"/>
  <c r="BK89" i="14"/>
  <c r="J89" i="14" s="1"/>
  <c r="J90" i="14"/>
  <c r="J61" i="14" s="1"/>
  <c r="J89" i="15"/>
  <c r="J61" i="15" s="1"/>
  <c r="BK88" i="15"/>
  <c r="J88" i="15" s="1"/>
  <c r="AZ51" i="1"/>
  <c r="AV52" i="1"/>
  <c r="AT52" i="1" s="1"/>
  <c r="AW52" i="1"/>
  <c r="BA51" i="1"/>
  <c r="J29" i="6"/>
  <c r="J60" i="6"/>
  <c r="AY51" i="1"/>
  <c r="W29" i="1"/>
  <c r="AX51" i="1"/>
  <c r="W28" i="1"/>
  <c r="BK87" i="16"/>
  <c r="J87" i="16" s="1"/>
  <c r="J88" i="16"/>
  <c r="J61" i="16" s="1"/>
  <c r="J29" i="7"/>
  <c r="J60" i="7"/>
  <c r="J60" i="10"/>
  <c r="J29" i="10"/>
  <c r="J107" i="2"/>
  <c r="J61" i="2" s="1"/>
  <c r="BK106" i="2"/>
  <c r="J106" i="2" s="1"/>
  <c r="BK90" i="3"/>
  <c r="J90" i="3" s="1"/>
  <c r="J91" i="3"/>
  <c r="J61" i="3" s="1"/>
  <c r="BK98" i="11"/>
  <c r="J98" i="11" s="1"/>
  <c r="J99" i="11"/>
  <c r="J61" i="11" s="1"/>
  <c r="J60" i="4"/>
  <c r="J29" i="4"/>
  <c r="BK101" i="8"/>
  <c r="J101" i="8" s="1"/>
  <c r="J102" i="8"/>
  <c r="J61" i="8" s="1"/>
  <c r="J29" i="5"/>
  <c r="J60" i="5"/>
  <c r="J100" i="12"/>
  <c r="J61" i="12" s="1"/>
  <c r="BK99" i="12"/>
  <c r="J99" i="12" s="1"/>
  <c r="J89" i="13"/>
  <c r="J61" i="13" s="1"/>
  <c r="BK88" i="13"/>
  <c r="J88" i="13" s="1"/>
  <c r="J29" i="17" l="1"/>
  <c r="J60" i="17"/>
  <c r="J60" i="12"/>
  <c r="J29" i="12"/>
  <c r="J60" i="15"/>
  <c r="J29" i="15"/>
  <c r="J60" i="3"/>
  <c r="J29" i="3"/>
  <c r="J60" i="2"/>
  <c r="J29" i="2"/>
  <c r="J29" i="14"/>
  <c r="J60" i="14"/>
  <c r="J60" i="11"/>
  <c r="J29" i="11"/>
  <c r="AG57" i="1"/>
  <c r="AN57" i="1" s="1"/>
  <c r="J38" i="6"/>
  <c r="W27" i="1"/>
  <c r="AW51" i="1"/>
  <c r="AK27" i="1" s="1"/>
  <c r="J38" i="5"/>
  <c r="AG56" i="1"/>
  <c r="AN56" i="1" s="1"/>
  <c r="J60" i="16"/>
  <c r="J29" i="16"/>
  <c r="J60" i="8"/>
  <c r="J29" i="8"/>
  <c r="J29" i="9"/>
  <c r="J60" i="9"/>
  <c r="W26" i="1"/>
  <c r="AV51" i="1"/>
  <c r="J38" i="7"/>
  <c r="AG58" i="1"/>
  <c r="AN58" i="1" s="1"/>
  <c r="J60" i="13"/>
  <c r="J29" i="13"/>
  <c r="AG55" i="1"/>
  <c r="AN55" i="1" s="1"/>
  <c r="J38" i="4"/>
  <c r="J38" i="10"/>
  <c r="AG61" i="1"/>
  <c r="AN61" i="1" s="1"/>
  <c r="J38" i="17" l="1"/>
  <c r="AG68" i="1"/>
  <c r="AN68" i="1" s="1"/>
  <c r="AG53" i="1"/>
  <c r="J38" i="2"/>
  <c r="AG60" i="1"/>
  <c r="AN60" i="1" s="1"/>
  <c r="J38" i="9"/>
  <c r="AG59" i="1"/>
  <c r="AN59" i="1" s="1"/>
  <c r="J38" i="8"/>
  <c r="AG54" i="1"/>
  <c r="AN54" i="1" s="1"/>
  <c r="J38" i="3"/>
  <c r="J38" i="16"/>
  <c r="AG67" i="1"/>
  <c r="AN67" i="1" s="1"/>
  <c r="J38" i="15"/>
  <c r="AG66" i="1"/>
  <c r="AN66" i="1" s="1"/>
  <c r="J38" i="14"/>
  <c r="AG65" i="1"/>
  <c r="AN65" i="1" s="1"/>
  <c r="AG64" i="1"/>
  <c r="AN64" i="1" s="1"/>
  <c r="J38" i="13"/>
  <c r="J38" i="11"/>
  <c r="AG62" i="1"/>
  <c r="AN62" i="1" s="1"/>
  <c r="AT51" i="1"/>
  <c r="AK26" i="1"/>
  <c r="AG63" i="1"/>
  <c r="AN63" i="1" s="1"/>
  <c r="J38" i="12"/>
  <c r="AN53" i="1" l="1"/>
  <c r="AG52" i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<sst xmlns="http://schemas.openxmlformats.org/spreadsheetml/2006/main" count="49662" uniqueCount="5037">
  <si>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</si>
  <si>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</si>
  <si>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</si>
  <si>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</si>
  <si>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</si>
  <si>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</si>
  <si>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</si>
  <si>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{298f97ed-be17-436d-bf7d-98c53ec0e92d}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</si>
  <si>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</si>
  <si>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</si>
  <si>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</si>
  <si>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</si>
  <si>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</si>
  <si>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</si>
  <si>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</si>
  <si>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</si>
  <si>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</si>
  <si>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0982016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</si>
  <si>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</si>
  <si>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</si>
  <si>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PURKRABSKÁ 2-4 - DVORNÍ OBJEKT  ALBÍNKA- STAVEBNÍ ÚPRAVY, parc.č. st.572 , k.ú. Olomouc- město</t>
  </si>
  <si>
    <t>0,1</t>
  </si>
  <si>
    <t>KSO:</t>
  </si>
  <si>
    <t>CC-CZ:</t>
  </si>
  <si>
    <t>1</t>
  </si>
  <si>
    <t>Místo:</t>
  </si>
  <si>
    <t xml:space="preserve"> </t>
  </si>
  <si>
    <t>Datum:</t>
  </si>
  <si>
    <t>5. 10. 2016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</si>
  <si>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</si>
  <si>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</si>
  <si>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</si>
  <si>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</si>
  <si>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</si>
  <si>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</si>
  <si>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</si>
  <si>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</si>
  <si>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</si>
  <si>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</si>
  <si>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</si>
  <si>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</si>
  <si>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</si>
  <si>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</si>
  <si>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</si>
  <si>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</si>
  <si>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</si>
  <si>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</si>
  <si>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</si>
  <si>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</si>
  <si>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</si>
  <si>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</si>
  <si>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</si>
  <si>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</si>
  <si>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</si>
  <si>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</si>
  <si>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</si>
  <si>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</si>
  <si>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</si>
  <si>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</si>
  <si>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</si>
  <si>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</si>
  <si>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</si>
  <si>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</si>
  <si>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</si>
  <si>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</si>
  <si>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</si>
  <si>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</si>
  <si>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</si>
  <si>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</si>
  <si>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</si>
  <si>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</si>
  <si>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</si>
  <si>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</si>
  <si>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</si>
  <si>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</si>
  <si>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</si>
  <si>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</si>
  <si>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1052015</t>
  </si>
  <si>
    <t>STA</t>
  </si>
  <si>
    <t>{71b099b6-7ab3-40f7-aad9-dccdf9b76ac8}</t>
  </si>
  <si>
    <t>2</t>
  </si>
  <si>
    <t>/</t>
  </si>
  <si>
    <t>01</t>
  </si>
  <si>
    <t>Architektonicko stavební řešení</t>
  </si>
  <si>
    <t>Soupis</t>
  </si>
  <si>
    <t>{d6035e7a-92be-4a91-a1cc-e01615e5ea1d}</t>
  </si>
  <si>
    <t>02</t>
  </si>
  <si>
    <t>Zdravotně technické instalace</t>
  </si>
  <si>
    <t>{44057c42-522f-423c-8303-71c0b34ada33}</t>
  </si>
  <si>
    <t>03</t>
  </si>
  <si>
    <t>Vytápění</t>
  </si>
  <si>
    <t>{a0c29468-c231-4ea5-a6da-ee30337cb50d}</t>
  </si>
  <si>
    <t>04</t>
  </si>
  <si>
    <t>Vzduchotechnika</t>
  </si>
  <si>
    <t>{941758b5-e1b2-4976-959f-f5bae05adb6e}</t>
  </si>
  <si>
    <t>05</t>
  </si>
  <si>
    <t>Audiovizuální technologie mč. 104</t>
  </si>
  <si>
    <t>{56964912-efe7-439a-bfac-5dced39f8097}</t>
  </si>
  <si>
    <t>06</t>
  </si>
  <si>
    <t>Audiovizuální technologie mč. 204</t>
  </si>
  <si>
    <t>{9f4946b9-cea0-4eb2-b2e8-6aebb8cdc368}</t>
  </si>
  <si>
    <t>07</t>
  </si>
  <si>
    <t>SILNOPROUDÁ ELEKTROTECHNIKA</t>
  </si>
  <si>
    <t>{5da68133-8edf-48c8-b3be-18abec34538b}</t>
  </si>
  <si>
    <t>08</t>
  </si>
  <si>
    <t>Slaboproud</t>
  </si>
  <si>
    <t>{49b6e590-88d2-42be-9f3a-5c450b09e37a}</t>
  </si>
  <si>
    <t>09</t>
  </si>
  <si>
    <t>BLESKOSVOD</t>
  </si>
  <si>
    <t>{b9c58b05-d58f-484f-b622-90efba43124b}</t>
  </si>
  <si>
    <t>MĚŘENÍ A REGULACE</t>
  </si>
  <si>
    <t>{3214871b-2966-454f-b384-6f3d5b2a21ba}</t>
  </si>
  <si>
    <t>11</t>
  </si>
  <si>
    <t>PŘÍPOJKA NN, PŘÍPOJKA ELEKTRONICKÝCH KOMUNIKACÍ</t>
  </si>
  <si>
    <t>{9a8ca8df-949b-4b54-94a8-ab06282418f2}</t>
  </si>
  <si>
    <t>12</t>
  </si>
  <si>
    <t>Komunikace</t>
  </si>
  <si>
    <t>{502e4502-fa50-49ca-a5d4-3e28d6f0edb1}</t>
  </si>
  <si>
    <t>13</t>
  </si>
  <si>
    <t>Přípojka vodovodu, vnější vodovod</t>
  </si>
  <si>
    <t>{79ba4f89-680f-40fc-bbd8-5d07af4bd0a3}</t>
  </si>
  <si>
    <t>14</t>
  </si>
  <si>
    <t>Přípojka kanalizace, vnější kanalizace</t>
  </si>
  <si>
    <t>{76435051-3ace-4c07-861c-3373c26b9c9f}</t>
  </si>
  <si>
    <t>Vnější  plynovod</t>
  </si>
  <si>
    <t>{8afecfc1-2703-466a-84e9-be4b7b91129d}</t>
  </si>
  <si>
    <t>16</t>
  </si>
  <si>
    <t>Vedlejší rozpočtové náklady</t>
  </si>
  <si>
    <t>{f24c0a6e-29fa-41aa-acb5-094115eef023}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</si>
  <si>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</si>
  <si>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</si>
  <si>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</si>
  <si>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</si>
  <si>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</si>
  <si>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</si>
  <si>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</si>
  <si>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1052015 - PURKRABSKÁ 2-4 - DVORNÍ OBJEKT  ALBÍNKA- STAVEBNÍ ÚPRAVY, parc.č. st.572 , k.ú. Olomouc- město</t>
  </si>
  <si>
    <t>Soupis:</t>
  </si>
  <si>
    <t>01 - Architektonicko stavební řešení</t>
  </si>
  <si>
    <t>Purkrabská, Olomouc</t>
  </si>
  <si>
    <t>Univerzita Palackého v Olomouci</t>
  </si>
  <si>
    <t xml:space="preserve">ATELIER Polách &amp; Bravenec s r.o.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</si>
  <si>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</si>
  <si>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</si>
  <si>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</si>
  <si>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</si>
  <si>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</si>
  <si>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</si>
  <si>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</si>
  <si>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</si>
  <si>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</si>
  <si>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</si>
  <si>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</si>
  <si>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</si>
  <si>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</si>
  <si>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</si>
  <si>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</si>
  <si>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</si>
  <si>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</si>
  <si>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</si>
  <si>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</si>
  <si>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</si>
  <si>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</si>
  <si>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</si>
  <si>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</si>
  <si>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</si>
  <si>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</si>
  <si>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</si>
  <si>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</si>
  <si>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</si>
  <si>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</si>
  <si>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</si>
  <si>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</si>
  <si>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</si>
  <si>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</si>
  <si>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</si>
  <si>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</si>
  <si>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</si>
  <si>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</si>
  <si>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</si>
  <si>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</si>
  <si>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</si>
  <si>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</si>
  <si>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</si>
  <si>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</si>
  <si>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</si>
  <si>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</si>
  <si>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</si>
  <si>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</si>
  <si>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</si>
  <si>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</si>
  <si>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zapažených i nezapažených jam ručním nebo pneumatickým nářadím s urovnáním dna do předepsaného profilu a spádu v horninách tř. 3 soudržných</t>
  </si>
  <si>
    <t>m3</t>
  </si>
  <si>
    <t>CS ÚRS 2016 01</t>
  </si>
  <si>
    <t>4</t>
  </si>
  <si>
    <t>-653902864</t>
  </si>
  <si>
    <t>VV</t>
  </si>
  <si>
    <t xml:space="preserve">Výkop pro patky  </t>
  </si>
  <si>
    <t>výpočet dle D.1.2.04</t>
  </si>
  <si>
    <t>2,4*2,4*1,35*2</t>
  </si>
  <si>
    <t>1*1*1,4*4</t>
  </si>
  <si>
    <t>Mezisoučet</t>
  </si>
  <si>
    <t>3</t>
  </si>
  <si>
    <t>Součet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</si>
  <si>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</si>
  <si>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</si>
  <si>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1836470304</t>
  </si>
  <si>
    <t>132201101</t>
  </si>
  <si>
    <t>Hloubení zapažených i nezapažených rýh šířky do 600 mm s urovnáním dna do předepsaného profilu a spádu v hornině tř. 3 do 100 m3</t>
  </si>
  <si>
    <t>-1085848005</t>
  </si>
  <si>
    <t>Základové pasy</t>
  </si>
  <si>
    <t>výpočet dle vč D.1.2.10</t>
  </si>
  <si>
    <t>12,545*0,7*0,6</t>
  </si>
  <si>
    <t>12,545*1,1*0,7</t>
  </si>
  <si>
    <t>12,545*1,1*0,8</t>
  </si>
  <si>
    <t>3,476*0,5*0,6</t>
  </si>
  <si>
    <t>3,476*0,65*0,6</t>
  </si>
  <si>
    <t>pro táhla</t>
  </si>
  <si>
    <t>0,5*1*3,38*2</t>
  </si>
  <si>
    <t>132201109</t>
  </si>
  <si>
    <t>Hloubení zapažených i nezapažených rýh šířky do 600 mm s urovnáním dna do předepsaného profilu a spádu v hornině tř. 3 Příplatek k cenám za lepivost horniny tř. 3</t>
  </si>
  <si>
    <t>-19779864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</si>
  <si>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</si>
  <si>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</si>
  <si>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</si>
  <si>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-1398739579</t>
  </si>
  <si>
    <t>Výkop pro drenáž</t>
  </si>
  <si>
    <t>výpočet del vč 01,06</t>
  </si>
  <si>
    <t>25*0,6*0,9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</si>
  <si>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</si>
  <si>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</si>
  <si>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</si>
  <si>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-1182079379</t>
  </si>
  <si>
    <t>7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</si>
  <si>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</si>
  <si>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</si>
  <si>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-1979729664</t>
  </si>
  <si>
    <t>Odvoz nevyužitého výkopku</t>
  </si>
  <si>
    <t>výpočet dle objemu výkopů</t>
  </si>
  <si>
    <t>21,152+32,791+13,5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</si>
  <si>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</si>
  <si>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</si>
  <si>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</si>
  <si>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1611688172</t>
  </si>
  <si>
    <t>výpočet dle vodorového přemístění - příplatek za 20 km</t>
  </si>
  <si>
    <t>(21,152+32,791+13,5)*20</t>
  </si>
  <si>
    <t>9</t>
  </si>
  <si>
    <t>167101102</t>
  </si>
  <si>
    <t>Nakládání, skládání a překládání neulehlého výkopku nebo sypaniny nakládání, množství přes 100 m3, z hornin tř. 1 až 4</t>
  </si>
  <si>
    <t>-1592834675</t>
  </si>
  <si>
    <t>Nakládání výkopku</t>
  </si>
  <si>
    <t>171201201</t>
  </si>
  <si>
    <t>Uložení sypaniny na skládky</t>
  </si>
  <si>
    <t>674305458</t>
  </si>
  <si>
    <t>Uložení výkopku na skládce</t>
  </si>
  <si>
    <t>výpočet dle objemu výkopu</t>
  </si>
  <si>
    <t>171201211</t>
  </si>
  <si>
    <t>Uložení sypaniny poplatek za uložení sypaniny na skládce (skládkovné)</t>
  </si>
  <si>
    <t>t</t>
  </si>
  <si>
    <t>1386844258</t>
  </si>
  <si>
    <t>Poplatek za uložení výpkopku na skládce - 1,7t/m3</t>
  </si>
  <si>
    <t>67,443*1,7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</si>
  <si>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</si>
  <si>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</si>
  <si>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84084412</t>
  </si>
  <si>
    <t xml:space="preserve">Obsyp pateky </t>
  </si>
  <si>
    <t>výpočet dle D.01</t>
  </si>
  <si>
    <t>1,5*1,5*1*-2</t>
  </si>
  <si>
    <t>0,6*0,6*1*-4</t>
  </si>
  <si>
    <t>M</t>
  </si>
  <si>
    <t>583336270</t>
  </si>
  <si>
    <t>Kamenivo přírodní těžené pro stavební účely  PTK  (drobné, hrubé, štěrkopísky) kamenivo těžené hrubé frakce   4-8   Tovačov</t>
  </si>
  <si>
    <t>-486265187</t>
  </si>
  <si>
    <t>materiál</t>
  </si>
  <si>
    <t>15,215*2</t>
  </si>
  <si>
    <t>181102302</t>
  </si>
  <si>
    <t>Úprava pláně na stavbách dálnic v zářezech mimo skalních se zhutněním</t>
  </si>
  <si>
    <t>m2</t>
  </si>
  <si>
    <t>1058831922</t>
  </si>
  <si>
    <t>Základová deska  - zhutnění podkladu</t>
  </si>
  <si>
    <t>12,545*5,793</t>
  </si>
  <si>
    <t>hutnění podlahy 1 PP</t>
  </si>
  <si>
    <t>výpočet dle vč 02</t>
  </si>
  <si>
    <t>skladba B1</t>
  </si>
  <si>
    <t>11,7*(4,2+5,3)/2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</si>
  <si>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</si>
  <si>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</si>
  <si>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</si>
  <si>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1498650917</t>
  </si>
  <si>
    <t>Výplň drenáže kamenivem</t>
  </si>
  <si>
    <t>25*0,6*0,6</t>
  </si>
  <si>
    <t>211971110</t>
  </si>
  <si>
    <t>Zřízení opláštění výplně z geotextilie odvodňovacích žeber nebo trativodů v rýze nebo zářezu se stěnami šikmými o sklonu do 1:2</t>
  </si>
  <si>
    <t>-1792540296</t>
  </si>
  <si>
    <t>Opláštění drenáže kamenivem</t>
  </si>
  <si>
    <t>25*0,6*4</t>
  </si>
  <si>
    <t>17</t>
  </si>
  <si>
    <t>693111420</t>
  </si>
  <si>
    <t>textilie 200 g/m2 do š 8,8 m</t>
  </si>
  <si>
    <t>551408833</t>
  </si>
  <si>
    <t>materiál + 10% prořez</t>
  </si>
  <si>
    <t>60*1,1</t>
  </si>
  <si>
    <t>18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</si>
  <si>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</si>
  <si>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</si>
  <si>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</si>
  <si>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-1986490039</t>
  </si>
  <si>
    <t xml:space="preserve">Drenáž </t>
  </si>
  <si>
    <t>25</t>
  </si>
  <si>
    <t>19</t>
  </si>
  <si>
    <t>213141111</t>
  </si>
  <si>
    <t>Zřízení vrstvy z geotextilie filtrační, separační, odvodňovací, ochranné, výztužné nebo protierozní v rovině nebo ve sklonu do 1:5, šířky do 3 m</t>
  </si>
  <si>
    <t>-1281884504</t>
  </si>
  <si>
    <t>Separační textilie</t>
  </si>
  <si>
    <t>((12,545*5,793)-(2,85*1,1))</t>
  </si>
  <si>
    <t>Izolace podlahy 1 PP</t>
  </si>
  <si>
    <t>sanace podlahové desky</t>
  </si>
  <si>
    <t>20</t>
  </si>
  <si>
    <t>693111460</t>
  </si>
  <si>
    <t>geotextilie geotextilie netkané GEOFILTEX 63 (polypropylenová vlákna) se základní ÚV stabilizací šíře do 8,8 m 63/ 30  300 g/m2</t>
  </si>
  <si>
    <t>768855497</t>
  </si>
  <si>
    <t>materiál + 15% prořez</t>
  </si>
  <si>
    <t>125,113*1,15</t>
  </si>
  <si>
    <t>224311114</t>
  </si>
  <si>
    <t>Maloprofilové vrty průběžným sacím vrtáním průměru přes 93 do 156 mm do úklonu 45 st. v hl 0 až 25 m v hornině tř. III a IV</t>
  </si>
  <si>
    <t>44867439</t>
  </si>
  <si>
    <t>Vrtání mikropilot</t>
  </si>
  <si>
    <t>výpočet dle vč D.1.2.03</t>
  </si>
  <si>
    <t>7*10</t>
  </si>
  <si>
    <t>22</t>
  </si>
  <si>
    <t>271532213</t>
  </si>
  <si>
    <t>Podsyp pod základové konstrukce se zhutněním a urovnáním povrchu z kameniva hrubého, frakce 8 - 16 mm</t>
  </si>
  <si>
    <t>855686351</t>
  </si>
  <si>
    <t>Drenážní podsyp pod základovou desku</t>
  </si>
  <si>
    <t>((12,545*5,793)-(2,85*1,1))*0,25</t>
  </si>
  <si>
    <t>sanase podlahy</t>
  </si>
  <si>
    <t>11,7*(4,2+5,3)/2*0,15</t>
  </si>
  <si>
    <t>23</t>
  </si>
  <si>
    <t>273321511</t>
  </si>
  <si>
    <t>Základy z betonu železového (bez výztuže) desky z betonu bez zvláštních nároků na vliv prostředí (X0, XC) tř. C 25/30</t>
  </si>
  <si>
    <t>-1440506801</t>
  </si>
  <si>
    <t xml:space="preserve">Základová deska </t>
  </si>
  <si>
    <t>12,545*5,793*0,15</t>
  </si>
  <si>
    <t>Deska podlahy 1 PP</t>
  </si>
  <si>
    <t>24</t>
  </si>
  <si>
    <t>273362021</t>
  </si>
  <si>
    <t>Výztuž základů desek ze svařovaných sítí z drátů typu KARI</t>
  </si>
  <si>
    <t>1820383537</t>
  </si>
  <si>
    <t>Základová deska - výztuž Kari</t>
  </si>
  <si>
    <t>361/1000</t>
  </si>
  <si>
    <t>Deska podlahy 1 PP - výztuž Kari 100/100/4</t>
  </si>
  <si>
    <t>11,7*(4,2+5,3)/2*4,44/1000</t>
  </si>
  <si>
    <t>274321511</t>
  </si>
  <si>
    <t>Základy z betonu železového (bez výztuže) pasy z betonu bez zvláštních nároků na vliv prostředí (X0, XC) tř. C 25/30</t>
  </si>
  <si>
    <t>-1322579393</t>
  </si>
  <si>
    <t>12,545*0,7*0,5</t>
  </si>
  <si>
    <t>12,545*1,1*0,6</t>
  </si>
  <si>
    <t>3,476*0,5*0,5</t>
  </si>
  <si>
    <t>3,476*0,65*0,5</t>
  </si>
  <si>
    <t>26</t>
  </si>
  <si>
    <t>274361821</t>
  </si>
  <si>
    <t>Výztuž základů pasů z betonářské oceli 10 505 (R) nebo BSt 500</t>
  </si>
  <si>
    <t>1855452040</t>
  </si>
  <si>
    <t xml:space="preserve">Základové pasy - vázaná výztuž </t>
  </si>
  <si>
    <t>900,87/1000</t>
  </si>
  <si>
    <t>27</t>
  </si>
  <si>
    <t>275321511</t>
  </si>
  <si>
    <t>Základy z betonu železového (bez výztuže) patky z betonu bez zvláštních nároků na vliv prostředí (X0, XC) tř. C 25/30</t>
  </si>
  <si>
    <t>-687243113</t>
  </si>
  <si>
    <t>Patky  M1</t>
  </si>
  <si>
    <t>1,5*1,5*1,2*2</t>
  </si>
  <si>
    <t>0,6*0,6*1*4</t>
  </si>
  <si>
    <t>28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</si>
  <si>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</si>
  <si>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</si>
  <si>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-1324618865</t>
  </si>
  <si>
    <t>Patky  M1 - bednění</t>
  </si>
  <si>
    <t>1,5*4*1,2*2</t>
  </si>
  <si>
    <t>0,6*3*1*4</t>
  </si>
  <si>
    <t>29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</si>
  <si>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</si>
  <si>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</si>
  <si>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-1238265147</t>
  </si>
  <si>
    <t>Patky  M1 - odbednění</t>
  </si>
  <si>
    <t>30</t>
  </si>
  <si>
    <t>275361821</t>
  </si>
  <si>
    <t>Výztuž základů patek z betonářské oceli 10 505 (R)</t>
  </si>
  <si>
    <t>-1399505542</t>
  </si>
  <si>
    <t>Výztuž bloku M1</t>
  </si>
  <si>
    <t>471,41/1000*2</t>
  </si>
  <si>
    <t>31</t>
  </si>
  <si>
    <t>283111212</t>
  </si>
  <si>
    <t>Zřízení ocelových, trubkových mikropilot tlakové i tahové šikmé odklon od svislice přes 60 st. část hladká, průměru přes 80 do 105 mm</t>
  </si>
  <si>
    <t>320366031</t>
  </si>
  <si>
    <t>Trubková mikropilota</t>
  </si>
  <si>
    <t>32</t>
  </si>
  <si>
    <t>589329080</t>
  </si>
  <si>
    <t>směs pro beton třída C 20/25 X0, XC2 kamenivo do 8 mm</t>
  </si>
  <si>
    <t>-1308256207</t>
  </si>
  <si>
    <t>beton mikropilot</t>
  </si>
  <si>
    <t>(PI*0,087*0,087*4)*10</t>
  </si>
  <si>
    <t>(PI*0,125*0,125*3)*10</t>
  </si>
  <si>
    <t>33</t>
  </si>
  <si>
    <t>140110680</t>
  </si>
  <si>
    <t>trubky bezešvé hladké válcované za tepla v jakosti 11 353 vnější D x tloušťka stěny 89 x 16 mm</t>
  </si>
  <si>
    <t>630122228</t>
  </si>
  <si>
    <t>70</t>
  </si>
  <si>
    <t>34</t>
  </si>
  <si>
    <t>283131112</t>
  </si>
  <si>
    <t>Zřízení hlav trubkových mikropilot namáhaných tlakem i tahem, průměru přes 80 do 105 mm</t>
  </si>
  <si>
    <t>kus</t>
  </si>
  <si>
    <t>1859178700</t>
  </si>
  <si>
    <t>Hlavy mikropilot</t>
  </si>
  <si>
    <t>35</t>
  </si>
  <si>
    <t>130100100</t>
  </si>
  <si>
    <t>ocel profilová v jakosti 11 375 ocel kruhová konstrukční ocel válcovaná za tepla D  8 mm</t>
  </si>
  <si>
    <t>-460077053</t>
  </si>
  <si>
    <t>P</t>
  </si>
  <si>
    <t>Poznámka k položce:
Hmotnost: 0,42 kg/m</t>
  </si>
  <si>
    <t>1*2,5*0,42*10/1000</t>
  </si>
  <si>
    <t>36</t>
  </si>
  <si>
    <t>998004011</t>
  </si>
  <si>
    <t>Přesun hmot pro injektování, mikropiloty nebo kotvy</t>
  </si>
  <si>
    <t>-1271493066</t>
  </si>
  <si>
    <t>Svislé a kompletní konstrukce</t>
  </si>
  <si>
    <t>37</t>
  </si>
  <si>
    <t>311231115</t>
  </si>
  <si>
    <t>Zdivo z cihel pálených nosné z cihel plných dl. 290 mm P 7 až 15, na maltu ze suché směsi 5 MPa</t>
  </si>
  <si>
    <t>1263199665</t>
  </si>
  <si>
    <t>Ostatní vnitřní vyzdívky</t>
  </si>
  <si>
    <t>2,72*0,45*3,5</t>
  </si>
  <si>
    <t>0,8*0,15*3,5</t>
  </si>
  <si>
    <t>0,64*0,3*2,5</t>
  </si>
  <si>
    <t>0,64*0,15*3</t>
  </si>
  <si>
    <t>0,9*0,1*3</t>
  </si>
  <si>
    <t>0,64*0,25*3</t>
  </si>
  <si>
    <t>0,75*0,15*3</t>
  </si>
  <si>
    <t>38</t>
  </si>
  <si>
    <t>311231124</t>
  </si>
  <si>
    <t>Zdivo z cihel pálených nosné z cihel plných dl. 290 mm P 20 až 25, na maltu ze suché směsi 5 MPa</t>
  </si>
  <si>
    <t>1147317892</t>
  </si>
  <si>
    <t>Vyzdívka 1 NP</t>
  </si>
  <si>
    <t>12,11*0,78*3,5</t>
  </si>
  <si>
    <t>13,4*0,26*3,5</t>
  </si>
  <si>
    <t>6,1*0,3*3,5</t>
  </si>
  <si>
    <t>5,2*0,66*3,5</t>
  </si>
  <si>
    <t>2,715*0,33*3,5</t>
  </si>
  <si>
    <t>1,2*0,88*3,5</t>
  </si>
  <si>
    <t>2,8*0,33*3,5</t>
  </si>
  <si>
    <t>1,2*1,1*3,5</t>
  </si>
  <si>
    <t>2,82*0,33*3,5</t>
  </si>
  <si>
    <t>2,73*0,33*3,5</t>
  </si>
  <si>
    <t>1,3*1,1*3,5</t>
  </si>
  <si>
    <t>2,7*0,33*3,5</t>
  </si>
  <si>
    <t>1,2*0,78*3,5</t>
  </si>
  <si>
    <t>4,2*0,9*3,5</t>
  </si>
  <si>
    <t>3*0,26*3*2</t>
  </si>
  <si>
    <t>2,25*0,65*3</t>
  </si>
  <si>
    <t>2 NP</t>
  </si>
  <si>
    <t>25,6*0,3*5</t>
  </si>
  <si>
    <t>25,6*0,125*0,8</t>
  </si>
  <si>
    <t>8,45*0,5*2,1</t>
  </si>
  <si>
    <t>12,4*0,5*2,1</t>
  </si>
  <si>
    <t>4,7*0,5*2,8</t>
  </si>
  <si>
    <t>(4,7*1,6/2)*0,5</t>
  </si>
  <si>
    <t>((5,8+2,1)/2*6,2)*0,5</t>
  </si>
  <si>
    <t>((5,8+2,1)/2*5,3)*0,5</t>
  </si>
  <si>
    <t>Odečet nepoužitelného materiálu - 20%</t>
  </si>
  <si>
    <t>217,111*0,2*-1</t>
  </si>
  <si>
    <t>39</t>
  </si>
  <si>
    <t>311231125</t>
  </si>
  <si>
    <t>1252599371</t>
  </si>
  <si>
    <t>Náhrada nepoužitelného materiálu - 20%</t>
  </si>
  <si>
    <t>217,111*0,2</t>
  </si>
  <si>
    <t>40</t>
  </si>
  <si>
    <t>317941121</t>
  </si>
  <si>
    <t>Osazování ocelových válcovaných nosníků na zdivu I nebo IE nebo U nebo UE nebo L do č. 12 nebo výšky do 120 mm</t>
  </si>
  <si>
    <t>-1142194547</t>
  </si>
  <si>
    <t>Osazení nosníků  - překladů</t>
  </si>
  <si>
    <t>výpočet dle vč 02,03</t>
  </si>
  <si>
    <t>1 NP</t>
  </si>
  <si>
    <t>IPE100</t>
  </si>
  <si>
    <t>75*8,1/1000</t>
  </si>
  <si>
    <t>I100</t>
  </si>
  <si>
    <t>6*8,4/1000</t>
  </si>
  <si>
    <t>L50/50/6</t>
  </si>
  <si>
    <t>8*3,9/1000</t>
  </si>
  <si>
    <t>45*8,1/1000</t>
  </si>
  <si>
    <t>41</t>
  </si>
  <si>
    <t>130107420</t>
  </si>
  <si>
    <t>ocel profilová v jakosti 11 375 ocel profilová I IPE h=100 mm</t>
  </si>
  <si>
    <t>1187735344</t>
  </si>
  <si>
    <t>Poznámka k položce:
Hmotnost: 8,10 kg/m</t>
  </si>
  <si>
    <t>materiál nosníků  - překladů</t>
  </si>
  <si>
    <t>42</t>
  </si>
  <si>
    <t>130104220</t>
  </si>
  <si>
    <t>Ocel profilová v jakosti 11 375 ocel profilová L úhelníky rovnostranné 50 x 50 x 6 mm</t>
  </si>
  <si>
    <t>-1216947925</t>
  </si>
  <si>
    <t>Poznámka k položce:
Hmotnost: 4,47 kg/m</t>
  </si>
  <si>
    <t>Osazení nosníků  - překladů - materiál</t>
  </si>
  <si>
    <t>43</t>
  </si>
  <si>
    <t>130107120</t>
  </si>
  <si>
    <t>Ocel profilová v jakosti 11 375 ocel profilová I IPN h=100 mm</t>
  </si>
  <si>
    <t>-216083828</t>
  </si>
  <si>
    <t>Poznámka k položce:
Hmotnost: 8,34 kg/m</t>
  </si>
  <si>
    <t>44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</si>
  <si>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</si>
  <si>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</si>
  <si>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1709919622</t>
  </si>
  <si>
    <t>Vnitřní  přizdívka tl 140 mm</t>
  </si>
  <si>
    <t>(4,81+2,6)*3,5</t>
  </si>
  <si>
    <t>1,1*1,5</t>
  </si>
  <si>
    <t>45</t>
  </si>
  <si>
    <t>346272199</t>
  </si>
  <si>
    <t>Přizdívky izolační a ochranné z pórobetonových tvárnic YTONG o objemové hmotnosti 500 kg/m3, na tenké maltové lože tloušťky přizdívky 150 mm</t>
  </si>
  <si>
    <t>-1574977166</t>
  </si>
  <si>
    <t>Tepelněizolační přizdívka</t>
  </si>
  <si>
    <t>3,32*3,8</t>
  </si>
  <si>
    <t>3,36*3,8</t>
  </si>
  <si>
    <t>3,75*3,8</t>
  </si>
  <si>
    <t>7,33*3,8</t>
  </si>
  <si>
    <t>3,3*3,8</t>
  </si>
  <si>
    <t>2,7*3,8-1,15*2</t>
  </si>
  <si>
    <t>2,8*3,8-1,15*2</t>
  </si>
  <si>
    <t>46</t>
  </si>
  <si>
    <t>R-003-001</t>
  </si>
  <si>
    <t>D+M VZT kanálu - komplet</t>
  </si>
  <si>
    <t>1932819725</t>
  </si>
  <si>
    <t>10+1,5+1,8</t>
  </si>
  <si>
    <t>Vodorovné konstrukce</t>
  </si>
  <si>
    <t>47</t>
  </si>
  <si>
    <t>411244283</t>
  </si>
  <si>
    <t>Klenby valené z cihel pálených dl. 290 mm, plných P 20 až P 40, na maltu MC-15, o rozpětí klenby přes 2 m, bez pomocné konstrukce, o tl. klenby 290 mm</t>
  </si>
  <si>
    <t>-1353907982</t>
  </si>
  <si>
    <t>Klenby - bez materiálu - 50%</t>
  </si>
  <si>
    <t>strop</t>
  </si>
  <si>
    <t>(11,87+3,77+6,72+18,13+12,97+11,85+13,8+33,75+4,21)*1,3*0,5</t>
  </si>
  <si>
    <t>48</t>
  </si>
  <si>
    <t>411244283M</t>
  </si>
  <si>
    <t>-91923465</t>
  </si>
  <si>
    <t>Klenby - s materiálem - 50%</t>
  </si>
  <si>
    <t>49</t>
  </si>
  <si>
    <t>411321414</t>
  </si>
  <si>
    <t>Stropy z betonu železového (bez výztuže) stropů deskových, plochých střech, desek balkonových, desek hřibových stropů včetně hlavic hřibových sloupů tř. C 25/30</t>
  </si>
  <si>
    <t>-225237177</t>
  </si>
  <si>
    <t xml:space="preserve">Stropní deska </t>
  </si>
  <si>
    <t>výpočet dle vč statika D.1.2.06</t>
  </si>
  <si>
    <t>(0,3+3,142+0,7+3,305+0,3)*(0,3+4,075+0,3)*0,2</t>
  </si>
  <si>
    <t>(0,3+3,142+0,7+3,305+0,3)*0,3*0,3</t>
  </si>
  <si>
    <t>(0,3+4,182+0,3)*0,3*0,3</t>
  </si>
  <si>
    <t>(0,3+4,05+0,3)*0,3*0,7</t>
  </si>
  <si>
    <t>(0,3+3,958+0,3)*0,3*0,3</t>
  </si>
  <si>
    <t>50</t>
  </si>
  <si>
    <t>411351101</t>
  </si>
  <si>
    <t>Bednění stropů, kleneb nebo skořepin bez podpěrné konstrukce stropů deskových, balkonových nebo plošných konzol plné, rovné, popř. s náběhy zřízení</t>
  </si>
  <si>
    <t>-1445292623</t>
  </si>
  <si>
    <t>Stropní deska  - bednění</t>
  </si>
  <si>
    <t>(0,3+3,142+0,7+3,305+0,3)*(0,3+4,075+0,3)</t>
  </si>
  <si>
    <t>(0,3+3,142+0,7+3,305+0,3)*0,3</t>
  </si>
  <si>
    <t>(0,3+4,182+0,3)*0,3*2</t>
  </si>
  <si>
    <t>(0,3+4,05+0,3)*0,3*2</t>
  </si>
  <si>
    <t>(0,3+3,958+0,3)*0,3*2</t>
  </si>
  <si>
    <t>51</t>
  </si>
  <si>
    <t>411351102</t>
  </si>
  <si>
    <t>Bednění stropů, kleneb nebo skořepin bez podpěrné konstrukce stropů deskových, balkonových nebo plošných konzol plné, rovné, popř. s náběhy odstranění</t>
  </si>
  <si>
    <t>634947370</t>
  </si>
  <si>
    <t>Stropní deska  - odbednění</t>
  </si>
  <si>
    <t>52</t>
  </si>
  <si>
    <t>411353101</t>
  </si>
  <si>
    <t>Bednění stropů, kleneb nebo skořepin bez podpěrné konstrukce stropů kleneb poloměru přes 1000 mm tvaru válce zřízení</t>
  </si>
  <si>
    <t>461947870</t>
  </si>
  <si>
    <t>Klenby - bednění</t>
  </si>
  <si>
    <t>(11,87+3,77+6,72+18,13+12,97+11,85+13,8+33,75+4,21)*1,3</t>
  </si>
  <si>
    <t>53</t>
  </si>
  <si>
    <t>411353102</t>
  </si>
  <si>
    <t>Bednění stropů, kleneb nebo skořepin bez podpěrné konstrukce stropů kleneb poloměru přes 1000 mm tvaru válce odstranění</t>
  </si>
  <si>
    <t>1495456736</t>
  </si>
  <si>
    <t>Klenby - odbednění</t>
  </si>
  <si>
    <t>54</t>
  </si>
  <si>
    <t>411354173</t>
  </si>
  <si>
    <t>Podpěrná konstrukce stropů výšky do 4 m se zesílením dna bednění na výměru m2 půdorysu pro zatížení betonovou směsí a výztuží přes 5 do 12 kPa zřízení</t>
  </si>
  <si>
    <t>1188252758</t>
  </si>
  <si>
    <t>Stropní deska  - podpěra</t>
  </si>
  <si>
    <t>55</t>
  </si>
  <si>
    <t>411354174</t>
  </si>
  <si>
    <t>Podpěrná konstrukce stropů výšky do 4 m se zesílením dna bednění na výměru m2 půdorysu pro zatížení betonovou směsí a výztuží přes 5 do 12 kPa odstranění</t>
  </si>
  <si>
    <t>-232424517</t>
  </si>
  <si>
    <t>56</t>
  </si>
  <si>
    <t>411354175</t>
  </si>
  <si>
    <t>Podpěrná konstrukce stropů výšky do 4 m se zesílením dna bednění na výměru m2 půdorysu pro zatížení betonovou směsí a výztuží přes 12 do 20 kPa zřízení</t>
  </si>
  <si>
    <t>1146243196</t>
  </si>
  <si>
    <t>Klenby - podpěra</t>
  </si>
  <si>
    <t>57</t>
  </si>
  <si>
    <t>411354176</t>
  </si>
  <si>
    <t>Podpěrná konstrukce stropů výšky do 4 m se zesílením dna bednění na výměru m2 půdorysu pro zatížení betonovou směsí a výztuží přes 12 do 20 kPa odstranění</t>
  </si>
  <si>
    <t>1862950676</t>
  </si>
  <si>
    <t>58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</si>
  <si>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</si>
  <si>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</si>
  <si>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-1704370806</t>
  </si>
  <si>
    <t>Stropní deska  - vázaná výztuž</t>
  </si>
  <si>
    <t>555,25/1000</t>
  </si>
  <si>
    <t>59</t>
  </si>
  <si>
    <t>411362021</t>
  </si>
  <si>
    <t>-324071306</t>
  </si>
  <si>
    <t>Stropní deska  - Kari výztuž</t>
  </si>
  <si>
    <t>383,71/1000</t>
  </si>
  <si>
    <t>60</t>
  </si>
  <si>
    <t>417321616</t>
  </si>
  <si>
    <t>Ztužující pásy a věnce z betonu železového (bez výztuže) tř. C 30/37</t>
  </si>
  <si>
    <t>-1137872798</t>
  </si>
  <si>
    <t>Věnec ve 2 NP</t>
  </si>
  <si>
    <t>výpočet dle vč D.1.2.13</t>
  </si>
  <si>
    <t>V1</t>
  </si>
  <si>
    <t>(24,985+24,985+0,25*4+5,494+4,566)*0,25*0,25</t>
  </si>
  <si>
    <t>61</t>
  </si>
  <si>
    <t>417351115</t>
  </si>
  <si>
    <t>Bednění bočnic ztužujících pásů a věnců včetně vzpěr zřízení</t>
  </si>
  <si>
    <t>-1331254106</t>
  </si>
  <si>
    <t>Věnec ve 2 NP - bednění</t>
  </si>
  <si>
    <t>(24,985+24,985+0,25*4+5,494+4,566)*0,25*2</t>
  </si>
  <si>
    <t>62</t>
  </si>
  <si>
    <t>417351116</t>
  </si>
  <si>
    <t>Bednění bočnic ztužujících pásů a věnců včetně vzpěr odstranění</t>
  </si>
  <si>
    <t>330803179</t>
  </si>
  <si>
    <t>Věnec ve 2 NP - odbednění</t>
  </si>
  <si>
    <t>63</t>
  </si>
  <si>
    <t>417361821</t>
  </si>
  <si>
    <t>Výztuž ztužujících pásů a věnců z betonářské oceli 10 505 (R) nebo BSt 500</t>
  </si>
  <si>
    <t>-1754231460</t>
  </si>
  <si>
    <t>Věnec ve 2 NP - výztuž</t>
  </si>
  <si>
    <t>393,23/1000</t>
  </si>
  <si>
    <t>64</t>
  </si>
  <si>
    <t>430321414</t>
  </si>
  <si>
    <t>Schodišťové konstrukce a rampy z betonu železového (bez výztuže) stupně, schodnice, ramena, podesty s nosníky tř. C 25/30</t>
  </si>
  <si>
    <t>-1058624768</t>
  </si>
  <si>
    <t>schodiště</t>
  </si>
  <si>
    <t>výpočet dle vč D.1.2.12</t>
  </si>
  <si>
    <t>(1,5+2,75+1,5)*1,25*0,15</t>
  </si>
  <si>
    <t>stupně</t>
  </si>
  <si>
    <t>(0,3*0,15)/2*1,25*20</t>
  </si>
  <si>
    <t>65</t>
  </si>
  <si>
    <t>430361821</t>
  </si>
  <si>
    <t>Výztuž schodišťových konstrukcí a ramp stupňů, schodnic, ramen, podest s nosníky z betonářské oceli 10 505 (R) nebo BSt 500</t>
  </si>
  <si>
    <t>-908466294</t>
  </si>
  <si>
    <t>schodiště - výztuž</t>
  </si>
  <si>
    <t>138,68/1000</t>
  </si>
  <si>
    <t>66</t>
  </si>
  <si>
    <t>431351121</t>
  </si>
  <si>
    <t>Bednění podest, podstupňových desek a ramp včetně podpěrné konstrukce výšky do 4 m půdorysně přímočarých zřízení</t>
  </si>
  <si>
    <t>-1515565878</t>
  </si>
  <si>
    <t>schodiště - bednění</t>
  </si>
  <si>
    <t>(1,5+2,75+1,5)*1,25</t>
  </si>
  <si>
    <t>67</t>
  </si>
  <si>
    <t>431351122</t>
  </si>
  <si>
    <t>Bednění podest, podstupňových desek a ramp včetně podpěrné konstrukce výšky do 4 m půdorysně přímočarých odstranění</t>
  </si>
  <si>
    <t>-1000488552</t>
  </si>
  <si>
    <t>Schodiště - odbednění</t>
  </si>
  <si>
    <t>68</t>
  </si>
  <si>
    <t>431351128</t>
  </si>
  <si>
    <t>Bednění podest, podstupňových desek a ramp včetně podpěrné konstrukce Příplatek k cenám za podpěrnou konstrukci o výšce přes 4 do 6 m zřízení</t>
  </si>
  <si>
    <t>-117017007</t>
  </si>
  <si>
    <t>Schodiště - podpěra</t>
  </si>
  <si>
    <t>69</t>
  </si>
  <si>
    <t>431351129</t>
  </si>
  <si>
    <t>Bednění podest, podstupňových desek a ramp včetně podpěrné konstrukce Příplatek k cenám za podpěrnou konstrukci o výšce přes 4 do 6 m odstranění</t>
  </si>
  <si>
    <t>-156789735</t>
  </si>
  <si>
    <t>434351141</t>
  </si>
  <si>
    <t>Bednění stupňů betonovaných na podstupňové desce nebo na terénu půdorysně přímočarých zřízení</t>
  </si>
  <si>
    <t>489803321</t>
  </si>
  <si>
    <t>Schodiště - stupně bednění</t>
  </si>
  <si>
    <t>20*0,2*1,25</t>
  </si>
  <si>
    <t>71</t>
  </si>
  <si>
    <t>434351142</t>
  </si>
  <si>
    <t>Bednění stupňů betonovaných na podstupňové desce nebo na terénu půdorysně přímočarých odstranění</t>
  </si>
  <si>
    <t>-154880285</t>
  </si>
  <si>
    <t>Schodiště - stupně odbednění</t>
  </si>
  <si>
    <t>Úpravy povrchů, podlahy a osazování výplní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</si>
  <si>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</si>
  <si>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</si>
  <si>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</si>
  <si>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-748123821</t>
  </si>
  <si>
    <t>Omítka nových vnitřních vyzdívek a příček</t>
  </si>
  <si>
    <t>1,1*1,5*2</t>
  </si>
  <si>
    <t>73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</si>
  <si>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</si>
  <si>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</si>
  <si>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-1002073392</t>
  </si>
  <si>
    <t>Tepelněizolační omítka přizdívek</t>
  </si>
  <si>
    <t>74</t>
  </si>
  <si>
    <t>631311113</t>
  </si>
  <si>
    <t>Mazanina z betonu prostého tl. přes 50 do 80 mm tř. C 12/15</t>
  </si>
  <si>
    <t>-1788103540</t>
  </si>
  <si>
    <t>Základové pasy - podkladní beton</t>
  </si>
  <si>
    <t>12,545*0,7*0,05</t>
  </si>
  <si>
    <t>12,545*1,1*0,05</t>
  </si>
  <si>
    <t>3,476*0,5*0,05</t>
  </si>
  <si>
    <t>3,476*0,65*0,05</t>
  </si>
  <si>
    <t xml:space="preserve">Základová deska - podkladní beton </t>
  </si>
  <si>
    <t>12,545*5,793*0,05</t>
  </si>
  <si>
    <t>Deska podlahy 1 PP - podkladdní beton</t>
  </si>
  <si>
    <t>11,7*(4,2+5,3)/2*0,05</t>
  </si>
  <si>
    <t>75</t>
  </si>
  <si>
    <t>631311114</t>
  </si>
  <si>
    <t>Mazanina z betonu prostého tl. přes 50 do 80 mm tř. C 16/20</t>
  </si>
  <si>
    <t>890223322</t>
  </si>
  <si>
    <t>Zátěžová roznašecí vrstva</t>
  </si>
  <si>
    <t>skladba A1.1-A3</t>
  </si>
  <si>
    <t>4,6*4,3*0,056</t>
  </si>
  <si>
    <t>4,7*3,9*0,056</t>
  </si>
  <si>
    <t>5,2*3,7*0,056</t>
  </si>
  <si>
    <t>5,1*3,99*0,056</t>
  </si>
  <si>
    <t>5,25*3,9*0,056</t>
  </si>
  <si>
    <t>5,05*4,2*0,056</t>
  </si>
  <si>
    <t>Podkladní beton 1PP podlahy</t>
  </si>
  <si>
    <t>11,7*(4,2+5,3)/2*0,067</t>
  </si>
  <si>
    <t>76</t>
  </si>
  <si>
    <t>631311116</t>
  </si>
  <si>
    <t>Mazanina z betonu prostého tl. přes 50 do 80 mm tř. C 25/30</t>
  </si>
  <si>
    <t>-847059506</t>
  </si>
  <si>
    <t>Zesílení klenby v suterénu</t>
  </si>
  <si>
    <t>výpočet dle vč D.1.2.05</t>
  </si>
  <si>
    <t>4,741*3,324*0,06*1,3</t>
  </si>
  <si>
    <t>obvodový trám</t>
  </si>
  <si>
    <t>(4,741+4,741+3,324)*1,3*0,3*0,15</t>
  </si>
  <si>
    <t>(4,741+4,741+3,324+3,324)*1,3*0,15*0,15</t>
  </si>
  <si>
    <t>Zesílení klenby v 1 NP</t>
  </si>
  <si>
    <t>výpočet dle vč D.1.2.11</t>
  </si>
  <si>
    <t>4,672*3,343*1,3*00,6</t>
  </si>
  <si>
    <t>4,551*3,45*1,3*0,06</t>
  </si>
  <si>
    <t>4,43*3,693*1,3*0,06</t>
  </si>
  <si>
    <t>5,254*3,602*1,3*0,06</t>
  </si>
  <si>
    <t>4,352*3,29*1,3*0,06</t>
  </si>
  <si>
    <t>4,604*3,619*1,3*0,06</t>
  </si>
  <si>
    <t>(4,672+4,672+3,343+3,343)*1,3*0,35*0,15</t>
  </si>
  <si>
    <t>(4,551+4,551+3,45+3,45)*1,3*0,35*0,15</t>
  </si>
  <si>
    <t>(4,43+4,43+3,693+3,693)*1,3*0,35*0,15</t>
  </si>
  <si>
    <t>(5,254+5,254+3,602+3,602)*1,3*0,35*0,15</t>
  </si>
  <si>
    <t>(4,352+4,352+3,29+3,29)*1,3*0,35*0,15</t>
  </si>
  <si>
    <t>(4,604+4,604+3,619+3,619)*1,3*0,35*0,15</t>
  </si>
  <si>
    <t>4,604*0,35*0,15</t>
  </si>
  <si>
    <t>4,672*0,15*0,3</t>
  </si>
  <si>
    <t>4,571*0,15*0,6</t>
  </si>
  <si>
    <t>4,449*0,15*0,6</t>
  </si>
  <si>
    <t>5,254*0,15*0,704</t>
  </si>
  <si>
    <t>5,153*0,15*0,851</t>
  </si>
  <si>
    <t>4,604*0,15*0,95</t>
  </si>
  <si>
    <t>77</t>
  </si>
  <si>
    <t>631342232</t>
  </si>
  <si>
    <t>Cementová litá pěna – pěnobeton tl. přes 120 do 240 mm, objemové hmotnosti 600 kg/m3</t>
  </si>
  <si>
    <t>-1906349821</t>
  </si>
  <si>
    <t>Vyrovnávací vrstva horní části klenby</t>
  </si>
  <si>
    <t>výpočet dle vč 03, skladby</t>
  </si>
  <si>
    <t>skladba B4,5, A2</t>
  </si>
  <si>
    <t>((4,3+5,3)/2*25)*(0,04+0,45)/2</t>
  </si>
  <si>
    <t>78</t>
  </si>
  <si>
    <t>631351101</t>
  </si>
  <si>
    <t>Bednění v podlahách rýh a hran zřízení</t>
  </si>
  <si>
    <t>1613670666</t>
  </si>
  <si>
    <t>Zesílení klenby - obvodový trám - bednění</t>
  </si>
  <si>
    <t>(4,741+4,741+4,5+4,5)*0,2</t>
  </si>
  <si>
    <t>(4,672+4,672+3,343+3,343)*1,3*0,5</t>
  </si>
  <si>
    <t>(4,551+4,551+3,45+3,45)*1,3*0,5</t>
  </si>
  <si>
    <t>(4,43+4,43+3,693+3,693)*1,3*0,5</t>
  </si>
  <si>
    <t>(5,254+5,254+3,602+3,602)*1,3*0,5</t>
  </si>
  <si>
    <t>(4,352+4,352+3,29+3,29)*1,3*0,5</t>
  </si>
  <si>
    <t>(4,604+4,604+3,619+3,619)*1,3*0,5</t>
  </si>
  <si>
    <t>79</t>
  </si>
  <si>
    <t>631351102</t>
  </si>
  <si>
    <t>Bednění v podlahách rýh a hran odstranění</t>
  </si>
  <si>
    <t>1042535837</t>
  </si>
  <si>
    <t>Zesílení klenby - obvodový trám - odbednění</t>
  </si>
  <si>
    <t>80</t>
  </si>
  <si>
    <t>631361821</t>
  </si>
  <si>
    <t>Výztuž mazanin 10 505 (R) nebo BSt 500</t>
  </si>
  <si>
    <t>-1575650621</t>
  </si>
  <si>
    <t>Zesílení klenby - vázaná výztuž</t>
  </si>
  <si>
    <t>183,03/1000</t>
  </si>
  <si>
    <t>1031,97/1000</t>
  </si>
  <si>
    <t>81</t>
  </si>
  <si>
    <t>631362021</t>
  </si>
  <si>
    <t>Výztuž mazanin ze svařovaných sítí z drátů typu KARI</t>
  </si>
  <si>
    <t>-81461671</t>
  </si>
  <si>
    <t>96,9/1000</t>
  </si>
  <si>
    <t>617,43/1000</t>
  </si>
  <si>
    <t>Zesílení klenby - výztuž Kari</t>
  </si>
  <si>
    <t>4,6*4,3*1,35/1000</t>
  </si>
  <si>
    <t>4,7*3,9*1,35/1000</t>
  </si>
  <si>
    <t>5,2*3,7*1,35/1000</t>
  </si>
  <si>
    <t>5,1*3,99*1,35/1000</t>
  </si>
  <si>
    <t>5,25*3,9*1,35/1000</t>
  </si>
  <si>
    <t>5,05*4,2*1,35/1000</t>
  </si>
  <si>
    <t xml:space="preserve">Podkladní beton 1PP podlahy - výztuž Kari </t>
  </si>
  <si>
    <t>11,7*(4,2+5,3)/2*1,35/1000</t>
  </si>
  <si>
    <t>82</t>
  </si>
  <si>
    <t>634111113</t>
  </si>
  <si>
    <t>Obvodová dilatace mezi stěnou a mazaninou pružnou těsnicí páskou výšky 80 mm</t>
  </si>
  <si>
    <t>-308756738</t>
  </si>
  <si>
    <t>Obvodové dilatační pásky</t>
  </si>
  <si>
    <t>19,32+0,3+0,3+4,1+5,5+1,2+0,5+1,19+0,56+1,1+0,56+0,67+0,4+0,17+3,02+0,3+3,02+0,17+0,383+3,3+0,3+0,3+0,69+0,3+0,3+3,3+0,2+0,2+0,2+3,02+0,3+2,68+0,37</t>
  </si>
  <si>
    <t>0,26+0,44+2,82+0,44+0,26+0,331+0,61+0,331+3,363+0,156+0,156+0,469+0,75+0,329+3,321+0,291+0,291+4,03</t>
  </si>
  <si>
    <t>skladba A4, C2</t>
  </si>
  <si>
    <t>(4,3+5,3+25+25)</t>
  </si>
  <si>
    <t xml:space="preserve"> 1 PP</t>
  </si>
  <si>
    <t>11,7+11,7+4,2+5,3</t>
  </si>
  <si>
    <t>83</t>
  </si>
  <si>
    <t>R-006-001</t>
  </si>
  <si>
    <t>Restaurování pískovcového portálu 1400/2450/150 mm s okosem a polodrážkou, rozebrání, uložení do depozitu, následně nové osazení prvku do stavby - ozn. K1</t>
  </si>
  <si>
    <t>-387389564</t>
  </si>
  <si>
    <t>prvek</t>
  </si>
  <si>
    <t>výpočt dle vč PSV</t>
  </si>
  <si>
    <t>ozn K1</t>
  </si>
  <si>
    <t>84</t>
  </si>
  <si>
    <t>R-006-002</t>
  </si>
  <si>
    <t>Restaurování pískovcového portálu 1180/2020/150 mm podkrovního shozu na dvorní fasádě, kompletace s prosklenou stěnou T4, rozebrání, uložení do depozitu, následně nové osazení prvku do stavby - ozn. K1</t>
  </si>
  <si>
    <t>484881146</t>
  </si>
  <si>
    <t>ozn K2</t>
  </si>
  <si>
    <t>85</t>
  </si>
  <si>
    <t>R-006-003</t>
  </si>
  <si>
    <t>Dezinfekce a preventivní postřik podlah a zdí</t>
  </si>
  <si>
    <t>1260929352</t>
  </si>
  <si>
    <t>Sanace - dezinfekce stávajícího zdiva</t>
  </si>
  <si>
    <t>výpočet dle vč 01,02,03,04</t>
  </si>
  <si>
    <t>stěny</t>
  </si>
  <si>
    <t>(19,32+0,3+0,3+4,1+5,5+1,2+0,5+1,19+0,56+1,1+0,56+0,67+0,4+0,17+3,02+0,3+3,02+0,17+0,383+3,3+0,3+0,3+0,69+0,3+0,3+3,3+0,2+0,2+0,2+3,02+0,3+2,68)*3,5</t>
  </si>
  <si>
    <t>(0,37+0,26+0,44+2,82+0,44+0,26+0,331+0,61+0,331+3,363+0,156+0,156+0,469+0,75+0,329+3,321+0,291+0,291+4,03)*3,5</t>
  </si>
  <si>
    <t>24,9*4,8</t>
  </si>
  <si>
    <t>((4,8+2,2)/2*5,3)</t>
  </si>
  <si>
    <t>((4,8+2,2)/2*4,4)</t>
  </si>
  <si>
    <t>24,9*2,2</t>
  </si>
  <si>
    <t>86</t>
  </si>
  <si>
    <t>R-006-004</t>
  </si>
  <si>
    <t>Sušící omítka na bázi románského vápna Bin</t>
  </si>
  <si>
    <t>-55600373</t>
  </si>
  <si>
    <t>Poznámka k položce:
Sušící mikroporézní románské omítky (MAT-03) na bázi románského vápna (jádrová a štuková) tl. 30 mm na pečlivě připravený, omytý, očištěný a navlhčený podklad se spárami vyškrábanými do hl. 25 mm do výšky 1250 mm nad podlahou.</t>
  </si>
  <si>
    <t xml:space="preserve">Sušící omítka na bázi románského vápna </t>
  </si>
  <si>
    <t>87</t>
  </si>
  <si>
    <t>R-006-005</t>
  </si>
  <si>
    <t>Sušící mikroporézní románské omítky (MAT-03) na bázi románského vápna (jádrová a štuková) tl. 30 mm v soklové části fasády, na pečlivě připravený, omytý, očištěný a navlhčený podklad se spárami vyškrábanými do hl. 25 mm do výšky 1250 mm nad podlahou.</t>
  </si>
  <si>
    <t>1250490105</t>
  </si>
  <si>
    <t>Sušící omítka na bázi románského vápna vnější tl. 30 mm</t>
  </si>
  <si>
    <t>výpočet dle vč  02,03,04</t>
  </si>
  <si>
    <t>25,5*5,8</t>
  </si>
  <si>
    <t>((9,4+6,2)/2*6,2)</t>
  </si>
  <si>
    <t>((6+2,8)/2*5,3)</t>
  </si>
  <si>
    <t>13,28*2+2*5+10,2*6,3</t>
  </si>
  <si>
    <t>odečet otvorů</t>
  </si>
  <si>
    <t>1,1*2*-5</t>
  </si>
  <si>
    <t>0,9*0,65*-6</t>
  </si>
  <si>
    <t>1,2*2,02*-1</t>
  </si>
  <si>
    <t>1,1*3*-1</t>
  </si>
  <si>
    <t>1,3*2,5*-1</t>
  </si>
  <si>
    <t>Ostatní konstrukce a práce, bourání</t>
  </si>
  <si>
    <t>88</t>
  </si>
  <si>
    <t>941111121</t>
  </si>
  <si>
    <t>Montáž lešení řadového trubkového lehkého pracovního s podlahami s provozním zatížením tř. 3 do 200 kg/m2 šířky tř. W09 přes 0,9 do 1,2 m, výšky do 10 m</t>
  </si>
  <si>
    <t>-402144138</t>
  </si>
  <si>
    <t>Lešení</t>
  </si>
  <si>
    <t>89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</si>
  <si>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</si>
  <si>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</si>
  <si>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1334371107</t>
  </si>
  <si>
    <t>Pronájem lešení - 60 dnů</t>
  </si>
  <si>
    <t>výpočet dle lešení</t>
  </si>
  <si>
    <t>320,4*60</t>
  </si>
  <si>
    <t>90</t>
  </si>
  <si>
    <t>941111821</t>
  </si>
  <si>
    <t>Demontáž lešení řadového trubkového lehkého pracovního s podlahami s provozním zatížením tř. 3 do 200 kg/m2 šířky tř. W09 přes 0,9 do 1,2 m, výšky do 10 m</t>
  </si>
  <si>
    <t>-328342412</t>
  </si>
  <si>
    <t>Demontáž lešení</t>
  </si>
  <si>
    <t>91</t>
  </si>
  <si>
    <t>944511111</t>
  </si>
  <si>
    <t>Montáž ochranné sítě zavěšené na konstrukci lešení z textilie z umělých vláken</t>
  </si>
  <si>
    <t>537438022</t>
  </si>
  <si>
    <t>Sítě na lešení</t>
  </si>
  <si>
    <t>92</t>
  </si>
  <si>
    <t>944511211</t>
  </si>
  <si>
    <t>Montáž ochranné sítě Příplatek za první a každý další den použití sítě k ceně -1111</t>
  </si>
  <si>
    <t>659590029</t>
  </si>
  <si>
    <t>Pronájem sítí - 60 dnů</t>
  </si>
  <si>
    <t>93</t>
  </si>
  <si>
    <t>944511811</t>
  </si>
  <si>
    <t>Demontáž ochranné sítě zavěšené na konstrukci lešení z textilie z umělých vláken</t>
  </si>
  <si>
    <t>-1593437898</t>
  </si>
  <si>
    <t>Dermontáž sítí</t>
  </si>
  <si>
    <t>94</t>
  </si>
  <si>
    <t>949101112</t>
  </si>
  <si>
    <t>Lešení pomocné pracovní pro objekty pozemních staveb pro zatížení do 150 kg/m2, o výšce lešeňové podlahy přes 1,9 do 3,5 m</t>
  </si>
  <si>
    <t>-1618451819</t>
  </si>
  <si>
    <t>Hrubý úklid</t>
  </si>
  <si>
    <t>117,07+102,85</t>
  </si>
  <si>
    <t>95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</si>
  <si>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</si>
  <si>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</t>
  </si>
  <si>
    <t>1595255202</t>
  </si>
  <si>
    <t>Vnitřní lešení</t>
  </si>
  <si>
    <t>96</t>
  </si>
  <si>
    <t>952902601</t>
  </si>
  <si>
    <t>Čištění budov při provádění oprav a udržovacích prací vysátím prachu z trámů, nosníků apod.</t>
  </si>
  <si>
    <t>1236861304</t>
  </si>
  <si>
    <t xml:space="preserve">Očištění trámů </t>
  </si>
  <si>
    <t>výpočet dle vč 04, 05</t>
  </si>
  <si>
    <t xml:space="preserve"> krov</t>
  </si>
  <si>
    <t>((7,7+7)/2*25,595)*1,35</t>
  </si>
  <si>
    <t>(3,15*2,35/2)*1,35</t>
  </si>
  <si>
    <t>97</t>
  </si>
  <si>
    <t>961044111</t>
  </si>
  <si>
    <t>Bourání základů z betonu prostého</t>
  </si>
  <si>
    <t>1478226133</t>
  </si>
  <si>
    <t>Boutání základové desky pro nový základ</t>
  </si>
  <si>
    <t>12,545*1,1*0,2</t>
  </si>
  <si>
    <t>3,476*0,65*0,2</t>
  </si>
  <si>
    <t>3,476*0,5*0,2</t>
  </si>
  <si>
    <t>Bourání betonových kanálů</t>
  </si>
  <si>
    <t>1,4*0,9*0,3*2</t>
  </si>
  <si>
    <t>9,2*0,9*0,3*2</t>
  </si>
  <si>
    <t>1,4*9,2*0,3*2</t>
  </si>
  <si>
    <t>98</t>
  </si>
  <si>
    <t>961055111</t>
  </si>
  <si>
    <t>Bourání základů z betonu železového</t>
  </si>
  <si>
    <t>-723069348</t>
  </si>
  <si>
    <t>Odstranění ŽB desky</t>
  </si>
  <si>
    <t>2,7*5*0,2</t>
  </si>
  <si>
    <t>99</t>
  </si>
  <si>
    <t>974031267</t>
  </si>
  <si>
    <t>Vysekání rýh ve zdivu cihelném na maltu vápennou nebo vápenocementovou v prostoru přilehlém ke stropní konstrukci do hl. 150 mm a šířky do 300 mm</t>
  </si>
  <si>
    <t>-240148418</t>
  </si>
  <si>
    <t>Zesílení klenby - sekání obvodové rýhy</t>
  </si>
  <si>
    <t>4,741+4,741+4,5+4,5</t>
  </si>
  <si>
    <t>974031285</t>
  </si>
  <si>
    <t>Vysekání rýh ve zdivu cihelném na maltu vápennou nebo vápenocementovou v prostoru přilehlém ke stropní konstrukci do hl. 300 mm a šířky do 200 mm</t>
  </si>
  <si>
    <t>1433108658</t>
  </si>
  <si>
    <t>Vysekání kapes pro novou stropní desku</t>
  </si>
  <si>
    <t>(0,3+3,142+0,7+3,305+0,3)</t>
  </si>
  <si>
    <t>(0,3+4,182+0,3)</t>
  </si>
  <si>
    <t>(0,3+4,05+0,3)*2</t>
  </si>
  <si>
    <t>(0,3+3,958+0,3)*2</t>
  </si>
  <si>
    <t>101</t>
  </si>
  <si>
    <t>974031287</t>
  </si>
  <si>
    <t>Vysekání rýh ve zdivu cihelném na maltu vápennou nebo vápenocementovou v prostoru přilehlém ke stropní konstrukci do hl. 300 mm a šířky do 300 mm</t>
  </si>
  <si>
    <t>-1801570003</t>
  </si>
  <si>
    <t>Vysekání kapes pro novou stropní desku - trámy</t>
  </si>
  <si>
    <t>102</t>
  </si>
  <si>
    <t>975022271</t>
  </si>
  <si>
    <t>Podchycení nadzákladového zdiva dřevěnou výztuhou v. podchycení do 3 m, při tl. zdiva do 450 mm a délce podchycení přes 5 m</t>
  </si>
  <si>
    <t>1722999690</t>
  </si>
  <si>
    <t xml:space="preserve">Dočasné statické zajištění sousedních objektů </t>
  </si>
  <si>
    <t>výpočet dle vč statika D.1.2.07</t>
  </si>
  <si>
    <t>12+5,443</t>
  </si>
  <si>
    <t>103</t>
  </si>
  <si>
    <t>978023411</t>
  </si>
  <si>
    <t>Vyškrabání cementové malty ze spár zdiva cihelného mimo komínového</t>
  </si>
  <si>
    <t>858782077</t>
  </si>
  <si>
    <t>Vyškrabání spar</t>
  </si>
  <si>
    <t>25,6*5</t>
  </si>
  <si>
    <t>25,6*0,8</t>
  </si>
  <si>
    <t>8,45*2,1</t>
  </si>
  <si>
    <t>4,7*2,8</t>
  </si>
  <si>
    <t>(4,7*1,6/2)</t>
  </si>
  <si>
    <t>((5,8+2,1)/2*6,2)</t>
  </si>
  <si>
    <t>((5,8+2,1)/2*5,3)</t>
  </si>
  <si>
    <t>Vnější omítky</t>
  </si>
  <si>
    <t>104</t>
  </si>
  <si>
    <t>979031111</t>
  </si>
  <si>
    <t>Očištení plných cihel od malty vápenocementové</t>
  </si>
  <si>
    <t>-1076527103</t>
  </si>
  <si>
    <t>Očištění cihel rozebraného objektu</t>
  </si>
  <si>
    <t>výpočet dle vč 02,03,04</t>
  </si>
  <si>
    <t>105</t>
  </si>
  <si>
    <t>981011315</t>
  </si>
  <si>
    <t>Demolice budov postupným rozebíráním z cihel, kamene, smíšeného nebo hrázděného zdiva, tvárnic na maltu vápennou nebo vápenocementovou s podílem konstrukcí přes 25 do 30 %</t>
  </si>
  <si>
    <t>-696830377</t>
  </si>
  <si>
    <t>Demolice objektu rozebráním</t>
  </si>
  <si>
    <t>((6,1+5,8)/2*25,5)*3,5</t>
  </si>
  <si>
    <t>((6,1+5,8)/2*25,5)*(4,8+2,1)/2</t>
  </si>
  <si>
    <t>106</t>
  </si>
  <si>
    <t>985111111</t>
  </si>
  <si>
    <t>Otlučení nebo odsekání vrstev omítek stěn</t>
  </si>
  <si>
    <t>-603844642</t>
  </si>
  <si>
    <t>Otlučení omítek</t>
  </si>
  <si>
    <t>107</t>
  </si>
  <si>
    <t>985111121</t>
  </si>
  <si>
    <t>Otlučení nebo odsekání vrstev omítek líce kleneb a podhledů</t>
  </si>
  <si>
    <t>1316840066</t>
  </si>
  <si>
    <t>Klenby - otlučení omítek</t>
  </si>
  <si>
    <t>108</t>
  </si>
  <si>
    <t>985131311</t>
  </si>
  <si>
    <t>Očištění ploch stěn, rubu kleneb a podlah ruční dočištění ocelovými kartáči</t>
  </si>
  <si>
    <t>-801389881</t>
  </si>
  <si>
    <t>Dočištění kartáčem</t>
  </si>
  <si>
    <t>109</t>
  </si>
  <si>
    <t>985131411</t>
  </si>
  <si>
    <t>Očištění ploch stěn, rubu kleneb a podlah vysušení stlačeným vzduchem</t>
  </si>
  <si>
    <t>-442156570</t>
  </si>
  <si>
    <t>Dočištění a vysušení zdiva</t>
  </si>
  <si>
    <t>110</t>
  </si>
  <si>
    <t>985132311</t>
  </si>
  <si>
    <t>Očištění ploch líce kleneb a podhledů ruční dočištění ocelovými kartáči</t>
  </si>
  <si>
    <t>-697325803</t>
  </si>
  <si>
    <t>Klenby - očištění</t>
  </si>
  <si>
    <t>111</t>
  </si>
  <si>
    <t>985211111</t>
  </si>
  <si>
    <t>Vyklínování uvolněných kamenů zdiva úlomky kamene, popřípadě cihel délky spáry na 1 m2 upravované plochy do 6 m</t>
  </si>
  <si>
    <t>-1608169654</t>
  </si>
  <si>
    <t>Vyklínování kamenů</t>
  </si>
  <si>
    <t>4,741*3,324*1,3</t>
  </si>
  <si>
    <t>112</t>
  </si>
  <si>
    <t>985232111</t>
  </si>
  <si>
    <t>Hloubkové spárování zdiva hloubky přes 40 do 80 mm aktivovanou maltou délky spáry na 1 m2 upravované plochy do 6 m</t>
  </si>
  <si>
    <t>1327746006</t>
  </si>
  <si>
    <t>Oprava parasklin klenby</t>
  </si>
  <si>
    <t>113</t>
  </si>
  <si>
    <t>985331217</t>
  </si>
  <si>
    <t>Dodatečné vlepování betonářské výztuže včetně vyvrtání a vyčištění otvoru chemickou maltou průměr výztuže 20 mm</t>
  </si>
  <si>
    <t>1750014666</t>
  </si>
  <si>
    <t>Kotvy mikropilot</t>
  </si>
  <si>
    <t>10*3*1</t>
  </si>
  <si>
    <t>114</t>
  </si>
  <si>
    <t>985331219</t>
  </si>
  <si>
    <t>Dodatečné vlepování betonářské výztuže včetně vyvrtání a vyčištění otvoru chemickou maltou průměr výztuže 25 mm</t>
  </si>
  <si>
    <t>1610368993</t>
  </si>
  <si>
    <t>Spojení základů</t>
  </si>
  <si>
    <t>0,3*4*2</t>
  </si>
  <si>
    <t>sešití desky</t>
  </si>
  <si>
    <t>3,476/0,3*0,3</t>
  </si>
  <si>
    <t>115</t>
  </si>
  <si>
    <t>985621511</t>
  </si>
  <si>
    <t>Spínání objektů lany napnutí lana průměru do 20 mm</t>
  </si>
  <si>
    <t>-118458642</t>
  </si>
  <si>
    <t>Napnutí lana</t>
  </si>
  <si>
    <t>116</t>
  </si>
  <si>
    <t>985622115</t>
  </si>
  <si>
    <t>Spínání objektů táhly drážka pro táhlo včetně vysekání, vyčištění a vyplnění ve stěně včetně vyklínování</t>
  </si>
  <si>
    <t>819287828</t>
  </si>
  <si>
    <t>Spínací táhla - drážka</t>
  </si>
  <si>
    <t>5,5*2</t>
  </si>
  <si>
    <t>93,15</t>
  </si>
  <si>
    <t>117</t>
  </si>
  <si>
    <t>985622221</t>
  </si>
  <si>
    <t>Spínání objektů táhly vložení a dodání táhla z betonářské oceli spojované napínacími maticemi, průměru do 20 mm</t>
  </si>
  <si>
    <t>-606739364</t>
  </si>
  <si>
    <t>Spínací táhla</t>
  </si>
  <si>
    <t>11,3*2</t>
  </si>
  <si>
    <t>118</t>
  </si>
  <si>
    <t>985622222</t>
  </si>
  <si>
    <t>Spínání objektů táhly vložení a dodání táhla z betonářské oceli spojované napínacími maticemi, průměru přes 20 do 28 mm</t>
  </si>
  <si>
    <t>391731353</t>
  </si>
  <si>
    <t>119</t>
  </si>
  <si>
    <t>985622411</t>
  </si>
  <si>
    <t>Spínání objektů táhly kotevní oblast včetně jejího vysekání, vyčištění a zapravení po vložení táhla s kotevní deskou rozměru do 300 x300x 25 mm</t>
  </si>
  <si>
    <t>478280042</t>
  </si>
  <si>
    <t>Roznašecí plotny</t>
  </si>
  <si>
    <t>997</t>
  </si>
  <si>
    <t>Přesun sutě</t>
  </si>
  <si>
    <t>120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</si>
  <si>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</si>
  <si>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</si>
  <si>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842723633</t>
  </si>
  <si>
    <t>Vyklizení zasypaného suterénu</t>
  </si>
  <si>
    <t>výpočet dle vč 01</t>
  </si>
  <si>
    <t>11,7*(4,2+5,3)/2*2,5</t>
  </si>
  <si>
    <t>121</t>
  </si>
  <si>
    <t>997013211</t>
  </si>
  <si>
    <t>Vnitrostaveništní doprava suti a vybouraných hmot vodorovně do 50 m svisle ručně (nošením po schodech) pro budovy a haly výšky do 6 m</t>
  </si>
  <si>
    <t>-657802109</t>
  </si>
  <si>
    <t>122</t>
  </si>
  <si>
    <t>997013501</t>
  </si>
  <si>
    <t>Odvoz suti a vybouraných hmot na skládku nebo meziskládku se složením, na vzdálenost do 1 km</t>
  </si>
  <si>
    <t>-1441053375</t>
  </si>
  <si>
    <t>123</t>
  </si>
  <si>
    <t>997013509</t>
  </si>
  <si>
    <t>Odvoz suti a vybouraných hmot na skládku nebo meziskládku se složením, na vzdálenost Příplatek k ceně za každý další i započatý 1 km přes 1 km</t>
  </si>
  <si>
    <t>264079398</t>
  </si>
  <si>
    <t>1011,008*30 "Přepočtené koeficientem množství</t>
  </si>
  <si>
    <t>124</t>
  </si>
  <si>
    <t>997013831</t>
  </si>
  <si>
    <t>Poplatek za uložení stavebního odpadu na skládce (skládkovné) směsného</t>
  </si>
  <si>
    <t>1455720924</t>
  </si>
  <si>
    <t>Likvidace odpadu</t>
  </si>
  <si>
    <t>208,407</t>
  </si>
  <si>
    <t>579*0,2</t>
  </si>
  <si>
    <t>998</t>
  </si>
  <si>
    <t>Přesun hmot</t>
  </si>
  <si>
    <t>125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</si>
  <si>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</si>
  <si>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</si>
  <si>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-1989512742</t>
  </si>
  <si>
    <t>PSV</t>
  </si>
  <si>
    <t>Práce a dodávky PSV</t>
  </si>
  <si>
    <t>711</t>
  </si>
  <si>
    <t>Izolace proti vodě, vlhkosti a plynům</t>
  </si>
  <si>
    <t>126</t>
  </si>
  <si>
    <t>711111002</t>
  </si>
  <si>
    <t>Provedení izolace proti zemní vlhkosti natěradly a tmely za studena na ploše vodorovné V nátěrem lakem asfaltovým</t>
  </si>
  <si>
    <t>-367093645</t>
  </si>
  <si>
    <t>Hydroizolace podlahy - penetrace</t>
  </si>
  <si>
    <t>((6,2+5,65)/2*25,5)</t>
  </si>
  <si>
    <t>Izolace podlahy 1 PP - penetrace</t>
  </si>
  <si>
    <t>127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</si>
  <si>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</si>
  <si>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</si>
  <si>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-1403828777</t>
  </si>
  <si>
    <t>Poznámka k položce:
Spotřeba 0,3-0,4kg/m2 dle povrchu, ředidlo technický benzín</t>
  </si>
  <si>
    <t>materiál + 15% ztratné</t>
  </si>
  <si>
    <t>206,663*0,00035*1,15</t>
  </si>
  <si>
    <t>128</t>
  </si>
  <si>
    <t>711113115</t>
  </si>
  <si>
    <t>Izolace proti zemní vlhkosti natěradly a tmely za studena SCHOMBURG na ploše vodorovné V těsnicí hmotou COMBIFLEX- C2</t>
  </si>
  <si>
    <t>-2005961901</t>
  </si>
  <si>
    <t>Hydroizolační stěrka</t>
  </si>
  <si>
    <t>skladba B3 - mč 106,107</t>
  </si>
  <si>
    <t>4,26+4,33</t>
  </si>
  <si>
    <t>skladba B5 - mč 206,207,208</t>
  </si>
  <si>
    <t>1,35+4,46+2,87</t>
  </si>
  <si>
    <t>129</t>
  </si>
  <si>
    <t>711113125</t>
  </si>
  <si>
    <t xml:space="preserve">Izolace proti zemní vlhkosti na svislé ploše za studena těsnicí hmotou </t>
  </si>
  <si>
    <t>-45197451</t>
  </si>
  <si>
    <t>Izolace svislá</t>
  </si>
  <si>
    <t>mč 102</t>
  </si>
  <si>
    <t>(1,585+1,585+1,02+1,02)*2,1</t>
  </si>
  <si>
    <t>(1,845+1,845+1,1+1,1)*2,1</t>
  </si>
  <si>
    <t>mč 202</t>
  </si>
  <si>
    <t>(1,55+1,55+1,105+0,2+1,36)*2,1</t>
  </si>
  <si>
    <t>(1,5+1,5+0,99+0,99)*2,1</t>
  </si>
  <si>
    <t>mč 203</t>
  </si>
  <si>
    <t>(1,75+1,75+0,99+0,99)*2,1</t>
  </si>
  <si>
    <t>0,7*2*-7</t>
  </si>
  <si>
    <t>130</t>
  </si>
  <si>
    <t>711141559</t>
  </si>
  <si>
    <t>Provedení izolace proti zemní vlhkosti pásy přitavením NAIP na ploše vodorovné V</t>
  </si>
  <si>
    <t>1108970231</t>
  </si>
  <si>
    <t>Hydroizolace podlahy</t>
  </si>
  <si>
    <t>131</t>
  </si>
  <si>
    <t>628526740</t>
  </si>
  <si>
    <t xml:space="preserve">pás modifikovaný SBS </t>
  </si>
  <si>
    <t>-1792668753</t>
  </si>
  <si>
    <t>206,663*1,15</t>
  </si>
  <si>
    <t>132</t>
  </si>
  <si>
    <t>998711101</t>
  </si>
  <si>
    <t>Přesun hmot pro izolace proti vodě, vlhkosti a plynům stanovený z hmotnosti přesunovaného materiálu vodorovná dopravní vzdálenost do 50 m v objektech výšky do 6 m</t>
  </si>
  <si>
    <t>1830372913</t>
  </si>
  <si>
    <t>713</t>
  </si>
  <si>
    <t>Izolace tepelné</t>
  </si>
  <si>
    <t>133</t>
  </si>
  <si>
    <t>713121111</t>
  </si>
  <si>
    <t>Montáž tepelné izolace podlah rohožemi, pásy, deskami, dílci, bloky (izolační materiál ve specifikaci) kladenými volně jednovrstvá</t>
  </si>
  <si>
    <t>-515602711</t>
  </si>
  <si>
    <t>Tepelná izolace podlahy</t>
  </si>
  <si>
    <t>4,6*4,3</t>
  </si>
  <si>
    <t>4,7*3,9</t>
  </si>
  <si>
    <t>5,2*3,7</t>
  </si>
  <si>
    <t>5,1*3,99</t>
  </si>
  <si>
    <t>5,25*3,9</t>
  </si>
  <si>
    <t>5,05*4,2</t>
  </si>
  <si>
    <t>((4,3+5,3)/2*25)</t>
  </si>
  <si>
    <t>134</t>
  </si>
  <si>
    <t>283723160</t>
  </si>
  <si>
    <t>desky z lehčených plastů desky z pěnového polystyrénu - samozhášivého typ EPS 100S stabil, objemová hmotnost 20 - 25 kg/m3 tepelně izolační desky pro izolace ploché střechy nebo podlahy rozměr 1000 x 500 mm, lambda 0,037 [W / m K] 140 mm</t>
  </si>
  <si>
    <t>893848394</t>
  </si>
  <si>
    <t>Poznámka k položce:
lambda=0,037 [W / m K]</t>
  </si>
  <si>
    <t>119,384*1,1</t>
  </si>
  <si>
    <t>55,575*1,1</t>
  </si>
  <si>
    <t>135</t>
  </si>
  <si>
    <t>283764000</t>
  </si>
  <si>
    <t>polystyren extrudovaný - 1250 x 600</t>
  </si>
  <si>
    <t>-1341911913</t>
  </si>
  <si>
    <t>120*0,04*1,1</t>
  </si>
  <si>
    <t>136</t>
  </si>
  <si>
    <t>713131121</t>
  </si>
  <si>
    <t>Montáž tepelné izolace stěn rohožemi, pásy, deskami, dílci, bloky (izolační materiál ve specifikaci) přichycením úchytnými dráty a závlačkami</t>
  </si>
  <si>
    <t>1233411040</t>
  </si>
  <si>
    <t>SDK předsazená stěna - zateplení</t>
  </si>
  <si>
    <t>výpočet dle vč 03</t>
  </si>
  <si>
    <t>E3.1</t>
  </si>
  <si>
    <t>2,45*4,1</t>
  </si>
  <si>
    <t>2,9*4,1</t>
  </si>
  <si>
    <t>1,9*4,1</t>
  </si>
  <si>
    <t>1,75*4,1</t>
  </si>
  <si>
    <t>2,7*4,1</t>
  </si>
  <si>
    <t>1,8*4,1</t>
  </si>
  <si>
    <t>137</t>
  </si>
  <si>
    <t>631507910</t>
  </si>
  <si>
    <t>pás tepelně izolační 200 mm 3500x1200 mm</t>
  </si>
  <si>
    <t>-1943781385</t>
  </si>
  <si>
    <t>67,24*1,1</t>
  </si>
  <si>
    <t>138</t>
  </si>
  <si>
    <t>713131161</t>
  </si>
  <si>
    <t>Montáž tepelné izolace stěn připevněné sponkami parotěsná reflexní, tloušťka izolace do 5 mm</t>
  </si>
  <si>
    <t>1415478450</t>
  </si>
  <si>
    <t>SDK předsazená stěna - parotěs</t>
  </si>
  <si>
    <t>E3.1, E3.2</t>
  </si>
  <si>
    <t>139</t>
  </si>
  <si>
    <t>283292760</t>
  </si>
  <si>
    <t xml:space="preserve">folie nehořlavá parotěsná </t>
  </si>
  <si>
    <t>-864277863</t>
  </si>
  <si>
    <t>208,25*1,15</t>
  </si>
  <si>
    <t>140</t>
  </si>
  <si>
    <t>713151155</t>
  </si>
  <si>
    <t>Montáž tepelné izolace střech šikmých rohožemi, pásy, deskami (izolační materiál ve specifikaci) přišroubovanými šrouby nad krokve, sklonu střechy do 30 st. tloušťky izolace přes 140 do 160 mm</t>
  </si>
  <si>
    <t>-1603303933</t>
  </si>
  <si>
    <t>Tepelná izolace střechy</t>
  </si>
  <si>
    <t>výpočet dle vč 0,3, 04, 05</t>
  </si>
  <si>
    <t>E1</t>
  </si>
  <si>
    <t>240</t>
  </si>
  <si>
    <t>141</t>
  </si>
  <si>
    <t>283764990</t>
  </si>
  <si>
    <t>desky z lehčených plastů panely z pěnového polyuretanu izolace plochých střech ... izolační desky PIR - minerální rouno desky z polyuretanové pěny, oboustranně minerální rouno 1250 x 625 x  140 mm, ozub</t>
  </si>
  <si>
    <t>-253476687</t>
  </si>
  <si>
    <t>Poznámka k položce:
Tepelný odpor Rmat (m2 K/W)=5,18</t>
  </si>
  <si>
    <t>240*1,1</t>
  </si>
  <si>
    <t>142</t>
  </si>
  <si>
    <t>713191132</t>
  </si>
  <si>
    <t>Montáž tepelné izolace stavebních konstrukcí - doplňky a konstrukční součásti podlah, stropů vrchem nebo střech překrytím fólií separační z PE</t>
  </si>
  <si>
    <t>-645883512</t>
  </si>
  <si>
    <t>Separační vrstva</t>
  </si>
  <si>
    <t>Separační folie podlahy 1 PP</t>
  </si>
  <si>
    <t>143</t>
  </si>
  <si>
    <t>283231500</t>
  </si>
  <si>
    <t>fólie separační PE bal. 100 m2</t>
  </si>
  <si>
    <t>830460289</t>
  </si>
  <si>
    <t>294,959*1,1</t>
  </si>
  <si>
    <t>144</t>
  </si>
  <si>
    <t>998713101</t>
  </si>
  <si>
    <t>Přesun hmot pro izolace tepelné stanovený z hmotnosti přesunovaného materiálu vodorovná dopravní vzdálenost do 50 m v objektech výšky do 6 m</t>
  </si>
  <si>
    <t>-1832655029</t>
  </si>
  <si>
    <t>762</t>
  </si>
  <si>
    <t>Konstrukce tesařské</t>
  </si>
  <si>
    <t>145</t>
  </si>
  <si>
    <t>762081150</t>
  </si>
  <si>
    <t>Práce společné pro tesařské konstrukce hoblování hraněného řeziva přímo na staveništi</t>
  </si>
  <si>
    <t>-1204930715</t>
  </si>
  <si>
    <t>Hoblování krovu</t>
  </si>
  <si>
    <t>výpočet dle vč 04 - výpis</t>
  </si>
  <si>
    <t>sloup 160/160 mm</t>
  </si>
  <si>
    <t>3,3*7*0,16*0,16*1,1</t>
  </si>
  <si>
    <t>pozednice 160/160 mm</t>
  </si>
  <si>
    <t>59*0,16*0,16*1,1</t>
  </si>
  <si>
    <t>šikmá vzpěra 120/120 mm</t>
  </si>
  <si>
    <t>29*0,12*0,12*1,1</t>
  </si>
  <si>
    <t>pásek 120/120 mm</t>
  </si>
  <si>
    <t>1,5*24*0,12*0,12*1,1</t>
  </si>
  <si>
    <t>krokev a 120/160 mm</t>
  </si>
  <si>
    <t>8,5*24*0,12*0,16*1,1</t>
  </si>
  <si>
    <t>krokev b 120/160 mm</t>
  </si>
  <si>
    <t>7*5*0,12*0,16*1,1</t>
  </si>
  <si>
    <t>vodorovná vaznice 220/260 mm</t>
  </si>
  <si>
    <t>6,2*7*0,22*0,26*1,1</t>
  </si>
  <si>
    <t>vaznice 160/200 mm</t>
  </si>
  <si>
    <t>48*0,16*0,22*1,1</t>
  </si>
  <si>
    <t>vaznice 200/220 mm</t>
  </si>
  <si>
    <t>18*0,22*0,22*1,1</t>
  </si>
  <si>
    <t>okrajová ukončující lat 40/70 mm</t>
  </si>
  <si>
    <t>30*0,04*0,07*1,1</t>
  </si>
  <si>
    <t xml:space="preserve">okrajovavý opěrný profil 160/160 mm </t>
  </si>
  <si>
    <t>30*0,16*0,16*1,1</t>
  </si>
  <si>
    <t>146</t>
  </si>
  <si>
    <t>762083111</t>
  </si>
  <si>
    <t>Práce společné pro tesařské konstrukce impregnace řeziva máčením proti dřevokaznému hmyzu a houbám, třída ohrožení 1 a 2 (dřevo v interiéru)</t>
  </si>
  <si>
    <t>1012842266</t>
  </si>
  <si>
    <t>Impregnace krovu</t>
  </si>
  <si>
    <t>147</t>
  </si>
  <si>
    <t>762083122</t>
  </si>
  <si>
    <t>Práce společné pro tesařské konstrukce impregnace řeziva máčením proti dřevokaznému hmyzu, houbám a plísním, třída ohrožení 3 a 4 (dřevo v exteriéru)</t>
  </si>
  <si>
    <t>67312546</t>
  </si>
  <si>
    <t>Impregnace latí a kontralatí</t>
  </si>
  <si>
    <t>1050*0,05*0,03*1,1</t>
  </si>
  <si>
    <t>240*0,06*0,04*1,1</t>
  </si>
  <si>
    <t>148</t>
  </si>
  <si>
    <t>762331812</t>
  </si>
  <si>
    <t>Demontáž vázaných konstrukcí krovů sklonu do 60 st. z hranolů, hranolků, fošen, průřezové plochy přes 120 do 224 cm2</t>
  </si>
  <si>
    <t>1669549563</t>
  </si>
  <si>
    <t>Demontáž stávajícího krovu</t>
  </si>
  <si>
    <t>3,3*7</t>
  </si>
  <si>
    <t>1,5*24</t>
  </si>
  <si>
    <t>8,5*24</t>
  </si>
  <si>
    <t>7*5</t>
  </si>
  <si>
    <t>6,2*7</t>
  </si>
  <si>
    <t>okrajová ukončující la%t 40/70 mm</t>
  </si>
  <si>
    <t>149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</si>
  <si>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</si>
  <si>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</si>
  <si>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-2049776507</t>
  </si>
  <si>
    <t>Montáž krovu</t>
  </si>
  <si>
    <t>okrajová ukončující lať 40/70 mm</t>
  </si>
  <si>
    <t>150</t>
  </si>
  <si>
    <t>605121210</t>
  </si>
  <si>
    <t>řezivo jehličnaté hraněné, neopracované (hranolky, hranoly) řezivo jehličnaté - hranoly délka 4 - 5 m hranoly jakost I-II</t>
  </si>
  <si>
    <t>2139317348</t>
  </si>
  <si>
    <t>materiál  krovu + 10% prořez</t>
  </si>
  <si>
    <t>151</t>
  </si>
  <si>
    <t>762341027</t>
  </si>
  <si>
    <t>Bednění a laťování bednění střech rovných sklonu do 60 st. s vyřezáním otvorů z dřevoštěpkových desek OSB šroubovaných na krokve na pero a drážku, tloušťky desky 25 mm</t>
  </si>
  <si>
    <t>2111597986</t>
  </si>
  <si>
    <t>Bednění krovu</t>
  </si>
  <si>
    <t>152</t>
  </si>
  <si>
    <t>762342211</t>
  </si>
  <si>
    <t>Bednění a laťování montáž laťování střech jednoduchých sklonu do 60 st. při osové vzdálenosti latí do 150 mm</t>
  </si>
  <si>
    <t>-588173310</t>
  </si>
  <si>
    <t>Laťování krovu</t>
  </si>
  <si>
    <t>153</t>
  </si>
  <si>
    <t>605141110</t>
  </si>
  <si>
    <t>řezivo jehličnaté drobné, neopracované (lišty a latě), (ČSN 49 1503, ČSN 49 2100) řezivo jehličnaté - latě střešní latě délka 2 - 3,5 m latě surové</t>
  </si>
  <si>
    <t>700329146</t>
  </si>
  <si>
    <t>154</t>
  </si>
  <si>
    <t>762342216</t>
  </si>
  <si>
    <t>Bednění a laťování montáž laťování střech jednoduchých sklonu do 60 st. při osové vzdálenosti latí přes 360 do 600 mm</t>
  </si>
  <si>
    <t>-1917245570</t>
  </si>
  <si>
    <t>Kontralaťování krovu</t>
  </si>
  <si>
    <t>155</t>
  </si>
  <si>
    <t>-1803796887</t>
  </si>
  <si>
    <t>156</t>
  </si>
  <si>
    <t>762395000</t>
  </si>
  <si>
    <t>Spojovací prostředky krovů, bednění a laťování, nadstřešních konstrukcí svory, prkna, hřebíky, pásová ocel, vruty</t>
  </si>
  <si>
    <t>-922620147</t>
  </si>
  <si>
    <t>Spojovací prostřdky</t>
  </si>
  <si>
    <t>240*0,025</t>
  </si>
  <si>
    <t>157</t>
  </si>
  <si>
    <t>998762102</t>
  </si>
  <si>
    <t>Přesun hmot pro konstrukce tesařské stanovený z hmotnosti přesunovaného materiálu vodorovná dopravní vzdálenost do 50 m v objektech výšky přes 6 do 12 m</t>
  </si>
  <si>
    <t>2041783421</t>
  </si>
  <si>
    <t>763</t>
  </si>
  <si>
    <t>Konstrukce suché výstavby</t>
  </si>
  <si>
    <t>158</t>
  </si>
  <si>
    <t>763111333</t>
  </si>
  <si>
    <t>Příčka ze sádrokartonových desek s nosnou konstrukcí z jednoduchých ocelových profilů UW, CW jednoduše opláštěná deskou impregnovanou H2 tl. 12,5 mm, příčka tl. 100 mm, profil 75 TI tl. 60 mm, EI 30, Rw 45 dB</t>
  </si>
  <si>
    <t>-1200822002</t>
  </si>
  <si>
    <t>SDK příčka 100 mm</t>
  </si>
  <si>
    <t>výpočet dle vč D02,03</t>
  </si>
  <si>
    <t>E6</t>
  </si>
  <si>
    <t>(1,545+1,545+0,6)*3,5</t>
  </si>
  <si>
    <t>(1,5+1,85)*((4,4+2,4)/2)</t>
  </si>
  <si>
    <t>159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</si>
  <si>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</si>
  <si>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</si>
  <si>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287785726</t>
  </si>
  <si>
    <t>SDK příčka</t>
  </si>
  <si>
    <t>(3,3+1,25+0,58+0,4+0,445)*3,5</t>
  </si>
  <si>
    <t>(4,6+2,42+1,86+1,26)*((4,4+2,4)/2)</t>
  </si>
  <si>
    <t>160</t>
  </si>
  <si>
    <t>763111418</t>
  </si>
  <si>
    <t>-1299224753</t>
  </si>
  <si>
    <t>E4</t>
  </si>
  <si>
    <t>(3,17+3,7+3,08+2,9+1,4)*3,5</t>
  </si>
  <si>
    <t>(1,23+1,72+1,24)*3,5</t>
  </si>
  <si>
    <t>(3,3+3,2+3,3+3,4)*((4,4+2,4)/2)</t>
  </si>
  <si>
    <t>161</t>
  </si>
  <si>
    <t>763113319</t>
  </si>
  <si>
    <t>Příčka instalační ze sádrokartonových desek s nosnou konstrukcí ze zdvojených ocelových profilů UW, CW s mezerou, CW profily navzájem spojeny páskem sádry dvojitě opláštěná deskami standardními A tl. 2 x 12,5 mm, EI 60, příčka tl. 320 mm, profil 100 TI tl</t>
  </si>
  <si>
    <t>44658236</t>
  </si>
  <si>
    <t>E5</t>
  </si>
  <si>
    <t>3,05*3,4</t>
  </si>
  <si>
    <t>162</t>
  </si>
  <si>
    <t>763121455</t>
  </si>
  <si>
    <t>Stěna předsazená ze sádrokartonových desek s nosnou konstrukcí z ocelových profilů CW, UW dvojitě opláštěná deskami protipožárními DF tl. 2 x 12,5 mm, TI tl. 50 mm, EI 45, stěna tl. 125 mm, profil 100</t>
  </si>
  <si>
    <t>780839546</t>
  </si>
  <si>
    <t>SDK předsazená stěna</t>
  </si>
  <si>
    <t>163</t>
  </si>
  <si>
    <t>763132112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</si>
  <si>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</t>
  </si>
  <si>
    <t>739377083</t>
  </si>
  <si>
    <t xml:space="preserve">SDK podhled </t>
  </si>
  <si>
    <t>G1</t>
  </si>
  <si>
    <t>4,26+4,33+4,22</t>
  </si>
  <si>
    <t>G2</t>
  </si>
  <si>
    <t>164</t>
  </si>
  <si>
    <t>763161722</t>
  </si>
  <si>
    <t>SDK podkroví deska 1xDF 15 mm dvouvrstvá spodní kce profil CD+UD REI 30 - mezi krokve</t>
  </si>
  <si>
    <t>659412246</t>
  </si>
  <si>
    <t>SDK podhled</t>
  </si>
  <si>
    <t>výpočet dle vč 03,04,05</t>
  </si>
  <si>
    <t>24,4*(5+5,7)/2</t>
  </si>
  <si>
    <t>165</t>
  </si>
  <si>
    <t>763172312</t>
  </si>
  <si>
    <t>Instalační technika pro konstrukce ze sádrokartonových desek montáž revizních dvířek velikost 300 x 300 mm</t>
  </si>
  <si>
    <t>-446300216</t>
  </si>
  <si>
    <t>Instalační dvířka</t>
  </si>
  <si>
    <t>výpočet dle PSV</t>
  </si>
  <si>
    <t>prvek O4a</t>
  </si>
  <si>
    <t>prvek O4b</t>
  </si>
  <si>
    <t>166</t>
  </si>
  <si>
    <t>590307110</t>
  </si>
  <si>
    <t>Systémy sádrokartonové, sádrovláknité a cementovláknité systémy RIGIPS dvířka revizní 300 x 300 s automat. zámkem</t>
  </si>
  <si>
    <t>-695356849</t>
  </si>
  <si>
    <t>167</t>
  </si>
  <si>
    <t>590307111</t>
  </si>
  <si>
    <t>-1188744436</t>
  </si>
  <si>
    <t>168</t>
  </si>
  <si>
    <t>763251131</t>
  </si>
  <si>
    <t>Podlaha ze sádrovláknitých desek na pero a drážku podlaha tl. 40 mm podlahové desky tl. 2 x 10 mm s podsypem tl. 20 mm</t>
  </si>
  <si>
    <t>1846223424</t>
  </si>
  <si>
    <t>Podlaha sádrovláknitá s podsypem</t>
  </si>
  <si>
    <t>169</t>
  </si>
  <si>
    <t>763251391</t>
  </si>
  <si>
    <t>Podlaha ze sádrovláknitých desek na pero a drážku Příplatek k cenám za každých dalších 10 mm suchého podsypu</t>
  </si>
  <si>
    <t>-901351637</t>
  </si>
  <si>
    <t>Příplatek za podsyp</t>
  </si>
  <si>
    <t>skladba  C2</t>
  </si>
  <si>
    <t>5,3+18,78+11,19+12,58+18,27+31,54</t>
  </si>
  <si>
    <t>170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</si>
  <si>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</si>
  <si>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</si>
  <si>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842060098</t>
  </si>
  <si>
    <t>764</t>
  </si>
  <si>
    <t>Konstrukce klempířské</t>
  </si>
  <si>
    <t>171</t>
  </si>
  <si>
    <t>764001891</t>
  </si>
  <si>
    <t>Demontáž klempířských konstrukcí oplechování úžlabí do suti</t>
  </si>
  <si>
    <t>-709893836</t>
  </si>
  <si>
    <t>Demontáž úžlabí</t>
  </si>
  <si>
    <t>výpočet dle vč 05</t>
  </si>
  <si>
    <t>172</t>
  </si>
  <si>
    <t>764002811</t>
  </si>
  <si>
    <t>Demontáž klempířských konstrukcí okapového plechu do suti, v krytině povlakové</t>
  </si>
  <si>
    <t>1708980849</t>
  </si>
  <si>
    <t>Demontáž okapu</t>
  </si>
  <si>
    <t>173</t>
  </si>
  <si>
    <t>764002821</t>
  </si>
  <si>
    <t>Demontáž klempířských konstrukcí střešního výlezu do suti</t>
  </si>
  <si>
    <t>-636462016</t>
  </si>
  <si>
    <t>Demontáž výlezu</t>
  </si>
  <si>
    <t>174</t>
  </si>
  <si>
    <t>764002851</t>
  </si>
  <si>
    <t>Demontáž klempířských konstrukcí oplechování parapetů do suti</t>
  </si>
  <si>
    <t>-138099172</t>
  </si>
  <si>
    <t>Demontáž parapetů</t>
  </si>
  <si>
    <t>12,6</t>
  </si>
  <si>
    <t>175</t>
  </si>
  <si>
    <t>764002871</t>
  </si>
  <si>
    <t>Demontáž klempířských konstrukcí lemování zdí do suti</t>
  </si>
  <si>
    <t>-572931157</t>
  </si>
  <si>
    <t>Demontáž lemování</t>
  </si>
  <si>
    <t>176</t>
  </si>
  <si>
    <t>764004801</t>
  </si>
  <si>
    <t>Demontáž klempířských konstrukcí žlabu podokapního do suti</t>
  </si>
  <si>
    <t>1105546263</t>
  </si>
  <si>
    <t>Demontáž žlabu</t>
  </si>
  <si>
    <t>177</t>
  </si>
  <si>
    <t>764004861</t>
  </si>
  <si>
    <t>Demontáž klempířských konstrukcí svodu do suti</t>
  </si>
  <si>
    <t>1091130445</t>
  </si>
  <si>
    <t>Demontáž svodů</t>
  </si>
  <si>
    <t>178</t>
  </si>
  <si>
    <t>764203152</t>
  </si>
  <si>
    <t>Montáž oplechování střešních prvků střešního výlezu střechy s krytinou skládanou nebo plechovou</t>
  </si>
  <si>
    <t>629986417</t>
  </si>
  <si>
    <t>Montáž střešního výlezu</t>
  </si>
  <si>
    <t>výpočet dle  PSV</t>
  </si>
  <si>
    <t>prvek T10</t>
  </si>
  <si>
    <t>179</t>
  </si>
  <si>
    <t>611406070</t>
  </si>
  <si>
    <t>okna kombinovaná ze dřeva a hliníku zdvojená speciální konstrukce okna  střešní VELUX vnitřní doplňky k oknům VELUX výlez střešní  66 x 118 cm - hliník GXL 3060 - pro sklon střechy 15-85°, FK06</t>
  </si>
  <si>
    <t>253558232</t>
  </si>
  <si>
    <t>180</t>
  </si>
  <si>
    <t>764211435</t>
  </si>
  <si>
    <t>Oplechování střešních prvků z pozinkovaného plechu nároží větraného, včetně větrací mřížky rš 400 mm</t>
  </si>
  <si>
    <t>1937069424</t>
  </si>
  <si>
    <t>Ventilační mřížka</t>
  </si>
  <si>
    <t>prvek KL7</t>
  </si>
  <si>
    <t>181</t>
  </si>
  <si>
    <t>764213457</t>
  </si>
  <si>
    <t>Oplechování střešních prvků z pozinkovaného plechu sněhový zachytávač průbežný dvoutrubkový</t>
  </si>
  <si>
    <t>373214113</t>
  </si>
  <si>
    <t>Sněhový zachytavač</t>
  </si>
  <si>
    <t>prvek KL78</t>
  </si>
  <si>
    <t>182</t>
  </si>
  <si>
    <t>764241405</t>
  </si>
  <si>
    <t>Oplechování střešních prvků z titanzinkového předzvětralého plechu hřebene větraného, včetně větrací mřížky rš 400 mm</t>
  </si>
  <si>
    <t>1301649949</t>
  </si>
  <si>
    <t>Větrání hřebene</t>
  </si>
  <si>
    <t>prvek KL19</t>
  </si>
  <si>
    <t>183</t>
  </si>
  <si>
    <t>764241467</t>
  </si>
  <si>
    <t>Oplechování střešních prvků z titanzinkového předzvětralého plechu úžlabí rš 670 mm</t>
  </si>
  <si>
    <t>-1448525322</t>
  </si>
  <si>
    <t>Úžlabí</t>
  </si>
  <si>
    <t>prvek KL10</t>
  </si>
  <si>
    <t>184</t>
  </si>
  <si>
    <t>764242406</t>
  </si>
  <si>
    <t>Oplechování střešních prvků z titanzinkového předzvětralého plechu štítu závětrnou lištou rš 500 mm</t>
  </si>
  <si>
    <t>1646964760</t>
  </si>
  <si>
    <t>Závětrná lišta</t>
  </si>
  <si>
    <t>prvek KL15</t>
  </si>
  <si>
    <t>185</t>
  </si>
  <si>
    <t>764242436</t>
  </si>
  <si>
    <t>Oplechování střešních prvků z titanzinkového předzvětralého plechu okapu okapovým plechem střechy rovné rš 500 mm</t>
  </si>
  <si>
    <t>488353491</t>
  </si>
  <si>
    <t>Okap</t>
  </si>
  <si>
    <t>prvek KL9</t>
  </si>
  <si>
    <t>186</t>
  </si>
  <si>
    <t>764244407</t>
  </si>
  <si>
    <t>Oplechování horních ploch zdí a nadezdívek (atik) z titanzinkového předzvětralého plechu mechanicky kotvené rš 670 mm</t>
  </si>
  <si>
    <t>-571317530</t>
  </si>
  <si>
    <t>Oplechování nadezdívek</t>
  </si>
  <si>
    <t>prvek KL17</t>
  </si>
  <si>
    <t>prvek KL 18</t>
  </si>
  <si>
    <t>187</t>
  </si>
  <si>
    <t>764244411</t>
  </si>
  <si>
    <t>Oplechování horních ploch zdí a nadezdívek (atik) z titanzinkového předzvětralého plechu mechanicky kotvené přes rš 800 mm</t>
  </si>
  <si>
    <t>1040715617</t>
  </si>
  <si>
    <t>Atika</t>
  </si>
  <si>
    <t>prvek KL2</t>
  </si>
  <si>
    <t>188</t>
  </si>
  <si>
    <t>764246406</t>
  </si>
  <si>
    <t>Oplechování parapetů z titanzinkového předzvětralého plechu rovných mechanicky kotvené, bez rohů rš 500 mm</t>
  </si>
  <si>
    <t>104951965</t>
  </si>
  <si>
    <t>Parapet</t>
  </si>
  <si>
    <t>prvek KL1</t>
  </si>
  <si>
    <t>189</t>
  </si>
  <si>
    <t>764248411</t>
  </si>
  <si>
    <t>Oplechování říms a ozdobných prvků z titanzinkového předzvětralého plechu rovných, bez rohů mechanicky kotvené přes rš 670 mm</t>
  </si>
  <si>
    <t>1244631807</t>
  </si>
  <si>
    <t>Oplechování římsy</t>
  </si>
  <si>
    <t>prvek KL16</t>
  </si>
  <si>
    <t>190</t>
  </si>
  <si>
    <t>764341407</t>
  </si>
  <si>
    <t>Lemování zdí z titanzinkového předzvětralého plechu boční nebo horní rovných, střech s krytinou prejzovou nebo vlnitou rš 670 mm</t>
  </si>
  <si>
    <t>-2081253433</t>
  </si>
  <si>
    <t>Lemování komína</t>
  </si>
  <si>
    <t>prvek KL4</t>
  </si>
  <si>
    <t>191</t>
  </si>
  <si>
    <t>764341409</t>
  </si>
  <si>
    <t>Lemování zdí z titanzinkového předzvětralého plechu boční nebo horní rovných, střech s krytinou prejzovou nebo vlnitou rš 800 mm</t>
  </si>
  <si>
    <t>-619183163</t>
  </si>
  <si>
    <t>Lemování</t>
  </si>
  <si>
    <t>prvek KL3</t>
  </si>
  <si>
    <t>192</t>
  </si>
  <si>
    <t>764346426</t>
  </si>
  <si>
    <t>Lemování ventilačních nástavců z titanzinkového předzvětralého plechu výšky do 1000 mm, se stříškou střech s krytinou skládanou mimo prejzovou nebo z plechu, průměru přes 200 do 300 mm</t>
  </si>
  <si>
    <t>-459015705</t>
  </si>
  <si>
    <t>prvek KL12</t>
  </si>
  <si>
    <t>193</t>
  </si>
  <si>
    <t>764541407</t>
  </si>
  <si>
    <t>Žlab podokapní z titanzinkového předzvětralého plechu včetně háků a čel půlkruhový rš 400 mm</t>
  </si>
  <si>
    <t>-1512380690</t>
  </si>
  <si>
    <t>Žlab</t>
  </si>
  <si>
    <t>prvek KL5</t>
  </si>
  <si>
    <t>194</t>
  </si>
  <si>
    <t>764541447</t>
  </si>
  <si>
    <t>Žlab podokapní z titanzinkového předzvětralého plechu včetně háků a čel kotlík oválný (trychtýřový), rš žlabu/průměr svodu 330/120 mm</t>
  </si>
  <si>
    <t>-1621225617</t>
  </si>
  <si>
    <t>Kotlík</t>
  </si>
  <si>
    <t>prvek KL6</t>
  </si>
  <si>
    <t>195</t>
  </si>
  <si>
    <t>764548425</t>
  </si>
  <si>
    <t>Svod z titanzinkového předzvětralého plechu včetně objímek, kolen a odskoků kruhový, průměru 150 mm</t>
  </si>
  <si>
    <t>1888315358</t>
  </si>
  <si>
    <t>Svod</t>
  </si>
  <si>
    <t>196</t>
  </si>
  <si>
    <t>998764101</t>
  </si>
  <si>
    <t>Přesun hmot pro konstrukce klempířské stanovený z hmotnosti přesunovaného materiálu vodorovná dopravní vzdálenost do 50 m v objektech výšky do 6 m</t>
  </si>
  <si>
    <t>960296127</t>
  </si>
  <si>
    <t>765</t>
  </si>
  <si>
    <t>Konstrukce pokrývačské</t>
  </si>
  <si>
    <t>197</t>
  </si>
  <si>
    <t>765115352</t>
  </si>
  <si>
    <t>Montáž střešních doplňků krytiny keramické stoupací plošiny délky přes 400 do 800 mm</t>
  </si>
  <si>
    <t>-172078777</t>
  </si>
  <si>
    <t>Stoupací plošina</t>
  </si>
  <si>
    <t>prvek KL13</t>
  </si>
  <si>
    <t>198</t>
  </si>
  <si>
    <t>596602060</t>
  </si>
  <si>
    <t>stoupací komplet univerzální - dlouhý,držák rovný, rošt 60/25 cm vč. spojovacího materiálu, v barvě</t>
  </si>
  <si>
    <t>757781622</t>
  </si>
  <si>
    <t>199</t>
  </si>
  <si>
    <t>765131001</t>
  </si>
  <si>
    <t>Montáž vláknocementové krytiny skládané sklonu střechy do 30 st. jednoduché krytí z pravoúhlých formátů, počet desek do 10 ks/m2</t>
  </si>
  <si>
    <t>519549569</t>
  </si>
  <si>
    <t>Montáž krytiny</t>
  </si>
  <si>
    <t>200</t>
  </si>
  <si>
    <t>591602380</t>
  </si>
  <si>
    <t>krytina vláknocementová černá 400/400/4 mm</t>
  </si>
  <si>
    <t>11253929</t>
  </si>
  <si>
    <t>Poznámka k položce:
Spotřeba: 10,1  ks/m2</t>
  </si>
  <si>
    <t>materiál + 5% prořez</t>
  </si>
  <si>
    <t>240*10,1*1,05</t>
  </si>
  <si>
    <t>201</t>
  </si>
  <si>
    <t>591611500</t>
  </si>
  <si>
    <t>krytina vláknocementová rovinná lisovaná příslušenství skládané střešní krytiny BETTERNIT, DOMINANT, HORAL,RHOMBUS ventilační prostupy - plast v barvách krytiny D 110 mm SL  400x400 pro šablony</t>
  </si>
  <si>
    <t>1295848316</t>
  </si>
  <si>
    <t xml:space="preserve">materiál </t>
  </si>
  <si>
    <t>prvek KL11</t>
  </si>
  <si>
    <t>202</t>
  </si>
  <si>
    <t>765131141</t>
  </si>
  <si>
    <t>Montáž vláknocementové krytiny skládané sklonu střechy do 30 st. okapové hrany, krytí dvojité</t>
  </si>
  <si>
    <t>-1313511211</t>
  </si>
  <si>
    <t>Montáž okapu krytiny</t>
  </si>
  <si>
    <t>12,345</t>
  </si>
  <si>
    <t>8,26</t>
  </si>
  <si>
    <t>203</t>
  </si>
  <si>
    <t>-1959922018</t>
  </si>
  <si>
    <t>8,242*10,1*1,05</t>
  </si>
  <si>
    <t>204</t>
  </si>
  <si>
    <t>765131181</t>
  </si>
  <si>
    <t>Montáž vláknocementové krytiny skládané sklonu střechy do 30 st. hřebene jednoduchého z desek</t>
  </si>
  <si>
    <t>1474273199</t>
  </si>
  <si>
    <t>Montáž hřebene krytiny</t>
  </si>
  <si>
    <t>2,35*2</t>
  </si>
  <si>
    <t>205</t>
  </si>
  <si>
    <t>-1912466634</t>
  </si>
  <si>
    <t>4,7*0,4*10,1*1,05</t>
  </si>
  <si>
    <t>206</t>
  </si>
  <si>
    <t>765131201</t>
  </si>
  <si>
    <t>Montáž vláknocementové krytiny skládané sklonu střechy do 30 st. úžlabí přiřezáním desek podél oplechování</t>
  </si>
  <si>
    <t>-800305912</t>
  </si>
  <si>
    <t>3,15*2*2</t>
  </si>
  <si>
    <t>207</t>
  </si>
  <si>
    <t>765131281</t>
  </si>
  <si>
    <t>Montáž vláknocementové krytiny skládané Příplatek k cenám za sklon přes 30 st. na laťování</t>
  </si>
  <si>
    <t>-268936764</t>
  </si>
  <si>
    <t>Montáž krytiny - příplatek</t>
  </si>
  <si>
    <t>((7,7+7)/2*25,595)</t>
  </si>
  <si>
    <t>(3,15*2,35/2)</t>
  </si>
  <si>
    <t>208</t>
  </si>
  <si>
    <t>765191001</t>
  </si>
  <si>
    <t>Montáž pojistné hydroizolační fólie kladené ve sklonu do 20 st. lepením (vodotěsné podstřeší) na bednění nebo tepelnou izolaci</t>
  </si>
  <si>
    <t>564128056</t>
  </si>
  <si>
    <t>Partěsná vrstva</t>
  </si>
  <si>
    <t>209</t>
  </si>
  <si>
    <t>628662810</t>
  </si>
  <si>
    <t>šindele bitumenové VEDATOP®- podkladní pás asfaltový SBS modifikovaný za studena samolepící se samolepícímy přesahy na dřevěné bednění VEDATOP® SU Nagelrand tl. 3 mm</t>
  </si>
  <si>
    <t>1411845055</t>
  </si>
  <si>
    <t>240*1,15</t>
  </si>
  <si>
    <t>210</t>
  </si>
  <si>
    <t>765191013</t>
  </si>
  <si>
    <t>Montáž pojistné hydroizolační fólie kladené ve sklonu přes 20 st. volně na bednění nebo tepelnou izolaci</t>
  </si>
  <si>
    <t>1031529996</t>
  </si>
  <si>
    <t>Pojistná folie</t>
  </si>
  <si>
    <t>211</t>
  </si>
  <si>
    <t>283292180</t>
  </si>
  <si>
    <t>fólie z plastů ostatních a speciálně upravené podstřešní a parotěsné folie fólie a rohože Dörken Delta vent N</t>
  </si>
  <si>
    <t>763219975</t>
  </si>
  <si>
    <t>212</t>
  </si>
  <si>
    <t>R-997-001</t>
  </si>
  <si>
    <t>Kontrolní měření pro sanaci</t>
  </si>
  <si>
    <t>kpl</t>
  </si>
  <si>
    <t>-1920249985</t>
  </si>
  <si>
    <t>213</t>
  </si>
  <si>
    <t>R-997-002</t>
  </si>
  <si>
    <t>Prostředky osobní ochrany</t>
  </si>
  <si>
    <t>679839661</t>
  </si>
  <si>
    <t>214</t>
  </si>
  <si>
    <t>R-997-003</t>
  </si>
  <si>
    <t>Vybudování kontrolovaného pásma</t>
  </si>
  <si>
    <t>2141436790</t>
  </si>
  <si>
    <t>215</t>
  </si>
  <si>
    <t>R-997-004</t>
  </si>
  <si>
    <t>Provoz kontrolovaného pásma, technické zajištění</t>
  </si>
  <si>
    <t>868540318</t>
  </si>
  <si>
    <t>216</t>
  </si>
  <si>
    <t>R-997-005</t>
  </si>
  <si>
    <t>Demontáž AZC krytiny, penetrace (práce v OOPP)</t>
  </si>
  <si>
    <t>-1919452659</t>
  </si>
  <si>
    <t>217</t>
  </si>
  <si>
    <t>R-997-006</t>
  </si>
  <si>
    <t>Balení do vaků z PE</t>
  </si>
  <si>
    <t>716417693</t>
  </si>
  <si>
    <t>218</t>
  </si>
  <si>
    <t>R-997-007</t>
  </si>
  <si>
    <t>Doprava technologií, inženýring</t>
  </si>
  <si>
    <t>-1186908633</t>
  </si>
  <si>
    <t>219</t>
  </si>
  <si>
    <t>R-997-008</t>
  </si>
  <si>
    <t>Legislativní zajištění, závěreční zpráva</t>
  </si>
  <si>
    <t>-1785196265</t>
  </si>
  <si>
    <t>220</t>
  </si>
  <si>
    <t>R-997-009</t>
  </si>
  <si>
    <t>Odvoz odpadu na řízenou skládku do 5 km</t>
  </si>
  <si>
    <t>-206445679</t>
  </si>
  <si>
    <t>221</t>
  </si>
  <si>
    <t>R-997-010</t>
  </si>
  <si>
    <t>Poplatek za uložrní na skládce</t>
  </si>
  <si>
    <t>898314509</t>
  </si>
  <si>
    <t>222</t>
  </si>
  <si>
    <t>998765101</t>
  </si>
  <si>
    <t>Přesun hmot pro krytiny skládané stanovený z hmotnosti přesunovaného materiálu vodorovná dopravní vzdálenost do 50 m na objektech výšky do 6 m</t>
  </si>
  <si>
    <t>-1591203149</t>
  </si>
  <si>
    <t>766</t>
  </si>
  <si>
    <t>Konstrukce truhlářské</t>
  </si>
  <si>
    <t>223</t>
  </si>
  <si>
    <t>766421213</t>
  </si>
  <si>
    <t>Montáž obložení podhledů jednoduchých palubkami na pero a drážku z měkkého dřeva, šířky přes 80 do 100 mm</t>
  </si>
  <si>
    <t>313350691</t>
  </si>
  <si>
    <t>Podhled venkovní části</t>
  </si>
  <si>
    <t>(12,345+8,26)*1,3</t>
  </si>
  <si>
    <t>224</t>
  </si>
  <si>
    <t>611911550</t>
  </si>
  <si>
    <t>obložení dřevěné palubky obkladové - bez povrchové úpravy - provedení na pero a drážku - cena za m2 vč. pera - délka 2,4 - 5 m - balené ve fólii dřevina smrk profil klasický tl. x š (mm)      jakost 19 x 116               A/B</t>
  </si>
  <si>
    <t>151584140</t>
  </si>
  <si>
    <t>26,787*1,15</t>
  </si>
  <si>
    <t>225</t>
  </si>
  <si>
    <t>766427112</t>
  </si>
  <si>
    <t>Montáž obložení podhledů rošt podkladový</t>
  </si>
  <si>
    <t>-1869380804</t>
  </si>
  <si>
    <t>Podhled venkovní části - rošt</t>
  </si>
  <si>
    <t>(12,345+8,26)*1,3*2</t>
  </si>
  <si>
    <t>226</t>
  </si>
  <si>
    <t>605141130</t>
  </si>
  <si>
    <t>řezivo jehličnaté drobné, neopracované (lišty a latě), (ČSN 49 1503, ČSN 49 2100) řezivo jehličnaté - latě střešní latě délka 2 - 3,5 m latě impregnované</t>
  </si>
  <si>
    <t>-151261027</t>
  </si>
  <si>
    <t>53,573*0,05*0,03*1,1</t>
  </si>
  <si>
    <t>227</t>
  </si>
  <si>
    <t>766621012</t>
  </si>
  <si>
    <t>Montáž oken dřevěných včetně montáže rámu na polyuretanovou pěnu plochy přes 1 m2 pevných do zdiva, výšky přes 1,5 do 2,5 m</t>
  </si>
  <si>
    <t>981932758</t>
  </si>
  <si>
    <t>Montáž oken</t>
  </si>
  <si>
    <t>prvek T2</t>
  </si>
  <si>
    <t>1,18*2,02</t>
  </si>
  <si>
    <t>prvek T4</t>
  </si>
  <si>
    <t>0,9*0,65*7</t>
  </si>
  <si>
    <t>228</t>
  </si>
  <si>
    <t>R-766-002</t>
  </si>
  <si>
    <t xml:space="preserve">DŘEVĚNÁ STĚNA PROSKLENÁ EXTERIEROVÁ PEVNĚ ZASKLENÝ PARAPET V 900 mm,OKNO O+S - BEZPEČNOSTNÍ IZOLAČNÍ DVOJSKLO TYPU STOPRAY_x000D__x000D_
K = 1,1 W/m2K,_x000D__x000D_
MATERIÁL : MODŘÍN, POVRCHOVÁ ÚPRAVA LOMENÁ BÍLÁ_x000D__x000D_
CELOOBVODOVÉ KOVÁNÍ - POVRCH. ÚPRAVA GRAFIT-MAT_x000D__x000D_
 OBJEKTOVÁ TŘÍDA </t>
  </si>
  <si>
    <t>-136208644</t>
  </si>
  <si>
    <t>229</t>
  </si>
  <si>
    <t>R-766-004</t>
  </si>
  <si>
    <t>DŘEVĚNÉ OKNO TYPU EURO,JEDNOKŘÍDLÉ _x000D__x000D_
OTEVÍRAVÉ A SKLÁPĚCÍ , KŘÍDLO DĚLENO SVISLE PŘÍČLÍ_x000D__x000D_
 ZASKLENÍ -  IZOLAČNÍ DVOJSKLO _x000D__x000D_
K = 1,1 W/m2K,_x000D__x000D_
MATERIÁL :MODŘÍN, POVRCHOVÁ ÚPRAVA LOMENÁ BÍLÁ_x000D__x000D_
KOVÁNÍ - POVRCH. ÚPRAVA GRAFIT-MAT_x000D__x000D_
PARAPETNÍ DESKA TL. 35 mm, Š. 450</t>
  </si>
  <si>
    <t>-966305062</t>
  </si>
  <si>
    <t>230</t>
  </si>
  <si>
    <t>R-766-004a</t>
  </si>
  <si>
    <t>1732676578</t>
  </si>
  <si>
    <t>prvek T4a</t>
  </si>
  <si>
    <t>231</t>
  </si>
  <si>
    <t>R-766-004b</t>
  </si>
  <si>
    <t>-1230966086</t>
  </si>
  <si>
    <t>prvek T4b</t>
  </si>
  <si>
    <t>232</t>
  </si>
  <si>
    <t>766621112</t>
  </si>
  <si>
    <t>Montáž oken dřevěných včetně montáže rámu na polyuretanovou pěnu plochy přes 1 m2 špaletových do zdiva, výšky přes 1,5 do 2,5 m</t>
  </si>
  <si>
    <t>883700146</t>
  </si>
  <si>
    <t>prvek T3</t>
  </si>
  <si>
    <t>1,1*2*4</t>
  </si>
  <si>
    <t>prvek T3a</t>
  </si>
  <si>
    <t>1,1*2*1</t>
  </si>
  <si>
    <t>233</t>
  </si>
  <si>
    <t>R-766-003</t>
  </si>
  <si>
    <t>DŘEVĚNÉ OKNO KASTLOVÉ, ČTYŘKŘÍDLÉ_x000D__x000D_
SPODNÍ OKNA OTEVÍRAVÁ, HORNÍ OTEVÍRAVÁ A SKLÁPĚCÍ _x000D__x000D_
 ZASKLENÍ  VNĚJŠÍ KŘÍDLA JEDNODUCHÉ, VNITŘNÍ  IZOLAČNÍ DVOJSKLO _x000D__x000D_
K = 1,1 W/m2K,_x000D__x000D_
MATERIÁL :MODŘÍN, POVRCHOVÁ ÚPRAVA LOMENÁ BÍLÁ_x000D__x000D_
 KOVÁNÍ - POVRCH. ÚPRAVA GRAFIT-MAT_x000D__x000D_
P</t>
  </si>
  <si>
    <t>832734761</t>
  </si>
  <si>
    <t>234</t>
  </si>
  <si>
    <t>R-766-003a</t>
  </si>
  <si>
    <t>1240069873</t>
  </si>
  <si>
    <t>235</t>
  </si>
  <si>
    <t>766660132</t>
  </si>
  <si>
    <t>Montáž dveřních křídel dřevěných nebo plastových otevíravých do dřevěné rámové zárubně z masivního dřeva jednokřídlových, šířky přes 800 mm</t>
  </si>
  <si>
    <t>779877218</t>
  </si>
  <si>
    <t>Montáž dveří vnitřních</t>
  </si>
  <si>
    <t>prvek T5P</t>
  </si>
  <si>
    <t>prvek T6P</t>
  </si>
  <si>
    <t>prvek T7P, T7L</t>
  </si>
  <si>
    <t>3+3</t>
  </si>
  <si>
    <t>prvek T11L</t>
  </si>
  <si>
    <t>236</t>
  </si>
  <si>
    <t>R-766-005</t>
  </si>
  <si>
    <t>DŘEVĚNÁ STĚNA INTERIEROVÁ, S JEDNOKŘÍDLOVÝMI RÁMOVÝMI PROSKLENÝMI DVEŘMI  BEZPOLODRÁŽKOVÝMI - PRAVÝMI A PEVNĚ PROSKLENÝM NADSVĚTLÍKEM V 800, ZVUKOIZOLAČNÍ -  Rw 32 dB_x000D__x000D_
DO SKRYTÉ  ZÁRUBNĚ PRO SDK PŘÍČKU TL. 150 mm, BEZ PRAHU._x000D__x000D_
DVEŘNÍ KŘÍDLO BEZPOLODRÁŽKOVÉ</t>
  </si>
  <si>
    <t>282235647</t>
  </si>
  <si>
    <t>237</t>
  </si>
  <si>
    <t>R-766-007</t>
  </si>
  <si>
    <t>INTERIEROVÉ DVEŘEDŘEVĚNÉ, PLNÉ, JEDNOKŘÍDLOVÉ,ZVUKOIZOLAČNÍ -  Rw 32 dB,BEZPOLODRÁŽKOVÉ DO SKRYTÉ  ZÁRUBNĚ PRO SDK PŘÍČKU TL. 150 mm, BEZ PRAHU_x000D__x000D_
DVEŘNÍ KŘÍDLO  BEZPOLODRÁŽKOVÉ 900/1970 –_x000D__x000D_
MATERIÁL : MODŘÍN, POVRCHOVÁ ÚPRAVA LOMENÁ BÍLÁ._x000D__x000D_
KOVÁNÍ ROZETOVÉ –</t>
  </si>
  <si>
    <t>-2136630199</t>
  </si>
  <si>
    <t>238</t>
  </si>
  <si>
    <t>R-766-015</t>
  </si>
  <si>
    <t>DŘEVĚNÉ DVEŘE VNITŘNÍ, OTEVÍRAVÉ, JEDNOKŘÍDLÉ,BEZPOLODRÁŽKOVÉ_x000D__x000D_
VYSOCE ODOLNÉ, BEZPOLODRÁŽKOVÉ SE SKRYTÝMI ZÁVĚSY, HLADKÉ, PLNÉ, _x000D__x000D_
S  VENTILAČNÍ HORIZONTÁLNÍ MŘÍŽKOU 75/400 mm – BÍLÁ MAT_x000D__x000D_
POVRCHOVÁ ÚPRAVA  BÍLÁ MAT _x000D__x000D_
BEZ PRAHU_x000D__x000D_
SKRYTÁ ZÁRUBEŇ 100-150/700/1</t>
  </si>
  <si>
    <t>633286477</t>
  </si>
  <si>
    <t>239</t>
  </si>
  <si>
    <t>R-766-016</t>
  </si>
  <si>
    <t>_x000D__x000D_
DŘEVĚNÉ DVEŘE VNITŘNÍ, OTEVÍRAVÉ, JEDNOKŘÍDLÉ,_x000D__x000D_
VYSOCE ODOLNÉ, BEZPOLODRÁŽKOVÉ SE SKRYTÝMI ZÁVĚSY, HLADKÉ, PLNÉ_x000D__x000D_
 ZVUKOIZOLAČNÍ Rw 32 dB  POVRCHOVÁ ÚPRAVA BÍLÁ MAT, _x000D__x000D_
BEZ PRAHU_x000D__x000D_
SKRYTÁ ZÁRUBEŇ 150/700/1970_x000D__x000D_
POVRCHOVÁ ÚPRAVA BÍLÁ MAT_x000D__x000D_
KOVÁNÍ - TYPU ALU F</t>
  </si>
  <si>
    <t>167163315</t>
  </si>
  <si>
    <t>prvek T8P, T8L</t>
  </si>
  <si>
    <t>4+1</t>
  </si>
  <si>
    <t>R-766-017</t>
  </si>
  <si>
    <t>DŘEVĚNÉ DVEŘE VNITŘNÍ, OTEVÍRAVÉ, JEDNOKŘÍDLÉ,_x000D__x000D_
VYSOCE ODOLNÉ, BEZPOLODRÁŽKOVÉ SE SKRYTÝMI ZÁVĚSY, HLADKÉ, PLNÉ_x000D__x000D_
 ZVUKOIZOLAČNÍ Rw 32 dB  POVRCHOVÁ ÚPRAVA BÍLÁ MAT, _x000D__x000D_
BEZ PRAHU_x000D__x000D_
SKRYTÁ ZÁRUBEŇ 150/700/1970_x000D__x000D_
POVRCHOVÁ ÚPRAVA BÍLÁ MAT_x000D__x000D_
KOVÁNÍ - TYPU ALU FSB</t>
  </si>
  <si>
    <t>-460273560</t>
  </si>
  <si>
    <t>241</t>
  </si>
  <si>
    <t>766660421</t>
  </si>
  <si>
    <t>Montáž dveřních křídel dřevěných nebo plastových vchodových dveří včetně rámu do zdiva jednokřídlových s nadsvětlíkem</t>
  </si>
  <si>
    <t>-1265443537</t>
  </si>
  <si>
    <t>Montáž dveří</t>
  </si>
  <si>
    <t>prvek T1</t>
  </si>
  <si>
    <t>242</t>
  </si>
  <si>
    <t>R-766-001</t>
  </si>
  <si>
    <t>_x000D__x000D_
DŘEVĚNÁ VSTUPNÍ STĚNA EXTERIEROVÁ S JEDNOKŘÍDLOVÝMI  DVEŘMI VEN OTEVÍRAVÝMI - PRAVÝMI_x000D__x000D_
Š. OTEVÍRAVÉHO KŘÍDLA MIN. 900 mm, VÝŠKA 2350mm,PEVNĚ ZASKLENÝ NADSVĚTLÍK - BEZPEČNOSTNÍ IZOLAČNÍ DVOJSKLO TYPU STOPRAY S GRAFICKÝM POTISKEM. K = 1,1 W/m2K,_x000D__x000D_
MATERIÁL</t>
  </si>
  <si>
    <t>840953500</t>
  </si>
  <si>
    <t>243</t>
  </si>
  <si>
    <t>766671463</t>
  </si>
  <si>
    <t>Okna střešní VELUX řada GZL okna kyvná osazení do krytiny ploché včetně montáže okenního rámu, lemování a plisovaného límce rozměru 78 x 98 cm</t>
  </si>
  <si>
    <t>-1646456121</t>
  </si>
  <si>
    <t>Montáž střečních oken</t>
  </si>
  <si>
    <t>prvek T9</t>
  </si>
  <si>
    <t>244</t>
  </si>
  <si>
    <t>611406110</t>
  </si>
  <si>
    <t>okna kombinovaná ze dřeva a hliníku zdvojená speciální konstrukce okna  střešní VELUX ovládání k střešním oknům VELUX elektrické ovládání KUX 100 - ovládací systém pro 1 prvek</t>
  </si>
  <si>
    <t>1584059395</t>
  </si>
  <si>
    <t>245</t>
  </si>
  <si>
    <t>611406130</t>
  </si>
  <si>
    <t>okna kombinovaná ze dřeva a hliníku zdvojená speciální konstrukce okna  střešní VELUX ovládání k střešním oknům VELUX elektrické ovládání motorická jednotka pro okna GGL/GGU KMG 100</t>
  </si>
  <si>
    <t>-1724516053</t>
  </si>
  <si>
    <t>246</t>
  </si>
  <si>
    <t>611406140</t>
  </si>
  <si>
    <t>okna kombinovaná ze dřeva a hliníku zdvojená speciální konstrukce okna  střešní VELUX ovládání k střešním oknům VELUX elektrické ovládání radiofrekvenční dálkový ovladač KLR 100</t>
  </si>
  <si>
    <t>-530497646</t>
  </si>
  <si>
    <t>247</t>
  </si>
  <si>
    <t>766681114</t>
  </si>
  <si>
    <t>Montáž zárubní dřevěných, plastových nebo z lamina rámových, pro dveře jednokřídlové, šířky do 900 mm</t>
  </si>
  <si>
    <t>-650934127</t>
  </si>
  <si>
    <t>Montáž zárubní vnitřních</t>
  </si>
  <si>
    <t>248</t>
  </si>
  <si>
    <t>611811010</t>
  </si>
  <si>
    <t xml:space="preserve">zárubeň interiérová, obložková pro dveře 1křídlé 8-15 cm </t>
  </si>
  <si>
    <t>-1981184790</t>
  </si>
  <si>
    <t>249</t>
  </si>
  <si>
    <t>766681115</t>
  </si>
  <si>
    <t>Montáž zárubní dřevěných, plastových nebo z lamina rámových, pro dveře jednokřídlové, šířky přes 900 mm</t>
  </si>
  <si>
    <t>1770061276</t>
  </si>
  <si>
    <t>Montáž zárubní vstupní stěny</t>
  </si>
  <si>
    <t>prvek T1P</t>
  </si>
  <si>
    <t>250</t>
  </si>
  <si>
    <t>R-766-006</t>
  </si>
  <si>
    <t>-1452388717</t>
  </si>
  <si>
    <t>251</t>
  </si>
  <si>
    <t>R-766-009</t>
  </si>
  <si>
    <t>KUCHYŇSKÁ LINKA VESTAVĚNÁ DO UZAVÍRATELNÉHO KONTEJNERU_x000D__x000D_
S VESTAVĚNOU INDUKČNÍ VARNOU DESKOU 2 PLOTÝNKOVOU,DŘEZEM S ODKAPÁVACÍ PLOCHOU.RECIRKULAČNÍ DIGESTOŘ.VESTAVĚNÁ LEDNICE S MRAZICÍM BOXEM_x000D__x000D_
MATERIÁL – LAKOVANÁ MDF, PRACOVNÍ PLOCHA A DŘEZ UMĚLÝ KÁMEN - B</t>
  </si>
  <si>
    <t>-1622992671</t>
  </si>
  <si>
    <t>Kuchyňská linka</t>
  </si>
  <si>
    <t>prvek T12</t>
  </si>
  <si>
    <t>252</t>
  </si>
  <si>
    <t>R-766-011</t>
  </si>
  <si>
    <t>KRYCÍ STĚNA TECHNICKÉHO VYBAVENÍ ( HYDRANT, ROZVADĚČ, RACK, ÚSTŘEDNA EZS)_x000D__x000D_
MATERIÁL - BÍLÉ LAMINO VYSOCE ODOLNÉ, VYSOKÝ LESK _x000D__x000D_
DVÍŘKA S VESTAVĚNÝMI HORIZONTÁLNÍMI ŽALUZIEMI_x000D__x000D_
KOVÁNÍ TYPU BLUM, BEZ MADEL - OTEVÍRÁNÍ NA KLIP, POLEP DVEŘÍ DLE TYPOVÉHO OZNAČEN</t>
  </si>
  <si>
    <t>1289348590</t>
  </si>
  <si>
    <t>Krycí stěna technického vybavení</t>
  </si>
  <si>
    <t>prvek T13</t>
  </si>
  <si>
    <t>253</t>
  </si>
  <si>
    <t>R-766-012</t>
  </si>
  <si>
    <t>D+M lepená stupnice s oblou čelní hranou , materiál dub tl. 35 mm</t>
  </si>
  <si>
    <t>-912489656</t>
  </si>
  <si>
    <t>Lepená stupnice s oblou čelní hranou , materiál dub tl. 35 mm</t>
  </si>
  <si>
    <t>skladba C1</t>
  </si>
  <si>
    <t>254</t>
  </si>
  <si>
    <t>R-766-013</t>
  </si>
  <si>
    <t>D+M podstupnice - lepená, dub, tl. 15 mm</t>
  </si>
  <si>
    <t>-2699127</t>
  </si>
  <si>
    <t>Podstupnice - lepená, dub, tl. 15 mm</t>
  </si>
  <si>
    <t>255</t>
  </si>
  <si>
    <t>R-766-014</t>
  </si>
  <si>
    <t xml:space="preserve">D+M systémový soklík v .50 mm - lepený profil dub </t>
  </si>
  <si>
    <t>-1836948569</t>
  </si>
  <si>
    <t xml:space="preserve">Systémový soklík v .50 mm - lepený profil dub </t>
  </si>
  <si>
    <t>20*(0,18+0,3)*2</t>
  </si>
  <si>
    <t>767</t>
  </si>
  <si>
    <t>Konstrukce zámečnické</t>
  </si>
  <si>
    <t>256</t>
  </si>
  <si>
    <t>767531111</t>
  </si>
  <si>
    <t>Montáž vstupních čistících zón z rohoží kovových nebo plastových</t>
  </si>
  <si>
    <t>308337311</t>
  </si>
  <si>
    <t>Čistící zóna</t>
  </si>
  <si>
    <t>prvek O1</t>
  </si>
  <si>
    <t>2,335*1,87</t>
  </si>
  <si>
    <t>257</t>
  </si>
  <si>
    <t>697520650</t>
  </si>
  <si>
    <t>čistící zóny rohože vstupní rohož vstupní LAWELL provedení rýhované hliníkové profily</t>
  </si>
  <si>
    <t>1945058633</t>
  </si>
  <si>
    <t>4,366</t>
  </si>
  <si>
    <t>258</t>
  </si>
  <si>
    <t>767531121</t>
  </si>
  <si>
    <t>Montáž vstupních čistících zón z rohoží osazení rámu mosazného nebo hliníkového zapuštěného z L profilů</t>
  </si>
  <si>
    <t>1919710644</t>
  </si>
  <si>
    <t>Čistící zóna - rám</t>
  </si>
  <si>
    <t>2,335+2,335+1,87+1,87</t>
  </si>
  <si>
    <t>259</t>
  </si>
  <si>
    <t>697521610</t>
  </si>
  <si>
    <t>rám pro zapuštění, profil L - 30/30, 20/30 - nerez</t>
  </si>
  <si>
    <t>628016174</t>
  </si>
  <si>
    <t>8,41</t>
  </si>
  <si>
    <t>260</t>
  </si>
  <si>
    <t>767810113</t>
  </si>
  <si>
    <t>Montáž větracích mřížek ocelových čtyřhranných, průřezu přes 0,04 do 0,09 m2</t>
  </si>
  <si>
    <t>-817242955</t>
  </si>
  <si>
    <t>Montáž větracích mřížek</t>
  </si>
  <si>
    <t>prvek O2</t>
  </si>
  <si>
    <t>261</t>
  </si>
  <si>
    <t>562456010</t>
  </si>
  <si>
    <t>stavební části z ostatních plastů mřížky větrací plastové [ASA] hranaté VM 300x300 B  bílá se síťovinou</t>
  </si>
  <si>
    <t>-1494158096</t>
  </si>
  <si>
    <t>Poznámka k položce:
UV Stabilní materiál ASA - Acrylonitrile styrene acrylate</t>
  </si>
  <si>
    <t>262</t>
  </si>
  <si>
    <t>R-767-001</t>
  </si>
  <si>
    <t>Zádržný systém pro pracovní činnosti</t>
  </si>
  <si>
    <t>1522673122</t>
  </si>
  <si>
    <t>prvek KL14</t>
  </si>
  <si>
    <t>263</t>
  </si>
  <si>
    <t>R-767-002</t>
  </si>
  <si>
    <t>2124507486</t>
  </si>
  <si>
    <t>264</t>
  </si>
  <si>
    <t>R-767-003</t>
  </si>
  <si>
    <t>-1503980836</t>
  </si>
  <si>
    <t>265</t>
  </si>
  <si>
    <t>R-767-004</t>
  </si>
  <si>
    <t>-1831489803</t>
  </si>
  <si>
    <t>266</t>
  </si>
  <si>
    <t>R-767-005</t>
  </si>
  <si>
    <t>1552453134</t>
  </si>
  <si>
    <t>267</t>
  </si>
  <si>
    <t>R-767-006</t>
  </si>
  <si>
    <t>892987193</t>
  </si>
  <si>
    <t>268</t>
  </si>
  <si>
    <t>R-767-007</t>
  </si>
  <si>
    <t>Zatemňovací roleta 1250/2100 mm ve vestavěné kazetě s el. ovládáním - ozn. O3a</t>
  </si>
  <si>
    <t>1743551861</t>
  </si>
  <si>
    <t>Zatemňovací roleta ve vestavěné kazetě</t>
  </si>
  <si>
    <t>prvek O3a</t>
  </si>
  <si>
    <t>269</t>
  </si>
  <si>
    <t>R-767-008</t>
  </si>
  <si>
    <t>Zatemňovací roleta 1160/1870 mm ve vestavěné kazetě s el. ovládáním - ozn. O3b</t>
  </si>
  <si>
    <t>-1507788530</t>
  </si>
  <si>
    <t>prvek O3b</t>
  </si>
  <si>
    <t>270</t>
  </si>
  <si>
    <t>R-767-009</t>
  </si>
  <si>
    <t>Zatemňovací roleta 1000/650 mm ve vestavěné kazetě s el. ovládáním - ozn. O3c</t>
  </si>
  <si>
    <t>-386130866</t>
  </si>
  <si>
    <t>prvek O3c</t>
  </si>
  <si>
    <t>271</t>
  </si>
  <si>
    <t>R-767-010</t>
  </si>
  <si>
    <t>Zatemňovací roleta 780/980 mm ve vestavěné kazetě s el. ovládáním - ozn. O3d</t>
  </si>
  <si>
    <t>-603625751</t>
  </si>
  <si>
    <t>prvek O3d</t>
  </si>
  <si>
    <t>272</t>
  </si>
  <si>
    <t>R-767-011</t>
  </si>
  <si>
    <t>RHP práškový - ozn. O06</t>
  </si>
  <si>
    <t>-247743611</t>
  </si>
  <si>
    <t>RHP práškový</t>
  </si>
  <si>
    <t>prvek O06</t>
  </si>
  <si>
    <t>273</t>
  </si>
  <si>
    <t>R-767-012</t>
  </si>
  <si>
    <t>D+M přechodové krycí lišty š. 20 mm - ozn. Z1</t>
  </si>
  <si>
    <t>-834518305</t>
  </si>
  <si>
    <t xml:space="preserve">D+M přechodové krycí lišty </t>
  </si>
  <si>
    <t>výpočet dle PSV - Zámečnické</t>
  </si>
  <si>
    <t>prvek Z1</t>
  </si>
  <si>
    <t>274</t>
  </si>
  <si>
    <t>R-767-013</t>
  </si>
  <si>
    <t>D+M stěnového madla Dn 45 mm - ozn. Z2</t>
  </si>
  <si>
    <t>1465979372</t>
  </si>
  <si>
    <t>D+M stěnového madla</t>
  </si>
  <si>
    <t>prvek Z2</t>
  </si>
  <si>
    <t>275</t>
  </si>
  <si>
    <t>R-767-014</t>
  </si>
  <si>
    <t>D+M exteriérové čistící zóny 1500/1500 mm vč. vany z polymerického betonu s odtokem do dešťové kanalizace  - ozn. Z3</t>
  </si>
  <si>
    <t>-74028635</t>
  </si>
  <si>
    <t>D+M exteriérové čistící zóny</t>
  </si>
  <si>
    <t>prvek Z3</t>
  </si>
  <si>
    <t>276</t>
  </si>
  <si>
    <t>R-767-015</t>
  </si>
  <si>
    <t>D+M nerezových dvířek s ventilací 600/600/300 mm vč. energetického zámku - ozn. Z4</t>
  </si>
  <si>
    <t>-1520202478</t>
  </si>
  <si>
    <t xml:space="preserve">D+M nerezových dvířek </t>
  </si>
  <si>
    <t>prvek Z4</t>
  </si>
  <si>
    <t>277</t>
  </si>
  <si>
    <t>R-767-016</t>
  </si>
  <si>
    <t>D+M nerezového sklopného madla 800/250 mm  - ozn. Z5a</t>
  </si>
  <si>
    <t>784956855</t>
  </si>
  <si>
    <t>D+M nerezového sklopného madla</t>
  </si>
  <si>
    <t>prvek Z5a</t>
  </si>
  <si>
    <t>278</t>
  </si>
  <si>
    <t>R-767-017</t>
  </si>
  <si>
    <t>D+M nerezového pevného madla 600/250 mm  - ozn. Z5b</t>
  </si>
  <si>
    <t>-1026147111</t>
  </si>
  <si>
    <t>D+M nerezového pevného madla</t>
  </si>
  <si>
    <t>prvek Z5b</t>
  </si>
  <si>
    <t>279</t>
  </si>
  <si>
    <t>R-767-018</t>
  </si>
  <si>
    <t>D+M nerezového pevného zrcadla 600/900 mm  - ozn. Z5c</t>
  </si>
  <si>
    <t>251758720</t>
  </si>
  <si>
    <t>D+M nerezového pevného zrcadla</t>
  </si>
  <si>
    <t>prvek Z5c</t>
  </si>
  <si>
    <t>280</t>
  </si>
  <si>
    <t>R-767-019</t>
  </si>
  <si>
    <t>D+M nerezového nástěnného rohového umyvadla 900/600 mm  - ozn. Z5d</t>
  </si>
  <si>
    <t>-85658778</t>
  </si>
  <si>
    <t>D+M nerezového rohového umyvadla</t>
  </si>
  <si>
    <t>prvek Z5d</t>
  </si>
  <si>
    <t>281</t>
  </si>
  <si>
    <t>R-767-020</t>
  </si>
  <si>
    <t>D+M nerezové zádové opěrky - ozn. Z5e</t>
  </si>
  <si>
    <t>295545896</t>
  </si>
  <si>
    <t>D+M nerezové zádové opěrky</t>
  </si>
  <si>
    <t>prvek Z5e</t>
  </si>
  <si>
    <t>282</t>
  </si>
  <si>
    <t>R-767-021</t>
  </si>
  <si>
    <t>D+M nerezové police osazené na v 850 mm - ozn. Z5f</t>
  </si>
  <si>
    <t>-639070610</t>
  </si>
  <si>
    <t xml:space="preserve">D+M nerezové police </t>
  </si>
  <si>
    <t>prvek Z5f</t>
  </si>
  <si>
    <t>283</t>
  </si>
  <si>
    <t>R-767-022</t>
  </si>
  <si>
    <t>D+M nerezového háčku na oděv 400/200 mm - ozn. Z5g</t>
  </si>
  <si>
    <t>905927743</t>
  </si>
  <si>
    <t xml:space="preserve">D+M nerezového háčku </t>
  </si>
  <si>
    <t>prvek Z5g</t>
  </si>
  <si>
    <t>284</t>
  </si>
  <si>
    <t>R-767-023</t>
  </si>
  <si>
    <t>D+M nerezového zrcadla do obkladu 400/800 mm - ozn. Z5h</t>
  </si>
  <si>
    <t>1580789932</t>
  </si>
  <si>
    <t>D+M nerezového zrcadla</t>
  </si>
  <si>
    <t>prvek Z5h</t>
  </si>
  <si>
    <t>285</t>
  </si>
  <si>
    <t>R-767-024</t>
  </si>
  <si>
    <t>D+M nerezového senzorového dávkovače mýdla 600/600 mm - ozn. Z5i</t>
  </si>
  <si>
    <t>-503318183</t>
  </si>
  <si>
    <t>prvek Z5i</t>
  </si>
  <si>
    <t>286</t>
  </si>
  <si>
    <t>R-767-025</t>
  </si>
  <si>
    <t>D+M nerezového zásobníku na toaletní papír 120/150/150 mm - ozn. Z5i</t>
  </si>
  <si>
    <t>-1912047325</t>
  </si>
  <si>
    <t>D+M nerezového zásobníku na toaletní papír</t>
  </si>
  <si>
    <t>prvek Z5j</t>
  </si>
  <si>
    <t>287</t>
  </si>
  <si>
    <t>R-767-026</t>
  </si>
  <si>
    <t>D+M nerezové WC soupravy nástěnné  100/160/170 mm - ozn. Z5k</t>
  </si>
  <si>
    <t>797985392</t>
  </si>
  <si>
    <t>D+M nerezové WC soupravy</t>
  </si>
  <si>
    <t>prvek Z5k</t>
  </si>
  <si>
    <t>288</t>
  </si>
  <si>
    <t>R-767-027</t>
  </si>
  <si>
    <t>D+M nerezového zásobníku na papírové ručníky 100/100/300 mm - ozn. Z5l</t>
  </si>
  <si>
    <t>-931675031</t>
  </si>
  <si>
    <t>D+M nerezového zásobníku na papírové ručníky</t>
  </si>
  <si>
    <t>prvek Z5l</t>
  </si>
  <si>
    <t>289</t>
  </si>
  <si>
    <t>R-767-028</t>
  </si>
  <si>
    <t>D+M nerezového odpadkového koše  300/300/150 mm - ozn. Z5m</t>
  </si>
  <si>
    <t>-1739466020</t>
  </si>
  <si>
    <t>D+M nerezového odpadkového koše</t>
  </si>
  <si>
    <t>prvek Z5m</t>
  </si>
  <si>
    <t>290</t>
  </si>
  <si>
    <t>R-767-029</t>
  </si>
  <si>
    <t>D+M nerezového piktogramu  120/120 mm - ozn. Z5n</t>
  </si>
  <si>
    <t>255207473</t>
  </si>
  <si>
    <t>prvek Z5n</t>
  </si>
  <si>
    <t>291</t>
  </si>
  <si>
    <t>R-767-030</t>
  </si>
  <si>
    <t>D+M nerezového piktogramu WC 120/120 mm - ozn. Z5o</t>
  </si>
  <si>
    <t>-958300461</t>
  </si>
  <si>
    <t>prvek Z5o</t>
  </si>
  <si>
    <t>292</t>
  </si>
  <si>
    <t>R-767-031</t>
  </si>
  <si>
    <t>D+M nerezových dvířek s ventilací 600/600/300 mm vč. energetického zámku - ozn. Z6</t>
  </si>
  <si>
    <t>360419622</t>
  </si>
  <si>
    <t>prvek Z6</t>
  </si>
  <si>
    <t>293</t>
  </si>
  <si>
    <t>R-767-032</t>
  </si>
  <si>
    <t>D+M kolečkového schodolezu - ozn. Z6</t>
  </si>
  <si>
    <t>-1059764494</t>
  </si>
  <si>
    <t>D+M kolečkového schodolezu</t>
  </si>
  <si>
    <t>771</t>
  </si>
  <si>
    <t>Podlahy z dlaždic</t>
  </si>
  <si>
    <t>294</t>
  </si>
  <si>
    <t>771574113</t>
  </si>
  <si>
    <t>Montáž podlah z dlaždic keramických lepených flexibilním lepidlem režných nebo glazovaných hladkých přes 9 do 12 ks/ m2</t>
  </si>
  <si>
    <t>922557699</t>
  </si>
  <si>
    <t>Montáž keramické dlažby</t>
  </si>
  <si>
    <t>skladba B1.1 - mč 102</t>
  </si>
  <si>
    <t>8,72</t>
  </si>
  <si>
    <t>skladba B1.2- mč 101,109</t>
  </si>
  <si>
    <t>13,99+2,44</t>
  </si>
  <si>
    <t>skladba B2- mč 108</t>
  </si>
  <si>
    <t>4,24</t>
  </si>
  <si>
    <t>295</t>
  </si>
  <si>
    <t>597611350</t>
  </si>
  <si>
    <t>dlaždice keramické 30 x 30 x 0,8 cm</t>
  </si>
  <si>
    <t>-1937665516</t>
  </si>
  <si>
    <t>29,39*1,1</t>
  </si>
  <si>
    <t>296</t>
  </si>
  <si>
    <t>771574153</t>
  </si>
  <si>
    <t>Montáž podlah z dlaždic keramických lepených flexibilním lepidlem režných nebo glazovaných velkoformátových s rozlivovým lepidlem přes 2 do 4 ks/ m2</t>
  </si>
  <si>
    <t>216874469</t>
  </si>
  <si>
    <t>skladba B4 - mč 201,202</t>
  </si>
  <si>
    <t>12,76+7,14</t>
  </si>
  <si>
    <t>297</t>
  </si>
  <si>
    <t>597613090</t>
  </si>
  <si>
    <t>obkládačky a dlaždice keramické podlahy - RAKO dlaždice formát 59,8 x 59,8 x  1 cm  (barevné) ORION      I.j.  (cen.skup. 86)</t>
  </si>
  <si>
    <t>1677344771</t>
  </si>
  <si>
    <t>37,17*1,1</t>
  </si>
  <si>
    <t>298</t>
  </si>
  <si>
    <t>771579195</t>
  </si>
  <si>
    <t>Montáž podlah z dlaždic keramických Příplatek k cenám za spárování cement bílý</t>
  </si>
  <si>
    <t>-1679327732</t>
  </si>
  <si>
    <t>Montáž keramické dlažby - příplatek</t>
  </si>
  <si>
    <t>29,39+37,17</t>
  </si>
  <si>
    <t>299</t>
  </si>
  <si>
    <t>771579197</t>
  </si>
  <si>
    <t>Příplatek k montáž podlah keramických za lepení lepidlem</t>
  </si>
  <si>
    <t>1033868413</t>
  </si>
  <si>
    <t>300</t>
  </si>
  <si>
    <t>771591111</t>
  </si>
  <si>
    <t>Podlahy - ostatní práce penetrace podkladu</t>
  </si>
  <si>
    <t>2094605412</t>
  </si>
  <si>
    <t>301</t>
  </si>
  <si>
    <t>771990111</t>
  </si>
  <si>
    <t>Vyrovnání podkladní vrstvy samonivelační stěrkou tl. 4 mm, min. pevnosti 15 MPa</t>
  </si>
  <si>
    <t>-252718022</t>
  </si>
  <si>
    <t>302</t>
  </si>
  <si>
    <t>998771101</t>
  </si>
  <si>
    <t>Přesun hmot pro podlahy z dlaždic stanovený z hmotnosti přesunovaného materiálu vodorovná dopravní vzdálenost do 50 m v objektech výšky do 6 m</t>
  </si>
  <si>
    <t>-783120630</t>
  </si>
  <si>
    <t>776</t>
  </si>
  <si>
    <t>Podlahy povlakové</t>
  </si>
  <si>
    <t>303</t>
  </si>
  <si>
    <t>776111112</t>
  </si>
  <si>
    <t>Příprava podkladu broušení podlah nového podkladu betonového</t>
  </si>
  <si>
    <t>375118317</t>
  </si>
  <si>
    <t>Broušení podkladu</t>
  </si>
  <si>
    <t>skladba A1 - mč 104,105</t>
  </si>
  <si>
    <t>55,91+11,18</t>
  </si>
  <si>
    <t>skladba A2- mč 203, 204, 205</t>
  </si>
  <si>
    <t>8,52+58,22+8,05</t>
  </si>
  <si>
    <t>304</t>
  </si>
  <si>
    <t>776111311</t>
  </si>
  <si>
    <t>Příprava podkladu vysátí podlah</t>
  </si>
  <si>
    <t>-1223361822</t>
  </si>
  <si>
    <t>Vysátí podkladu</t>
  </si>
  <si>
    <t>305</t>
  </si>
  <si>
    <t>776121111</t>
  </si>
  <si>
    <t>Příprava podkladu penetrace vodou ředitelná na savý podklad (válečkováním) ředěná v poměru 1:3 podlah</t>
  </si>
  <si>
    <t>-1705694590</t>
  </si>
  <si>
    <t>Penetrace</t>
  </si>
  <si>
    <t>306</t>
  </si>
  <si>
    <t>776141113</t>
  </si>
  <si>
    <t>Příprava podkladu vyrovnání samonivelační stěrkou podlah min.pevnosti 20 MPa, tloušťky přes 5 do 8 mm</t>
  </si>
  <si>
    <t>108668359</t>
  </si>
  <si>
    <t>Vyrovnání podkladu</t>
  </si>
  <si>
    <t>307</t>
  </si>
  <si>
    <t>776231111</t>
  </si>
  <si>
    <t>Lepení vinylu standardním lepidlem</t>
  </si>
  <si>
    <t>793751356</t>
  </si>
  <si>
    <t>Montáž PVC</t>
  </si>
  <si>
    <t>308</t>
  </si>
  <si>
    <t>284110450</t>
  </si>
  <si>
    <t>Podlahoviny z polyvinylchloridu bez podkladu heterogenní podlahová krytina čtverce povlakové z PVC čtverce povlakové z PVC homogenní elektrostaticky vodivé Colorex EC, tl. 2,00 mm, (0,05 - 1 Mohm)</t>
  </si>
  <si>
    <t>306703562</t>
  </si>
  <si>
    <t>Poznámka k položce:
el. odpor  0,05 - 1 Mohm, rozměrová stálost 0,05%, otlak do 0,035 mm</t>
  </si>
  <si>
    <t>141,88*1,1</t>
  </si>
  <si>
    <t>309</t>
  </si>
  <si>
    <t>776411111</t>
  </si>
  <si>
    <t>Montáž soklíků lepením obvodových, výšky do 80 mm</t>
  </si>
  <si>
    <t>27041038</t>
  </si>
  <si>
    <t>310</t>
  </si>
  <si>
    <t>284110090</t>
  </si>
  <si>
    <t>Podlahoviny z polyvinylchloridu bez podkladu speciální soklové lišty - lišty z měkkého PVC 10335    18 x 80 mm  role 50 m</t>
  </si>
  <si>
    <t>240955095</t>
  </si>
  <si>
    <t>311</t>
  </si>
  <si>
    <t>776991111</t>
  </si>
  <si>
    <t>Ostatní práce spárování silikonem</t>
  </si>
  <si>
    <t>605104426</t>
  </si>
  <si>
    <t>312</t>
  </si>
  <si>
    <t>776991141</t>
  </si>
  <si>
    <t>Ostatní práce údržba nových podlahovin po pokládce pastování a leštění ručně</t>
  </si>
  <si>
    <t>-2092178357</t>
  </si>
  <si>
    <t>Leštění PVC</t>
  </si>
  <si>
    <t>313</t>
  </si>
  <si>
    <t>776992111</t>
  </si>
  <si>
    <t>Ostatní práce montáž zemnícího pásku</t>
  </si>
  <si>
    <t>367325372</t>
  </si>
  <si>
    <t>Montáž zemnícího pásku</t>
  </si>
  <si>
    <t>(55,91+11,18)*1,5</t>
  </si>
  <si>
    <t>(8,52+58,22+8,05)*1,5</t>
  </si>
  <si>
    <t>314</t>
  </si>
  <si>
    <t>196202000</t>
  </si>
  <si>
    <t>Plechy, pásy, pruhy, svitky a kotouče z mědi pásky měděné samolepící pro vodivé podlahoviny Cu pásek KB-938-L bal. 16,5 mb</t>
  </si>
  <si>
    <t>1855924831</t>
  </si>
  <si>
    <t>212,82*1,05</t>
  </si>
  <si>
    <t>315</t>
  </si>
  <si>
    <t>998776101</t>
  </si>
  <si>
    <t>Přesun hmot pro podlahy povlakové stanovený z hmotnosti přesunovaného materiálu vodorovná dopravní vzdálenost do 50 m v objektech výšky do 6 m</t>
  </si>
  <si>
    <t>-1873880379</t>
  </si>
  <si>
    <t>777</t>
  </si>
  <si>
    <t>Podlahy lité</t>
  </si>
  <si>
    <t>316</t>
  </si>
  <si>
    <t>777510041</t>
  </si>
  <si>
    <t>Podlahy ze stěrky epoxidové systém tl 5 mm</t>
  </si>
  <si>
    <t>1842162228</t>
  </si>
  <si>
    <t>Povrch podlahy</t>
  </si>
  <si>
    <t>317</t>
  </si>
  <si>
    <t>777551112</t>
  </si>
  <si>
    <t>Podlahy lité tloušťky 5 mm</t>
  </si>
  <si>
    <t>651500360</t>
  </si>
  <si>
    <t>Vyrovnávací stěrka</t>
  </si>
  <si>
    <t>318</t>
  </si>
  <si>
    <t>777556202</t>
  </si>
  <si>
    <t>Podlahy ze stěrky silikátové vyhlazení podkladu</t>
  </si>
  <si>
    <t>-1242872452</t>
  </si>
  <si>
    <t>Vyrovnávací stěrka pod podlahové palubky</t>
  </si>
  <si>
    <t>319</t>
  </si>
  <si>
    <t>777615113</t>
  </si>
  <si>
    <t>Nátěry epoxidové podlah betonových jednonásobné - penetrace</t>
  </si>
  <si>
    <t>-973250547</t>
  </si>
  <si>
    <t>Povrch podlahy - penetrace</t>
  </si>
  <si>
    <t>320</t>
  </si>
  <si>
    <t>R-777-001</t>
  </si>
  <si>
    <t>Podlahy ze stěrky epoxidové - sokl</t>
  </si>
  <si>
    <t>731593835</t>
  </si>
  <si>
    <t>Povrch podlahy - sokl</t>
  </si>
  <si>
    <t>321</t>
  </si>
  <si>
    <t>998777101</t>
  </si>
  <si>
    <t>Přesun hmot pro podlahy lité stanovený z hmotnosti přesunovaného materiálu vodorovná dopravní vzdálenost do 50 m v objektech výšky do 6 m</t>
  </si>
  <si>
    <t>1655229686</t>
  </si>
  <si>
    <t>781</t>
  </si>
  <si>
    <t>Dokončovací práce - obklady</t>
  </si>
  <si>
    <t>322</t>
  </si>
  <si>
    <t>781474115</t>
  </si>
  <si>
    <t>Montáž obkladů vnitřních stěn z dlaždic keramických lepených flexibilním lepidlem režných nebo glazovaných hladkých přes 22 do 25 ks/m2</t>
  </si>
  <si>
    <t>-2038184954</t>
  </si>
  <si>
    <t>Montáž obkladů</t>
  </si>
  <si>
    <t>mč 106</t>
  </si>
  <si>
    <t>(2,7+2,37+2,01+1,8)*2,05</t>
  </si>
  <si>
    <t>mč 107</t>
  </si>
  <si>
    <t>(0,9+0,9+1,545+1,545)*2,05</t>
  </si>
  <si>
    <t>mč 108</t>
  </si>
  <si>
    <t>(1,72+1,72+1,23+1,23)*2,05</t>
  </si>
  <si>
    <t>(1,565+1,565+1,23+1,23)*2,05</t>
  </si>
  <si>
    <t>mč 109</t>
  </si>
  <si>
    <t>(0,7+0,7+1,87)*0,8</t>
  </si>
  <si>
    <t>mč 206</t>
  </si>
  <si>
    <t>(0,9+0,9+1,5+1,5)*2,05</t>
  </si>
  <si>
    <t>mč 207</t>
  </si>
  <si>
    <t>(0,95+0,95+1,55+1,55)*2,05</t>
  </si>
  <si>
    <t>(0,9+0,9+1,65+1,65)*2,05</t>
  </si>
  <si>
    <t>mč 208</t>
  </si>
  <si>
    <t>0,7*2*-9</t>
  </si>
  <si>
    <t>323</t>
  </si>
  <si>
    <t>597610750</t>
  </si>
  <si>
    <t>obkládačky keramické 19,8 x 19,8 x 0,7 cm I. j.</t>
  </si>
  <si>
    <t>-499919990</t>
  </si>
  <si>
    <t>102,235*1,1</t>
  </si>
  <si>
    <t>324</t>
  </si>
  <si>
    <t>781479191</t>
  </si>
  <si>
    <t>Montáž obkladů vnitřních stěn z dlaždic keramických Příplatek k cenám za plochu do 10 m2 jednotlivě</t>
  </si>
  <si>
    <t>-1983267005</t>
  </si>
  <si>
    <t>Montáž obkladů - příplatek</t>
  </si>
  <si>
    <t>výpočet dle vč montáže</t>
  </si>
  <si>
    <t>102,235</t>
  </si>
  <si>
    <t>325</t>
  </si>
  <si>
    <t>781479192</t>
  </si>
  <si>
    <t>Montáž obkladů vnitřních stěn z dlaždic keramických Příplatek k cenám za obklady v omezeném prostoru</t>
  </si>
  <si>
    <t>1851310299</t>
  </si>
  <si>
    <t>326</t>
  </si>
  <si>
    <t>781479195</t>
  </si>
  <si>
    <t>Montáž obkladů vnitřních stěn z dlaždic keramických Příplatek k cenám za spárování cement bílý</t>
  </si>
  <si>
    <t>-1515389066</t>
  </si>
  <si>
    <t>327</t>
  </si>
  <si>
    <t>781479197</t>
  </si>
  <si>
    <t>Montáž obkladů vnitřních stěn z dlaždic keramických Příplatek k cenám za lepidlo</t>
  </si>
  <si>
    <t>-1996079799</t>
  </si>
  <si>
    <t>328</t>
  </si>
  <si>
    <t>781493611</t>
  </si>
  <si>
    <t>Ostatní prvky montáž vanových dvířek plastových lepených s rámem</t>
  </si>
  <si>
    <t>-1522721897</t>
  </si>
  <si>
    <t>prvek O5</t>
  </si>
  <si>
    <t>329</t>
  </si>
  <si>
    <t>562457210</t>
  </si>
  <si>
    <t>Stavební části z ostatních plastů dvířka vanová [ASA] DV 300x300 B - bílá</t>
  </si>
  <si>
    <t>1640971286</t>
  </si>
  <si>
    <t>330</t>
  </si>
  <si>
    <t>781494111</t>
  </si>
  <si>
    <t>Ostatní prvky plastové profily ukončovací a dilatační lepené flexibilním lepidlem rohové</t>
  </si>
  <si>
    <t>493034773</t>
  </si>
  <si>
    <t>331</t>
  </si>
  <si>
    <t>781495111</t>
  </si>
  <si>
    <t>Ostatní prvky ostatní práce penetrace podkladu</t>
  </si>
  <si>
    <t>-1602790165</t>
  </si>
  <si>
    <t>332</t>
  </si>
  <si>
    <t>998781101</t>
  </si>
  <si>
    <t>Přesun hmot pro obklady keramické stanovený z hmotnosti přesunovaného materiálu vodorovná dopravní vzdálenost do 50 m v objektech výšky do 6 m</t>
  </si>
  <si>
    <t>694015335</t>
  </si>
  <si>
    <t>783</t>
  </si>
  <si>
    <t>Dokončovací práce - nátěry</t>
  </si>
  <si>
    <t>333</t>
  </si>
  <si>
    <t>783118211</t>
  </si>
  <si>
    <t>Lakovací nátěr truhlářských konstrukcí dvojnásobný s mezibroušením syntetický</t>
  </si>
  <si>
    <t>-734597692</t>
  </si>
  <si>
    <t>Povrchová úprava obložení</t>
  </si>
  <si>
    <t>výpočet dle oboložení</t>
  </si>
  <si>
    <t>334</t>
  </si>
  <si>
    <t>783314201</t>
  </si>
  <si>
    <t>Základní antikorozní nátěr zámečnických konstrukcí jednonásobný syntetický standardní</t>
  </si>
  <si>
    <t>-328020281</t>
  </si>
  <si>
    <t>Nátěr nosníků</t>
  </si>
  <si>
    <t>1,6*0,45*5*6</t>
  </si>
  <si>
    <t>1,6*0,45*4*7</t>
  </si>
  <si>
    <t>335</t>
  </si>
  <si>
    <t>783827425</t>
  </si>
  <si>
    <t>Krycí (ochranný ) nátěr omítek dvojnásobný hladkých omítek hladkých, zrnitých tenkovrstvých nebo štukových stupně členitosti 1 a 2 silikonový</t>
  </si>
  <si>
    <t>-1504081843</t>
  </si>
  <si>
    <t>Vnější nátěr omítky</t>
  </si>
  <si>
    <t>784</t>
  </si>
  <si>
    <t>Dokončovací práce - malby a tapety</t>
  </si>
  <si>
    <t>336</t>
  </si>
  <si>
    <t>784181101</t>
  </si>
  <si>
    <t>Penetrace podkladu jednonásobná základní akrylátová v místnostech výšky do 3,80 m</t>
  </si>
  <si>
    <t>-1808207831</t>
  </si>
  <si>
    <t>Malba</t>
  </si>
  <si>
    <t>výpočet dle stěn</t>
  </si>
  <si>
    <t>54,908*2</t>
  </si>
  <si>
    <t>34,44*2</t>
  </si>
  <si>
    <t>2,66*2</t>
  </si>
  <si>
    <t>2,24*2</t>
  </si>
  <si>
    <t>93,235</t>
  </si>
  <si>
    <t>34,76</t>
  </si>
  <si>
    <t>-112,355</t>
  </si>
  <si>
    <t>337</t>
  </si>
  <si>
    <t>784211101</t>
  </si>
  <si>
    <t>Malby z malířských směsí otěruvzdorných za mokra dvojnásobné, bílé za mokra otěruvzdorné výborně v místnostech výšky do 3,80 m</t>
  </si>
  <si>
    <t>-2039184513</t>
  </si>
  <si>
    <t>02 - Zdravotně technické instalace</t>
  </si>
  <si>
    <t xml:space="preserve">    721 - Zdravotechnika - vnitřní kanalizace</t>
  </si>
  <si>
    <t xml:space="preserve">    721a - Zdravotechnika - odvod kondenzátu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</si>
  <si>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</si>
  <si>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</si>
  <si>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</si>
  <si>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  783 - Dokončovací práce - nátěry</t>
  </si>
  <si>
    <t xml:space="preserve">    930 - hodinové zúčtovací sazby</t>
  </si>
  <si>
    <t>721</t>
  </si>
  <si>
    <t>Zdravotechnika - vnitřní kanalizace</t>
  </si>
  <si>
    <t>721173401</t>
  </si>
  <si>
    <t>Potrubí kanalizační plastové svodné systém KG DN 100</t>
  </si>
  <si>
    <t>1843293131</t>
  </si>
  <si>
    <t>Poznámka k položce:
Část svodu č1, svod č.3,4,5, (pod podl. 1NP), Výkr.č. 01, 04,</t>
  </si>
  <si>
    <t>721173402</t>
  </si>
  <si>
    <t>Potrubí kanalizační plastové svodné systém KG DN 125</t>
  </si>
  <si>
    <t>594694909</t>
  </si>
  <si>
    <t>Poznámka k položce:
Část svodu č.1, svod č.6 (pod podlahou 1NP), Výkr. č. 01, 04</t>
  </si>
  <si>
    <t>721174024</t>
  </si>
  <si>
    <t>Potrubí kanalizační z PP odpadní systém HT DN 70</t>
  </si>
  <si>
    <t>2106155436</t>
  </si>
  <si>
    <t>Poznámka k položce:
Odpad č.1,2  (1NP, 2NP), Výkr.č. 02, 03, 04</t>
  </si>
  <si>
    <t>721174025</t>
  </si>
  <si>
    <t>Potrubí kanalizační z PP odpadní systém HT DN 100</t>
  </si>
  <si>
    <t>497952031</t>
  </si>
  <si>
    <t>Poznámka k položce:
Odp.č. 3, 4, 5, 6 + připoj. kanl. potrubí od WC a výlevky (1NP, 2NP), Výkr. č.02, 03, 04</t>
  </si>
  <si>
    <t>721174042</t>
  </si>
  <si>
    <t>Potrubí kanalizační z PP připojovací systém HT DN 40</t>
  </si>
  <si>
    <t>461299594</t>
  </si>
  <si>
    <t>Poznámka k položce:
připojovací potrubí od umývadel a podomítkových zápach uzávěrek (1NP, 2NP), výkr. č. 02, 03, 04</t>
  </si>
  <si>
    <t>721174043</t>
  </si>
  <si>
    <t>Potrubí kanalizační z PP připojovací systém HT DN 50</t>
  </si>
  <si>
    <t>-1931680892</t>
  </si>
  <si>
    <t>Poznámka k položce:
Připojovací potrubí od pisoáru a dřezů  (1NP, 2NP),</t>
  </si>
  <si>
    <t>721194104</t>
  </si>
  <si>
    <t>Vyvedení a upevnění odpadních výpustek DN 40</t>
  </si>
  <si>
    <t>1117712942</t>
  </si>
  <si>
    <t>Poznámka k položce:
1NP, 2NP, Vývody pro napojení umývadel (m.č. 106  WC TP, m.č. 107 WC muži , m.č. 108 WC ženy,m.č. 207  WC muži, m.č. 208  WC ženy)  - 5ks, pro napoj poomítkové zápach. uzávěrky (m.č. 102 komunikace,  201 komunikace, m.č. 108 technická místnost) - 3ks, Celkem 8ks, Výkr. č. 02, 03, 04</t>
  </si>
  <si>
    <t>721194105</t>
  </si>
  <si>
    <t>Vyvedení a upevnění odpadních výpustek DN 50</t>
  </si>
  <si>
    <t>-1683247820</t>
  </si>
  <si>
    <t>Poznámka k položce:
1NP,2NP, vývody pro napojení dřezu (m.č.109 čajová kuchyňka), pro napojení pisoárů m.č.107 a m.č. 207 WC muži), Celkem 3ks, Výkr. č. 02, 03, 04,</t>
  </si>
  <si>
    <t>721194107</t>
  </si>
  <si>
    <t>Vyvedení a upevnění odpadních výpustek DN 70</t>
  </si>
  <si>
    <t>-1572032412</t>
  </si>
  <si>
    <t>Poznámka k položce:
2NP, Vývod pro napojení vpusti DN 70 (m.č. 208 technická místnost), Výkr. č. 03, 04</t>
  </si>
  <si>
    <t>721000110</t>
  </si>
  <si>
    <t>Podlahová vpusť DN 70,  s variabilním odtokem,s pevnou izolační soupravou  se zápachovou uzávěrkou, s vtok. mřížkou 115x115mm</t>
  </si>
  <si>
    <t>ks</t>
  </si>
  <si>
    <t>-1727692939</t>
  </si>
  <si>
    <t>Poznámka k položce:
2NP,  (m.č. 208 technická místnost), Výkr. č. 03, 04, , , , , ,</t>
  </si>
  <si>
    <t>721000111.1</t>
  </si>
  <si>
    <t>Izolační souprava s HL 83M pro stěrovou izolaci</t>
  </si>
  <si>
    <t>166297862</t>
  </si>
  <si>
    <t>Poznámka k položce:
2NP,  (m.č. 208 technická místnost), Výkr. č. 03, 04, , , ,</t>
  </si>
  <si>
    <t>721000130</t>
  </si>
  <si>
    <t>Přivzdušňovací ventil DN 75 s tepelnou izolací a masivním vícebřitovým pryžvým těsněním , Al, 32l/sec</t>
  </si>
  <si>
    <t>-462780109</t>
  </si>
  <si>
    <t>Poznámka k položce:
2NP, odp.č. 2 (m.č. 201 komunikace), Výkr. č. 03, 04</t>
  </si>
  <si>
    <t>721194109</t>
  </si>
  <si>
    <t>Vyvedení a upevnění odpadních výpustek DN 100</t>
  </si>
  <si>
    <t>-56774954</t>
  </si>
  <si>
    <t>Poznámka k položce:
1NP, 2NP, Vývody pro napojení WCl (m.č. 106  WC TP, m.č. 107 WC muži , m.č. 108 WC ženy,m.č. 207  WC muži, m.č. 208  WC ženy)  - 5ks, pro napoj výlevky  (m.č. 206 úklid) - 1ks, Celkem 6ks, Výkr. č. 02, 03, 04, , ,</t>
  </si>
  <si>
    <t>721000213</t>
  </si>
  <si>
    <t>Dvířka kovovová-povrchová úprava -bílý komaxit 300/300mm</t>
  </si>
  <si>
    <t>1072736013</t>
  </si>
  <si>
    <t>Poznámka k položce:
1NP, odp.č.1, 2, 3, 4), Vákr. č. 02, 04,</t>
  </si>
  <si>
    <t>721273153</t>
  </si>
  <si>
    <t>Hlavice ventilační polypropylen PP DN 110</t>
  </si>
  <si>
    <t>-1616126661</t>
  </si>
  <si>
    <t>Poznámka k položce:
Střecha, Odpad č.3, 4, Výkr. č. 04</t>
  </si>
  <si>
    <t>721290111</t>
  </si>
  <si>
    <t>Zkouška těsnosti potrubí kanalizace vodou do DN 125</t>
  </si>
  <si>
    <t>1790869028</t>
  </si>
  <si>
    <t>998721102</t>
  </si>
  <si>
    <t>Přesun hmot tonážní pro vnitřní kanalizace v objektech v do 12 m</t>
  </si>
  <si>
    <t>-895749674</t>
  </si>
  <si>
    <t>721a</t>
  </si>
  <si>
    <t>Zdravotechnika - odvod kondenzátu</t>
  </si>
  <si>
    <t>721174042.1</t>
  </si>
  <si>
    <t>Potrubí kanalizační z PP připojovací systém HT DN 40 (DN 32)</t>
  </si>
  <si>
    <t>-187300993</t>
  </si>
  <si>
    <t>Poznámka k položce:
1NP, 2NP, (m.č. 104 AV učebna, m.č. 105 kabinet, m.č. 204 AV učebna, m.č. 203 kabinet), Výkr. č. 02, 03, 04),</t>
  </si>
  <si>
    <t>722181213</t>
  </si>
  <si>
    <t>Ochrana vodovodního potrubí přilepenými tepelně izolačními trubicemi z PE tl do 6 mm DN přes 32 mm</t>
  </si>
  <si>
    <t>739094732</t>
  </si>
  <si>
    <t>2014296946</t>
  </si>
  <si>
    <t>Poznámka k položce:
1NP, 2NP, (m.č. 104 AV učebna, m.č. 105 kabinet, m.č. 204 AV učebna, m.č. 203 kabinet), Výkr. č. 02, 03, 04), , , , , , ,</t>
  </si>
  <si>
    <t>500000220</t>
  </si>
  <si>
    <t>Podomítková vodní Z.Ú. pro odvod kondenzátu , s přídavnou mechanickou zápach. uzávěrkou , pro klimatizační jednotky DN 32</t>
  </si>
  <si>
    <t>-2012089350</t>
  </si>
  <si>
    <t>Poznámka k položce:
1NP, 2NP, vedle odpadu č.2, m.č.108 WC ženy), Výkr. č. 02, 03, 04,</t>
  </si>
  <si>
    <t>2099613121</t>
  </si>
  <si>
    <t>998721102.1</t>
  </si>
  <si>
    <t>-1963388272</t>
  </si>
  <si>
    <t>722</t>
  </si>
  <si>
    <t>Zdravotechnika - vnitřní vodovod</t>
  </si>
  <si>
    <t>722174022</t>
  </si>
  <si>
    <t>Potrubí vodovodní plastové  EVO PP - RCT S4 (SDR 9)   20 x 2,3 mm</t>
  </si>
  <si>
    <t>2046304859</t>
  </si>
  <si>
    <t>Poznámka k položce:
1NP, 2NP, vedení v drážkách ve zdivu a v lehkých příčkách, Výkr. 02, 03, 04</t>
  </si>
  <si>
    <t>722174023</t>
  </si>
  <si>
    <t>Potrubí vodovodní plastové  EVO PP - RCT S4 (SDR 9)   25 x 2,8 mm</t>
  </si>
  <si>
    <t>612231030</t>
  </si>
  <si>
    <t>722174024</t>
  </si>
  <si>
    <t>Potrubí vodovodní plastové EVO PP - RCT S4 (SDR 9)   32 x 3,6</t>
  </si>
  <si>
    <t>668935328</t>
  </si>
  <si>
    <t>722181211</t>
  </si>
  <si>
    <t>Ochrana vodovodního potrubí přilepenými tepelně izolačními trubicemi z PE tl do 6 mm DN do 22 mm</t>
  </si>
  <si>
    <t>364861055</t>
  </si>
  <si>
    <t>Poznámka k položce:
1NP, 2NP, vedení v drážkách ve zdivu a v lehkých příčkách, Výkr. 02, 03, 04, ,</t>
  </si>
  <si>
    <t>722181212</t>
  </si>
  <si>
    <t>Ochrana vodovodního potrubí přilepenými tepelně izolačními trubicemi z PE tl do 6 mm DN do 32 mm</t>
  </si>
  <si>
    <t>-2043633446</t>
  </si>
  <si>
    <t>Poznámka k položce:
1NP, 2NP, vedení v drážkách ve zdivu a v lehkých příčkách, Výkr. 02, 03, 04, , ,</t>
  </si>
  <si>
    <t>2032229899</t>
  </si>
  <si>
    <t>722220111</t>
  </si>
  <si>
    <t>Nástěnka pro výtokový ventil G 1/2 s jedním závitem</t>
  </si>
  <si>
    <t>1112712858</t>
  </si>
  <si>
    <t>Poznámka k položce:
1NP,2NP, Vývody pro napojení baterií u umývadel (m.č. 106  WC TP, m.č. 107 WC muži , m.č. 108 WC ženy,m.č. 207  WC muži, m.č. 208  WC ženy)  - 5  x 2 = 10ks, vývody pro napojení baterie u dřezu (m.č.109 čajová kuchyňka)  1x 2 = 2ks, vývod pro napojení malého el. ohřívače m.č. 108 WC ženy) 1ks, Celkem 13ks, Výkr. č. 02, 03, 04, ,</t>
  </si>
  <si>
    <t>722220121</t>
  </si>
  <si>
    <t>Nástěnka pro baterii G 1/2 s jedním závitem</t>
  </si>
  <si>
    <t>pár</t>
  </si>
  <si>
    <t>-1249412418</t>
  </si>
  <si>
    <t>Poznámka k položce:
2NP, pro napojení baterie u výlevky  (m.č. 206 úklid) - 1ks, Vákr.č. 03, 04, ,</t>
  </si>
  <si>
    <t>722232045</t>
  </si>
  <si>
    <t>Kohout kulový přímý G 1 PN 42 do 185°C vnitřní závit</t>
  </si>
  <si>
    <t>-1755153639</t>
  </si>
  <si>
    <t>Poznámka k položce:
2NP, Na přívodu studené vody k ohřevu T.V., a  na vývodu T.V. (m.č. 208 technická místnost, m.č. 207 WC muži) - 3ks, Výkr. č. 03, 04</t>
  </si>
  <si>
    <t>722232044</t>
  </si>
  <si>
    <t>Kohout kulový přímý G 3/4 PN 42 do 185°C vnitřní závit</t>
  </si>
  <si>
    <t>1480211579</t>
  </si>
  <si>
    <t>Poznámka k položce:
1NP,2NP, (m.č. 106 WC TP, m.č. 108 WC ženy) - 2ks¨, (m.č. 205 technická místnst) 1ks, Celkem 3ks, Výkr. č. 02, 03, 04</t>
  </si>
  <si>
    <t>722232046</t>
  </si>
  <si>
    <t>Kohout kulový přímý G 1 1/4 PN 42 do 185°C vnitřní závit</t>
  </si>
  <si>
    <t>-747580367</t>
  </si>
  <si>
    <t>Poznámka k položce:
1NP, na hlavním přívodu studené vody, (m.č. 101 vstupní hala), Výkr. č. 102, 104</t>
  </si>
  <si>
    <t>722232064</t>
  </si>
  <si>
    <t>Kohout kulový přímý G 1 1/4 PN 42 do 185°C vnitřní závit s vypouštěním</t>
  </si>
  <si>
    <t>1039071681</t>
  </si>
  <si>
    <t>Poznámka k položce:
1NP, na hlavním přívodu studené vody, (m.č. 101 vstupní hala), Výkr. č. 102, 104, , , ,</t>
  </si>
  <si>
    <t>722239101</t>
  </si>
  <si>
    <t>Montáž armatur vodovodních se dvěma závity G 1/2</t>
  </si>
  <si>
    <t>-924475387</t>
  </si>
  <si>
    <t>Poznámka k položce:
1NP, 2NP, přívod vody k pisoáru (m.č. 107 WC muži, 207 WC muži) - 2ks, Výkr č. 02, 03, 04,</t>
  </si>
  <si>
    <t>72200080</t>
  </si>
  <si>
    <t>Kombinovaná armatura uzávěr, zpětný uzávěr EA dle ČSN EN 1717 G1/2</t>
  </si>
  <si>
    <t>-1781853825</t>
  </si>
  <si>
    <t>722239102</t>
  </si>
  <si>
    <t>Montáž armatur vodovodních se dvěma závity G 3/4</t>
  </si>
  <si>
    <t>-2054417978</t>
  </si>
  <si>
    <t>Poznámka k položce:
2NP, na přívodu studené vody k ohřevu T.V., (m.č. 205 technická místnost) - 1ks, Výkr. č. 03, 04</t>
  </si>
  <si>
    <t>500000202</t>
  </si>
  <si>
    <t>Pojistný a zpětný ventil T 1847 G3/4</t>
  </si>
  <si>
    <t>1609474287</t>
  </si>
  <si>
    <t>Poznámka k položce:
2NP, na přívodu studené vody k ohřevu T.V., (m.č. 205 technická místnost) - 1ks, Výkr. č. 03, 04, , ,</t>
  </si>
  <si>
    <t>722190401</t>
  </si>
  <si>
    <t>Vyvedení a upevnění výpustku do DN 25 (napojení hadicového systému pro první zásah)</t>
  </si>
  <si>
    <t>-882239633</t>
  </si>
  <si>
    <t>Poznámka k položce:
1NP,  přívod vody k hadicovém systému pro první zásah, m.č. 101  vstupní hala, Výkr. č. 02, 04</t>
  </si>
  <si>
    <t>722000032</t>
  </si>
  <si>
    <t>Hadicový systém  D19 m skříň 710/710/200, bílá , tvarově stálá hadice 30m, s výstřikovou hubicí 6mm)</t>
  </si>
  <si>
    <t>-1580731660</t>
  </si>
  <si>
    <t>Poznámka k položce:
1NP, m.č. 101  vstupní hala, Výkr. č. 02, 04, , ,</t>
  </si>
  <si>
    <t>722239103</t>
  </si>
  <si>
    <t>Montáž armatur vodovodních se dvěma závity G 1</t>
  </si>
  <si>
    <t>-209438500</t>
  </si>
  <si>
    <t>Poznámka k položce:
1NP,  přívod vody k hadicovém systému pro první zásah, m.č. 101  vstupní hala, Výkr. č. 02, 04, , ,</t>
  </si>
  <si>
    <t>722000120</t>
  </si>
  <si>
    <t>Kobinovaná armatura EA dle ČSN EN 1717- DN 25 /uzávěr, zpětný uzávěr</t>
  </si>
  <si>
    <t>1390953719</t>
  </si>
  <si>
    <t>734421130</t>
  </si>
  <si>
    <t>Tlakoměr nízkotlaký kruhový D 160 rozsah 0-10 Mpa spodní připojení</t>
  </si>
  <si>
    <t>977210533</t>
  </si>
  <si>
    <t>721000211</t>
  </si>
  <si>
    <t>Dvířka kovová-povrchová úprava bílý komaxit 200/200mm</t>
  </si>
  <si>
    <t>448958401</t>
  </si>
  <si>
    <t>Poznámka k položce:
1NP, (m.č. 101 vstupní hala) 2ks, (m.č. 106 WC TP, m.č. , m.č. 107 WC muži 108 WC ženy) - 3ks, 2NP, (m.č. 207 WC muži) 1ks, Celkem 6ks, Výkr. č. 02, 03, 04, ,</t>
  </si>
  <si>
    <t>722290226</t>
  </si>
  <si>
    <t>Zkouška těsnosti vodovodního potrubí závitového do DN 50</t>
  </si>
  <si>
    <t>1937432814</t>
  </si>
  <si>
    <t>722290234</t>
  </si>
  <si>
    <t>Proplach a dezinfekce vodovodního potrubí do DN 80</t>
  </si>
  <si>
    <t>-36166968</t>
  </si>
  <si>
    <t>998722102</t>
  </si>
  <si>
    <t>Přesun hmot tonážní tonážní pro vnitřní vodovod v objektech v do 12 m</t>
  </si>
  <si>
    <t>983618643</t>
  </si>
  <si>
    <t>723</t>
  </si>
  <si>
    <t>Zdravotechnika - vnitřní plynovod</t>
  </si>
  <si>
    <t>723111203</t>
  </si>
  <si>
    <t>Potrubí ocelové závitové černé bezešvé svařované běžné DN 20</t>
  </si>
  <si>
    <t>-1508266900</t>
  </si>
  <si>
    <t>Poznámka k položce:
2NP, přívod k plyn agregátu, (m.č. 205 technická místnost), Výkr. č. 03, 05</t>
  </si>
  <si>
    <t>723111204</t>
  </si>
  <si>
    <t>Potrubí ocelové závitové černé bezešvé svařované běžné DN 25</t>
  </si>
  <si>
    <t>-462087088</t>
  </si>
  <si>
    <t>Poznámka k položce:
1NP, 2NP, přívod plnu k plynovému agregátu, Výkr. č. 02, 03, 05</t>
  </si>
  <si>
    <t>723111205</t>
  </si>
  <si>
    <t>Potrubí ocelové závitové černé bezešvé svařované běžné DN 32</t>
  </si>
  <si>
    <t>1253804897</t>
  </si>
  <si>
    <t>Poznámka k položce:
1NP, napojení plynoměru ve vjezdu hlavního objektu, přívod plynu k plyn. agregátu, Výkr. č. 02, 05</t>
  </si>
  <si>
    <t>723150367</t>
  </si>
  <si>
    <t>Chránička D 57x2,9 mm</t>
  </si>
  <si>
    <t>702078044</t>
  </si>
  <si>
    <t>Poznámka k položce:
Stoupačka plynu, Výkr. č. 05</t>
  </si>
  <si>
    <t>723150369</t>
  </si>
  <si>
    <t>Chránička D 89x3,6 mm</t>
  </si>
  <si>
    <t>1997405775</t>
  </si>
  <si>
    <t>Poznámka k položce:
1NP, na přívodu plynu k plynoměru přes obvo. zeď, na přívodu plynu do m.č. 101, výr. č.01, 05</t>
  </si>
  <si>
    <t>723160205</t>
  </si>
  <si>
    <t>Přípojka k plynoměru spojované na závit bez ochozu G 5/4 /včetně armatur/</t>
  </si>
  <si>
    <t>soubor</t>
  </si>
  <si>
    <t>252763063</t>
  </si>
  <si>
    <t>Poznámka k položce:
1NP, m.č. 2.02 vstupní chodba  -  hl  obj. ul. Purkrabská , výkr. č. 01, 05</t>
  </si>
  <si>
    <t>723160335</t>
  </si>
  <si>
    <t>Rozpěrka přípojek plynoměru G 5/4</t>
  </si>
  <si>
    <t>1538590950</t>
  </si>
  <si>
    <t>Poznámka k položce:
1NP, m.č. 2.02 vstupní chodba  -  hl  obj. ul. Purkrabská , výkr. č. 01, 05, ,</t>
  </si>
  <si>
    <t>723190203</t>
  </si>
  <si>
    <t>Přípojka plynovodní ocelová závitová černá bezešvá spojovaná na závit běžná DN 20</t>
  </si>
  <si>
    <t>-175463470</t>
  </si>
  <si>
    <t>Poznámka k položce:
2NP, m.č. 205  technická místnost, Výkr. č. 03, 05</t>
  </si>
  <si>
    <t>723231162</t>
  </si>
  <si>
    <t>Kohout kulový přímý G 1/2 PN 42 do 185°C plnoprůtokový s koulí DADO vnitřní závit těžká řada</t>
  </si>
  <si>
    <t>1467877247</t>
  </si>
  <si>
    <t>Poznámka k položce:
2NP, na přívodu plynu k plyn. agregátu-pro odvzdušnění, (m.č. 205 technická místnost), Výkr. č. 03, 05</t>
  </si>
  <si>
    <t>723221133</t>
  </si>
  <si>
    <t>Kohout závitový hadicový Ke 858 G 1/2 s jedním závitem</t>
  </si>
  <si>
    <t>26795705</t>
  </si>
  <si>
    <t>723231163</t>
  </si>
  <si>
    <t>Kohout kulový přímý G 3/4 PN 42 do 185°C plnoprůtokový s koulí DADO vnitřní závit těžká řada</t>
  </si>
  <si>
    <t>-1941044705</t>
  </si>
  <si>
    <t>Poznámka k položce:
2NP, m.č. 205  technická místnost, Výkr. č. 03, 05,</t>
  </si>
  <si>
    <t>723231165</t>
  </si>
  <si>
    <t>Kohout kulový přímý G 1 1/4 PN 42 do 185°C plnoprůtokový s koulí DADO vnitřní závit těžká řada</t>
  </si>
  <si>
    <t>80553937</t>
  </si>
  <si>
    <t>Poznámka k položce:
1NP, Na hlavním přívodu plynu v m.č. vstupní hala, Výkr. č. 02, 05</t>
  </si>
  <si>
    <t>723239105</t>
  </si>
  <si>
    <t>Montáž armatur plynovodních se dvěma závity G 1 1/2 ostatní typ</t>
  </si>
  <si>
    <t>-1947485043</t>
  </si>
  <si>
    <t>734000051</t>
  </si>
  <si>
    <t>Elektromagnetický ventil  EVH 1040.02   Rp 1 1/2</t>
  </si>
  <si>
    <t>-531454442</t>
  </si>
  <si>
    <t>998723102</t>
  </si>
  <si>
    <t>Přesun hmot tonážní pro vnitřní plynovod v objektech v do 12 m</t>
  </si>
  <si>
    <t>-919941103</t>
  </si>
  <si>
    <t>725</t>
  </si>
  <si>
    <t>Zdravotechnika - zařizovací předměty</t>
  </si>
  <si>
    <t>725119123</t>
  </si>
  <si>
    <t>Montáž klozetových mís závěsných na nosné stěny</t>
  </si>
  <si>
    <t>1345137722</t>
  </si>
  <si>
    <t>Poznámka k položce:
1NP, 2NP, (m.č. 106 WC TP, 107  WC muži, WC 106 WC ženy) - 3ks, (m.č 207 WC muži,  m.č. 208 WC ženy) - 2ks, Celkem 5ks, (výkr. č. 02, 03, 04) , ,</t>
  </si>
  <si>
    <t>725000011</t>
  </si>
  <si>
    <t>Předstěnový instalační WC systém určený k osazení do lehkých předstěnových konstrukcí nebo přizdění, včetně kotvících prvků , a ovládací desky  pro dvě množství</t>
  </si>
  <si>
    <t>711861681</t>
  </si>
  <si>
    <t>Poznámka k položce:
1NP, 2NP, (107  WC muži, WC 106 WC ženy) - 2ks, (m.č 207 WC muži,  m.č. 208 WC ženy) - 2ks, Celkem 4ks, (výkr. č. 02, 03, 04) , , ,</t>
  </si>
  <si>
    <t>725000013</t>
  </si>
  <si>
    <t>Závěsný klozet keramický s hlubokým splachováním 530/360mm</t>
  </si>
  <si>
    <t>-1329402471</t>
  </si>
  <si>
    <t>Poznámka k položce:
1NP, 2NP, (107  WC muži, WC 106 WC ženy) - 2ks, (m.č 207 WC muži,  m.č. 208 WC ženy) - 2ks, Celkem 4ks, (výkr. č. 02, 03, 04) , , , , ,</t>
  </si>
  <si>
    <t>725000012</t>
  </si>
  <si>
    <t>Klozetové sedátko s antibakteriální úpravou, ocelové uchyty</t>
  </si>
  <si>
    <t>1377371639</t>
  </si>
  <si>
    <t>Poznámka k položce:
1NP, 2NP, (107  WC muži, WC 106 WC ženy) - 2ks, (m.č 207 WC muži,  m.č. 208 WC ženy) - 2ks, Celkem 4ks, (výkr. č. 02, 03, 04) , , , ,</t>
  </si>
  <si>
    <t>725000014</t>
  </si>
  <si>
    <t>Předstěnový instalační WC systém určený k osazení do lehkých předstěnových konstrukcí nebo přizdění, včetně kotvících prvků , pneumatického  ovládání pro bezbariérové WC a ovládací desky</t>
  </si>
  <si>
    <t>-917695093</t>
  </si>
  <si>
    <t>Poznámka k položce:
1NP, m.č. 106  WC  TP, výkr. č. 02, 04</t>
  </si>
  <si>
    <t>725000015</t>
  </si>
  <si>
    <t>Klozetové sedátko bez poklopu , s anibakt. úpravou, ocelové úchyty</t>
  </si>
  <si>
    <t>495325406</t>
  </si>
  <si>
    <t>Poznámka k položce:
1NP, m.č. 106  WC  TP, výkr. č. 02, 04, ,</t>
  </si>
  <si>
    <t>725000016</t>
  </si>
  <si>
    <t>Závěsný klozet keramický pro tělesně postižené, délka 700mm, s hlubokým splachováním</t>
  </si>
  <si>
    <t>1527656748</t>
  </si>
  <si>
    <t>Poznámka k položce:
1NP, m.č. 106  WC  TP, výkr. č. 02, 04,</t>
  </si>
  <si>
    <t>725129102</t>
  </si>
  <si>
    <t>Montáž pisoáru s automatickým splachováním</t>
  </si>
  <si>
    <t>726266106</t>
  </si>
  <si>
    <t>Poznámka k položce:
1NP,2NP, ( m.č.107 a m.č. 207 WC muži), Celkem 2ks, Výkr. č. 02, 03, 04,</t>
  </si>
  <si>
    <t>725000024</t>
  </si>
  <si>
    <t>Urinál s automatickým splachováním, síťové napětí 24V  430x655x315mm</t>
  </si>
  <si>
    <t>2057753912</t>
  </si>
  <si>
    <t>Poznámka k položce:
1NP,2NP, ( m.č.107 a m.č. 207 WC muži), Celkem 2ks, Výkr. č. 02, 03, 04, , ,</t>
  </si>
  <si>
    <t>725000017.1</t>
  </si>
  <si>
    <t>Pisoárový  sifon</t>
  </si>
  <si>
    <t>52859329</t>
  </si>
  <si>
    <t>Poznámka k položce:
1NP,2NP, ( m.č.107 a m.č. 207 WC muži), Celkem 2ks, Výkr. č. 02, 03, 04, ,</t>
  </si>
  <si>
    <t>Napájecí zdroj 20VA 230/12</t>
  </si>
  <si>
    <t>-1750659185</t>
  </si>
  <si>
    <t>Poznámka k položce:
1NP,2NP, ( m.č.107 a m.č. 207 WC muži), Celkem 2ks, Výkr. č. 02, 03, 04, , , ,</t>
  </si>
  <si>
    <t>725219102</t>
  </si>
  <si>
    <t>Montáž umyvadla připevněného na šrouby do zdiva</t>
  </si>
  <si>
    <t>128509763</t>
  </si>
  <si>
    <t>Poznámka k položce:
1NP, 2NP, (m.č. 106 WC TP, 107  WC muži, WC 106 WC ženy) - 3ks, (m.č 207 WC muži,  m.č. 208 WC ženy) - 2ks, Celkem 5ks, (výkr. č. 02, 03, 04) , , , , , , , , ,</t>
  </si>
  <si>
    <t>7250000019</t>
  </si>
  <si>
    <t>Umývadlo  keramické (55x42cm)</t>
  </si>
  <si>
    <t>-1317615945</t>
  </si>
  <si>
    <t>Poznámka k položce:
1NP, 2NP, 107  WC muži, WC 106 WC ženy) - 2ks, (m.č 207 WC muži,  m.č. 208 WC ženy) - 2ks, Celkem 4ks, (výkr. č. 02, 03, 04) , , , , , , , , ,</t>
  </si>
  <si>
    <t>725000017</t>
  </si>
  <si>
    <t>Umývadlový sifon plastový</t>
  </si>
  <si>
    <t>-74929028</t>
  </si>
  <si>
    <t>725000018</t>
  </si>
  <si>
    <t>Kryt na sifon k umývadlu</t>
  </si>
  <si>
    <t>-347045892</t>
  </si>
  <si>
    <t>Poznámka k položce:
1NP, 2NP, (107  WC muži, WC 106 WC ženy) - 2ks, (m.č 207 WC muži,  m.č. 208 WC ženy) - 2ks, Celkem 4ks, (výkr. č. 02, 03, 04) , , , , , , ,</t>
  </si>
  <si>
    <t>725000022</t>
  </si>
  <si>
    <t>umývadlo zdravotní  640 x 550mm /TP/</t>
  </si>
  <si>
    <t>-823887561</t>
  </si>
  <si>
    <t>725000020</t>
  </si>
  <si>
    <t>Podomítkový zápachový uzávěr , s vodorovným odtokem připojovacím obloukem z mosazi -pochromováno.(pro umývadla T.P.)</t>
  </si>
  <si>
    <t>1042364398</t>
  </si>
  <si>
    <t>Poznámka k položce:
1NP, m.č. 106  WC  TP, výkr. č. 02, 04, , , ,</t>
  </si>
  <si>
    <t>725111131</t>
  </si>
  <si>
    <t>Splachovač nádržkový plastový vysokopoložený - pro výlevky</t>
  </si>
  <si>
    <t>-764237541</t>
  </si>
  <si>
    <t>Poznámka k položce:
2NP, (m.č. 206 úklid), Výkr.č. 03, 04</t>
  </si>
  <si>
    <t>725331111</t>
  </si>
  <si>
    <t>Výlevka bez výtokových armatur keramická se sklopnou plastovou mřížkou 425 mm</t>
  </si>
  <si>
    <t>95145619</t>
  </si>
  <si>
    <t>Poznámka k položce:
2NP, (m.č. 206 úklid), Výkr.č. 03, 04, , ,</t>
  </si>
  <si>
    <t>725314290</t>
  </si>
  <si>
    <t>Příslušenství dřezu kuchyň sestavy</t>
  </si>
  <si>
    <t>102541351</t>
  </si>
  <si>
    <t>Poznámka k položce:
1NP, (m.č. 109  čaj. kuchyňka), výkr.č. 02, 04,</t>
  </si>
  <si>
    <t>500000230</t>
  </si>
  <si>
    <t>Sifon dřezový s nerez mřížkou  115</t>
  </si>
  <si>
    <t>879511278</t>
  </si>
  <si>
    <t>725539201</t>
  </si>
  <si>
    <t>Montáž ohřívačů zásobníkových závěsných tlakových do 15 litrů</t>
  </si>
  <si>
    <t>1632951034</t>
  </si>
  <si>
    <t>Poznámka k položce:
1NP, (m.č. 108 WC ženy), Výkr. č. 02, 04, , ,</t>
  </si>
  <si>
    <t>725000070</t>
  </si>
  <si>
    <t>Elektrický ohřívač  zásobníkový 10l osazen na podlahu</t>
  </si>
  <si>
    <t>-1396644116</t>
  </si>
  <si>
    <t>Poznámka k položce:
1NP, (m.č. 108 WC ženy), Výkr. č. 02, 04</t>
  </si>
  <si>
    <t>725810266</t>
  </si>
  <si>
    <t>Ventily nást T 212 G 1/2 PO vent.</t>
  </si>
  <si>
    <t>-1612430280</t>
  </si>
  <si>
    <t>Poznámka k položce:
2NP, (m.č. 205 technická místnost), výkr. č.03, 04</t>
  </si>
  <si>
    <t>725813111</t>
  </si>
  <si>
    <t>Ventil rohový bez připojovací trubičky nebo flexi hadičky G 1/2</t>
  </si>
  <si>
    <t>-1199428696</t>
  </si>
  <si>
    <t>Poznámka k položce:
1NP,2NP, pro napojení baterií u umývadel (m.č. 106  WC TP, m.č. 107 WC muži , m.č. 108 WC ženy,m.č. 207  WC muži, m.č. 208  WC ženy)  - 5  x 2 = 10ks, pro napojení baterie u dřezu (m.č.109 čajová kuchyňka)  1x 2 = 2ks, pro napojení malého el. ohřívače m.č. 108 WC ženy) 1ks, Celkem 13ks, Výkr. č. 02, 03, 04, , ,</t>
  </si>
  <si>
    <t>722000053</t>
  </si>
  <si>
    <t>Flexi propojovací hadice pro napoj umývadlových a dřezových stojánkových baterií</t>
  </si>
  <si>
    <t>1574319558</t>
  </si>
  <si>
    <t>Poznámka k položce:
1NP,2NP, pro napojení baterií u umývadel (m.č. 106  WC TP, m.č. 107 WC muži , m.č. 108 WC ženy,m.č. 207  WC muži, m.č. 208  WC ženy)  - 5  x 2 = 10ks, pro napojení baterie u dřezu (m.č.109 čajová kuchyňka)  1x 2 = 2ks, pro napojení malého el. ohřívače (m.č. 108 WC ženy) 1ks, Celkem 13ks, Výkr. č. 02, 03, 04, , ,</t>
  </si>
  <si>
    <t>725813141</t>
  </si>
  <si>
    <t>Kolínko připojovací bez připojovací trubičky nebo flexi hadičky G 1/2</t>
  </si>
  <si>
    <t>1883416272</t>
  </si>
  <si>
    <t>Poznámka k položce:
1NP, pro napojení el. zásobníku v m.č. 108  WC žen, výkr.č. 02, 04</t>
  </si>
  <si>
    <t>725821312</t>
  </si>
  <si>
    <t>Baterie dřezové nástěnné pákové s otáčivým kulatým ústím a délkou ramínka 210 mm</t>
  </si>
  <si>
    <t>-1638253626</t>
  </si>
  <si>
    <t>Poznámka k položce:
2NP, pro výlevku, (m.č. 206 úklid), Výkr.č. 03, 04, ,</t>
  </si>
  <si>
    <t>725821328</t>
  </si>
  <si>
    <t>Baterie dřezové stojánkové pákové s vytahovací sprškou</t>
  </si>
  <si>
    <t>-1126061911</t>
  </si>
  <si>
    <t>Poznámka k položce:
1NP, (m.č.109  čajová kuchyňka), výkr.č. 02, 04</t>
  </si>
  <si>
    <t>725829131</t>
  </si>
  <si>
    <t>Montáž baterie umyvadlové stojánkové G 1/2 ostatní typ</t>
  </si>
  <si>
    <t>1909506965</t>
  </si>
  <si>
    <t>Poznámka k položce:
1NP, 2NP, (m.č. 106 WC TP, 107  WC muži, WC 106 WC ženy) - 3ks, (m.č 207 WC muži,  m.č. 208 WC ženy) - 2ks, Celkem 5ks, (výkr. č. 02, 03, 04) , , , ,</t>
  </si>
  <si>
    <t>725000034</t>
  </si>
  <si>
    <t>Baterie stojánková páková G1/2</t>
  </si>
  <si>
    <t>198264381</t>
  </si>
  <si>
    <t>Poznámka k položce:
1NP, 2NP, (m.č. 102  WC + předsíňka, , 202 WC+předsíňka, ) , , ,</t>
  </si>
  <si>
    <t>725869101</t>
  </si>
  <si>
    <t>Montáž zápachových uzávěrek umyvadlových do DN 40</t>
  </si>
  <si>
    <t>1647946508</t>
  </si>
  <si>
    <t>Poznámka k položce:
2NP, vedle plynového agregátu m.č. 205 technická místnost, vedle odp.č. 2 napojení odvodu kondenzátu (m.č. 201 komunikace), 1NP, vedle odp.č. 2 napojení odvodu kondenzátu (m.č. 102 komunikace), Celkem 3ks</t>
  </si>
  <si>
    <t>725000110</t>
  </si>
  <si>
    <t>Podomítková zápachová uzávěrka se zpětnou armaturou a čistícím otvorem  DN 40, krycí deska z nerez oceli 160x110mm</t>
  </si>
  <si>
    <t>-1016078025</t>
  </si>
  <si>
    <t>Poznámka k položce:
2NP, vedle plynového agregátu m.č. 205 technická místnost, pro napojení přepadu od poj. ventilu na přívodu st. vody k ohřevu T.V., výkr. č. 03,04, , , ,</t>
  </si>
  <si>
    <t>725000120</t>
  </si>
  <si>
    <t>Podomítková vodní zápach ZU pro odvod kondenzátu s přídavnou mechanickou uzávěrkou DN 32 pro odvod kondenzátu od klim. jednotek</t>
  </si>
  <si>
    <t>-188390015</t>
  </si>
  <si>
    <t>Poznámka k položce:
2NP, vedle odp.č. 2 napojení odvodu kondenzátu (m.č. 201 komunikace), vedle odp.č. 2 napojení odvodu kondenzátu (m.č. 102 komunikace), Celkem 2ks</t>
  </si>
  <si>
    <t>998725102</t>
  </si>
  <si>
    <t>Přesun hmot tonážní pro zařizovací předměty v objektech v do 12 m</t>
  </si>
  <si>
    <t>-1929586815</t>
  </si>
  <si>
    <t>783414140</t>
  </si>
  <si>
    <t>Nátěry olejové potrubí do DN 50 dvojnásobné a základní</t>
  </si>
  <si>
    <t>-1189532142</t>
  </si>
  <si>
    <t>930</t>
  </si>
  <si>
    <t>hodinové zúčtovací sazby</t>
  </si>
  <si>
    <t>930000010</t>
  </si>
  <si>
    <t>Revize rozvodu plynu-spotřbiče do 50kW</t>
  </si>
  <si>
    <t>hod</t>
  </si>
  <si>
    <t>1865338449</t>
  </si>
  <si>
    <t>Poznámka k položce:
1m rozvodu - 0,07h/m, 1 spotřebič - 0,5hod", 23 * 0,07 = 2,0hod", 1 spotr * 0,5 = 0,5hod, Celkem = 2,5h</t>
  </si>
  <si>
    <t>03 - Vytápění</t>
  </si>
  <si>
    <t>713 - Izolace tepelné</t>
  </si>
  <si>
    <t>722 - Zdravotechnika - vnitřní vodovod</t>
  </si>
  <si>
    <t>731 - Ústřední vytápění - kotelny</t>
  </si>
  <si>
    <t>732 - Ústřední vytápění - strojovny</t>
  </si>
  <si>
    <t>733 - Ústřední vytápění - potrubí</t>
  </si>
  <si>
    <t>734 - Ústřední vytápění - armatury</t>
  </si>
  <si>
    <t>735 - Ústřední vytápění - otopná tělesa</t>
  </si>
  <si>
    <t>713463411</t>
  </si>
  <si>
    <t>Montáž izolace tepelné potrubí a ohybů návlekovými izolačními pouzdry</t>
  </si>
  <si>
    <t>-541166201</t>
  </si>
  <si>
    <t>283770940</t>
  </si>
  <si>
    <t>izolace potrubí 15 x 9 mm</t>
  </si>
  <si>
    <t>898142606</t>
  </si>
  <si>
    <t>283771010</t>
  </si>
  <si>
    <t>izolace potrubí 18 x 9 mm</t>
  </si>
  <si>
    <t>-2052109939</t>
  </si>
  <si>
    <t>283771030</t>
  </si>
  <si>
    <t>izolace potrubí  22 x 9 mm</t>
  </si>
  <si>
    <t>1946482532</t>
  </si>
  <si>
    <t>283771110</t>
  </si>
  <si>
    <t>izolace potrubí 28 x 9 mm</t>
  </si>
  <si>
    <t>614625262</t>
  </si>
  <si>
    <t>283770510</t>
  </si>
  <si>
    <t>izolace potrubí 32 x 9 mm</t>
  </si>
  <si>
    <t>238352230</t>
  </si>
  <si>
    <t>283770450</t>
  </si>
  <si>
    <t>izolace potrubí 22 x 20 mm</t>
  </si>
  <si>
    <t>-453716957</t>
  </si>
  <si>
    <t>283770480</t>
  </si>
  <si>
    <t>izolace potrubí 28 x 20 mm</t>
  </si>
  <si>
    <t>140442640</t>
  </si>
  <si>
    <t>283770530</t>
  </si>
  <si>
    <t>izolace potrubí 32 x 20 mm</t>
  </si>
  <si>
    <t>-1828239781</t>
  </si>
  <si>
    <t>722270104r</t>
  </si>
  <si>
    <t>automatický doplňovací systém např. FILLCONTROL s el. ventilem a tl. čidlem.</t>
  </si>
  <si>
    <t>-248116571</t>
  </si>
  <si>
    <t>722270105R</t>
  </si>
  <si>
    <t>oddělovací člen např. FILLSET pro napojení topné vody na vodovodní řád ( uz. armatury, filtr, vodoměr)</t>
  </si>
  <si>
    <t>-57734684</t>
  </si>
  <si>
    <t>731</t>
  </si>
  <si>
    <t>Ústřední vytápění - kotelny</t>
  </si>
  <si>
    <t>731244116r</t>
  </si>
  <si>
    <t>Kotel  nerezový závěsný na plyn  kondenzační o výkonu 4,7-31,7 kW (výkonpři 80/60°C), jm. tep. zatížení 4,9-34,9 kW  a integrovanáný zásobník 46 litrů</t>
  </si>
  <si>
    <t>-782624026</t>
  </si>
  <si>
    <t>Poznámka k položce:
Vitotronic 200 HO1B, VE čerp. ( B2LB130) ,</t>
  </si>
  <si>
    <t>731244117r</t>
  </si>
  <si>
    <t>Hydraulická výhybka  DN 25 , mont. na rozdělovač</t>
  </si>
  <si>
    <t>820290475</t>
  </si>
  <si>
    <t>731244118r</t>
  </si>
  <si>
    <t>upevnění na stěnu pro rozdělovač</t>
  </si>
  <si>
    <t>192698978</t>
  </si>
  <si>
    <t>731244119r</t>
  </si>
  <si>
    <t>Ponor.čidlo tepl.hydr.výhybky NTC l=3750</t>
  </si>
  <si>
    <t>1724686668</t>
  </si>
  <si>
    <t>731244123r</t>
  </si>
  <si>
    <t>sada redukčních kusů  DN 20-25</t>
  </si>
  <si>
    <t>sada</t>
  </si>
  <si>
    <t>9733536</t>
  </si>
  <si>
    <t>731244124r</t>
  </si>
  <si>
    <t>vsuvka 6/4"</t>
  </si>
  <si>
    <t>1847218475</t>
  </si>
  <si>
    <t>731244125r</t>
  </si>
  <si>
    <t>Revizní kus přímý 60/100</t>
  </si>
  <si>
    <t>253570763</t>
  </si>
  <si>
    <t>731244126r</t>
  </si>
  <si>
    <t>Montáž odkouření a sání spalovacího vzduchu, revize</t>
  </si>
  <si>
    <t>995982368</t>
  </si>
  <si>
    <t>731244127r</t>
  </si>
  <si>
    <t>Úpravna vody pro změkčení  Aquahome 20-N, průtok 2,8 m3/hod</t>
  </si>
  <si>
    <t>-1064132091</t>
  </si>
  <si>
    <t>Poznámka k položce:
+3ks reg. soli, testr, filtr I25-50, Úpravna vody Aquahome 20-N, Testr tvrdosti vody Aquaset TH, 3x Regenerační sůl v tabletách 25kg, Filtr pitné vody I25-50 s výměn. vložkou,</t>
  </si>
  <si>
    <t>731244128r</t>
  </si>
  <si>
    <t>Rozšíření EA1</t>
  </si>
  <si>
    <t>518411631</t>
  </si>
  <si>
    <t>Poznámka k položce:
(pro VZDT větev)</t>
  </si>
  <si>
    <t>731244134r</t>
  </si>
  <si>
    <t>sada pro odvod kondenzátu</t>
  </si>
  <si>
    <t>1016482396</t>
  </si>
  <si>
    <t>731244149r</t>
  </si>
  <si>
    <t>Vitotrol 200A</t>
  </si>
  <si>
    <t>-22972363</t>
  </si>
  <si>
    <t>Poznámka k položce:
dálkový ovladač</t>
  </si>
  <si>
    <t>731244150r</t>
  </si>
  <si>
    <t>Rozšiřovací sada pro TO se směšovačem bez pohonu, montáž na stěnu</t>
  </si>
  <si>
    <t>1476537976</t>
  </si>
  <si>
    <t>731244151r</t>
  </si>
  <si>
    <t>montážní pomůcka na omítku</t>
  </si>
  <si>
    <t>61484924</t>
  </si>
  <si>
    <t>731244153r</t>
  </si>
  <si>
    <t>Sada bez směšovače M31 s čerpadlem Alpha 2 60 , DN 20</t>
  </si>
  <si>
    <t>-66805547</t>
  </si>
  <si>
    <t>731244154r</t>
  </si>
  <si>
    <t>Sada se směšovačem s čerpadlem Alpha 2 60 , DN 25</t>
  </si>
  <si>
    <t>2103125647</t>
  </si>
  <si>
    <t>731244157r</t>
  </si>
  <si>
    <t>jímka pro čidlo teploty 1/2", 60</t>
  </si>
  <si>
    <t>-614224763</t>
  </si>
  <si>
    <t>731244161r</t>
  </si>
  <si>
    <t>Rozdělovač DN 25 eco , 2-násobný</t>
  </si>
  <si>
    <t>202382598</t>
  </si>
  <si>
    <t>731244162r</t>
  </si>
  <si>
    <t>AZ průchodka střechou 60/100, černá</t>
  </si>
  <si>
    <t>-1771688081</t>
  </si>
  <si>
    <t>731244163r</t>
  </si>
  <si>
    <t>Univerzální střešní taška D=125 černá</t>
  </si>
  <si>
    <t>1016479135</t>
  </si>
  <si>
    <t>731244165r</t>
  </si>
  <si>
    <t>AZ trubka 1,95m 60/100</t>
  </si>
  <si>
    <t>1756000203</t>
  </si>
  <si>
    <t>731244400r</t>
  </si>
  <si>
    <t>Topná zkouška 24 hod</t>
  </si>
  <si>
    <t>1663040074</t>
  </si>
  <si>
    <t>998731101</t>
  </si>
  <si>
    <t>Přesun hmot tonážní pro kotelny v objektech v do 6 m</t>
  </si>
  <si>
    <t>325065911</t>
  </si>
  <si>
    <t>732</t>
  </si>
  <si>
    <t>Ústřední vytápění - strojovny</t>
  </si>
  <si>
    <t>732522120r</t>
  </si>
  <si>
    <t>MZT sestavy kotle a topných větví</t>
  </si>
  <si>
    <t>-2063880272</t>
  </si>
  <si>
    <t>998732101</t>
  </si>
  <si>
    <t>Přesun hmot tonážní pro strojovny v objektech v do 6 m</t>
  </si>
  <si>
    <t>-870913987</t>
  </si>
  <si>
    <t>733</t>
  </si>
  <si>
    <t>Ústřední vytápění - potrubí</t>
  </si>
  <si>
    <t>733222202</t>
  </si>
  <si>
    <t>Potrubí měděné polotvrdé spojované tvrdým pájením D 15x1</t>
  </si>
  <si>
    <t>452783268</t>
  </si>
  <si>
    <t>733222203</t>
  </si>
  <si>
    <t>Potrubí měděné polotvrdé spojované tvrdým pájením D 18x1</t>
  </si>
  <si>
    <t>-1670740278</t>
  </si>
  <si>
    <t>733222204</t>
  </si>
  <si>
    <t>Potrubí měděné polotvrdé spojované tvrdým pájením D 22x1</t>
  </si>
  <si>
    <t>636265298</t>
  </si>
  <si>
    <t>733222205</t>
  </si>
  <si>
    <t>Potrubí měděné polotvrdé spojované tvrdým pájením D 28x1</t>
  </si>
  <si>
    <t>-1332114325</t>
  </si>
  <si>
    <t>733222206</t>
  </si>
  <si>
    <t>Potrubí měděné polotvrdé spojované tvrdým pájením D 35x1,5</t>
  </si>
  <si>
    <t>1469382916</t>
  </si>
  <si>
    <t>998733101</t>
  </si>
  <si>
    <t>Přesun hmot tonážní pro rozvody potrubí v objektech v do 6 m</t>
  </si>
  <si>
    <t>-1989779294</t>
  </si>
  <si>
    <t>734</t>
  </si>
  <si>
    <t>Ústřední vytápění - armatury</t>
  </si>
  <si>
    <t>734209102</t>
  </si>
  <si>
    <t>Montáž armatury závitové s jedním závitem G 3/8</t>
  </si>
  <si>
    <t>1503703843</t>
  </si>
  <si>
    <t>734209103</t>
  </si>
  <si>
    <t>Montáž armatury závitové s jedním závitem G 1/2</t>
  </si>
  <si>
    <t>1354832180</t>
  </si>
  <si>
    <t>734209113</t>
  </si>
  <si>
    <t>Montáž armatury závitové s dvěma závity G 1/2</t>
  </si>
  <si>
    <t>1620887763</t>
  </si>
  <si>
    <t>Poznámka k položce:
armatury na otopných tělesech,</t>
  </si>
  <si>
    <t>1382431760</t>
  </si>
  <si>
    <t>734209114</t>
  </si>
  <si>
    <t>Montáž armatury závitové s dvěma závity G 3/4</t>
  </si>
  <si>
    <t>-450104210</t>
  </si>
  <si>
    <t>734209115</t>
  </si>
  <si>
    <t>Montáž armatury závitové s dvěma závity G 1</t>
  </si>
  <si>
    <t>-1191156392</t>
  </si>
  <si>
    <t>734209121r</t>
  </si>
  <si>
    <t>Set pro radiátory VK s integrovaným ventilem DN 15</t>
  </si>
  <si>
    <t>184414060</t>
  </si>
  <si>
    <t>Poznámka k položce:
RAE-K 5034 termostatická hlavice s upevněním M30x1,5, RLV-KS rohové šroubení pro otopná tělesa s možnosti plného uzavření</t>
  </si>
  <si>
    <t>734209125r</t>
  </si>
  <si>
    <t>Termostatická hlavice pro ventilové otopná tělesa RAE-K 5034, upevnění na matici M 30x1,5</t>
  </si>
  <si>
    <t>-1684407826</t>
  </si>
  <si>
    <t>734209128r</t>
  </si>
  <si>
    <t>Sada designového radiátorového rohového ventilu DN 15  Danfoss VHX-D s hlavicí RAX , bílá</t>
  </si>
  <si>
    <t>-1449984108</t>
  </si>
  <si>
    <t>734209130r</t>
  </si>
  <si>
    <t>Aretace polohy TRV hlavice  a pojistka proti odcizení</t>
  </si>
  <si>
    <t>-1961928001</t>
  </si>
  <si>
    <t>734291123</t>
  </si>
  <si>
    <t>Kohout plnící a vypouštěcí G 1/2 PN 10 do 110°C závitový</t>
  </si>
  <si>
    <t>1880658223</t>
  </si>
  <si>
    <t>734291243</t>
  </si>
  <si>
    <t>Filtr závitový přímý G 3/4 PN 16 do 130°C s vnitřními závity</t>
  </si>
  <si>
    <t>1451216318</t>
  </si>
  <si>
    <t>734291244</t>
  </si>
  <si>
    <t>Filtr závitový přímý G 1 PN 16 do 130°C s vnitřními závity</t>
  </si>
  <si>
    <t>1859875214</t>
  </si>
  <si>
    <t>734292714</t>
  </si>
  <si>
    <t>-1022791781</t>
  </si>
  <si>
    <t>734292715</t>
  </si>
  <si>
    <t>-1697672686</t>
  </si>
  <si>
    <t>551211960</t>
  </si>
  <si>
    <t>závitový zpětný ventil R60 1/2"</t>
  </si>
  <si>
    <t>1573531032</t>
  </si>
  <si>
    <t>551211980</t>
  </si>
  <si>
    <t>závitový zpětný ventil R60 3/4"</t>
  </si>
  <si>
    <t>714404786</t>
  </si>
  <si>
    <t>551211990</t>
  </si>
  <si>
    <t>závitový zpětný ventil R60 1"</t>
  </si>
  <si>
    <t>-1544815577</t>
  </si>
  <si>
    <t>551212820</t>
  </si>
  <si>
    <t>ventil automatický odvzdušňovací, svislý, mosaz R99 3/8"</t>
  </si>
  <si>
    <t>-753340712</t>
  </si>
  <si>
    <t>734294202r</t>
  </si>
  <si>
    <t>Ruční regulační seřizovací a měřící ventil Danfos MSV-BD DN 20</t>
  </si>
  <si>
    <t>-47643789</t>
  </si>
  <si>
    <t>734294203r</t>
  </si>
  <si>
    <t>Ruční regulační seřizovací a měřící ventil Danfos MSV-BD DN 25</t>
  </si>
  <si>
    <t>-1653830089</t>
  </si>
  <si>
    <t>734294206r</t>
  </si>
  <si>
    <t>Montáž vodního sm. uzlu před VZDT</t>
  </si>
  <si>
    <t>1841603062</t>
  </si>
  <si>
    <t>734294225r</t>
  </si>
  <si>
    <t>Ruční regulační seřizovací a měřící ventil Danfos MSV-BD DN 15</t>
  </si>
  <si>
    <t>195613010</t>
  </si>
  <si>
    <t>735</t>
  </si>
  <si>
    <t>Ústřední vytápění - otopná tělesa</t>
  </si>
  <si>
    <t>735000912</t>
  </si>
  <si>
    <t>Vyregulování ventilu nebo kohoutu dvojregulačního s termostatickým ovládáním</t>
  </si>
  <si>
    <t>1593293875</t>
  </si>
  <si>
    <t>735152232r</t>
  </si>
  <si>
    <t>Otopné těleso panelové Ventil Kompakt typ PLAN 11 VK výška/délka 400/500 mm</t>
  </si>
  <si>
    <t>100134136</t>
  </si>
  <si>
    <t>735152271r</t>
  </si>
  <si>
    <t>Otopné těleso panelové Ventil Kompakt PLAN typ 11 VK výška/délka 600/400 mm</t>
  </si>
  <si>
    <t>2143654704</t>
  </si>
  <si>
    <t>735152272r</t>
  </si>
  <si>
    <t>Otopné těleso panelové  Ventil Kompakt PLAN typ 11 VK výška/délka 600/500 mm</t>
  </si>
  <si>
    <t>-1678233962</t>
  </si>
  <si>
    <t>735152492r</t>
  </si>
  <si>
    <t>Otopné těleso panelovék Ventil Kompakt PLAN typ 21 VK výška/délka 900/500 mm</t>
  </si>
  <si>
    <t>-169057349</t>
  </si>
  <si>
    <t>735152494r</t>
  </si>
  <si>
    <t>Otopné těleso panelové  Ventil Kompakt PLAN  typ 21 VK výška/délka 900/700 mm</t>
  </si>
  <si>
    <t>1228043247</t>
  </si>
  <si>
    <t>735152532r</t>
  </si>
  <si>
    <t>Otopné těleso panelové  Ventil Kompakt PLAN typ 22 VK výška/délka 400/500 mm</t>
  </si>
  <si>
    <t>1004627285</t>
  </si>
  <si>
    <t>735152535</t>
  </si>
  <si>
    <t>Otopné těleso panelové  Ventil Kompakt PLAN typ 22 VK výška/délka 400/800 mm</t>
  </si>
  <si>
    <t>1922962124</t>
  </si>
  <si>
    <t>735152537r</t>
  </si>
  <si>
    <t>Otopné těleso panelové  Ventil Kompakt PLAN typ 22 VK výška/délka 400/1000 mm</t>
  </si>
  <si>
    <t>-1156517330</t>
  </si>
  <si>
    <t>735152541r</t>
  </si>
  <si>
    <t>Otopné těleso panelové  Ventil Kompakt PLAN  typ 22 VK výška/délka 400/1600 mm</t>
  </si>
  <si>
    <t>925570771</t>
  </si>
  <si>
    <t>735152575r</t>
  </si>
  <si>
    <t>Otopné těleso panelové  Ventil Kompakt PLAN typ 22 VK výška/délka 600/800 mm</t>
  </si>
  <si>
    <t>1282302082</t>
  </si>
  <si>
    <t>735152578r</t>
  </si>
  <si>
    <t>Otopné těleso panelové  Ventil Kompakt PLAN typ 22 VK výška/délka 600/1100 mm</t>
  </si>
  <si>
    <t>-1845001258</t>
  </si>
  <si>
    <t>735152681r</t>
  </si>
  <si>
    <t>Otopné těleso panelové  Ventil Kompakt PLAN typ 33 VK výška/délka 600/1600 mm</t>
  </si>
  <si>
    <t>-629645886</t>
  </si>
  <si>
    <t>735164512</t>
  </si>
  <si>
    <t>Montáž otopného tělesa trubkového Koralux Rondo na stěnu výšky tělesa přes 1500 mm</t>
  </si>
  <si>
    <t>1636884957</t>
  </si>
  <si>
    <t>735169223r</t>
  </si>
  <si>
    <t>Designové otopné stěny  Korado Vertikal-M K20V  2000 0588-M</t>
  </si>
  <si>
    <t>-652449511</t>
  </si>
  <si>
    <t>735169224r</t>
  </si>
  <si>
    <t>Designové otopné stěny  Korado Horizontal-M K22 0662 1800-M</t>
  </si>
  <si>
    <t>-1470643774</t>
  </si>
  <si>
    <t>735191905</t>
  </si>
  <si>
    <t>Odvzdušnění otopných těles</t>
  </si>
  <si>
    <t>-516153605</t>
  </si>
  <si>
    <t>735191910</t>
  </si>
  <si>
    <t>Napuštění vody do otopných těles</t>
  </si>
  <si>
    <t>-1969844652</t>
  </si>
  <si>
    <t>735494811</t>
  </si>
  <si>
    <t>Vypuštění vody z otopných těles</t>
  </si>
  <si>
    <t>-251686291</t>
  </si>
  <si>
    <t>998735101</t>
  </si>
  <si>
    <t>Přesun hmot tonážní pro otopná tělesa v objektech v do 6 m</t>
  </si>
  <si>
    <t>-824572525</t>
  </si>
  <si>
    <t>04 - Vzduchotechnika</t>
  </si>
  <si>
    <t>D1 - V Z D T   č.1    (m.č. větrání m.č. 104, 204)</t>
  </si>
  <si>
    <t>D2 - V Z D T   č.2    (m.č. 106,107)</t>
  </si>
  <si>
    <t xml:space="preserve">D3 - </t>
  </si>
  <si>
    <t>D4 - V Z D T   č.3    (m.č. 106,107)</t>
  </si>
  <si>
    <t>D5 - V Z D T   č.4    (m.č. 206,207,208)</t>
  </si>
  <si>
    <t>D6 - V Z D T   č.5    (m.č. 205)</t>
  </si>
  <si>
    <t>D7 - OSTATNÍ</t>
  </si>
  <si>
    <t>D1</t>
  </si>
  <si>
    <t>V Z D T   č.1    (m.č. větrání m.č. 104, 204)</t>
  </si>
  <si>
    <t>01.01.2015</t>
  </si>
  <si>
    <t>Systemair rekuperační  větrací jednotka,TR06 HWH -R-VAV  přívod 1860m3/h / odvod  1860 m3/hod, dP=300/300Pa,  včetně  vodního  ohřívače HWH   ( 46°C) , teplota přívodu 22°C, teplota exter. -15°C , směšovací vodní uzel, rotační rekuperátor  s účinností 86%</t>
  </si>
  <si>
    <t>-1413766493</t>
  </si>
  <si>
    <t>Pol1</t>
  </si>
  <si>
    <t>sada VAV regulace jednotky</t>
  </si>
  <si>
    <t>-2118530280</t>
  </si>
  <si>
    <t>Pol2</t>
  </si>
  <si>
    <t>Zprovoznění a kabeláže vz jednotky, doprava</t>
  </si>
  <si>
    <t>-1290783086</t>
  </si>
  <si>
    <t>Pol3</t>
  </si>
  <si>
    <t>Pružná manžeta DS  50-25</t>
  </si>
  <si>
    <t>-896165556</t>
  </si>
  <si>
    <t>01.02.2016</t>
  </si>
  <si>
    <t>Klapka uzavírací čtyřhranná EFD-S 500x250-S</t>
  </si>
  <si>
    <t>414019413</t>
  </si>
  <si>
    <t>01.03.2016</t>
  </si>
  <si>
    <t>Směšovací vodní uzel 15-60-1,0-A, 0-10V, 24A</t>
  </si>
  <si>
    <t>1390981337</t>
  </si>
  <si>
    <t>01.04.2016</t>
  </si>
  <si>
    <t>Regulátor variabilního průtoku VAV do kruhového potrubí  , MP-Bus,250*200 mm, BLC1, Vmin=0, Vmax= 1230m3/h ( R1b, R2b)</t>
  </si>
  <si>
    <t>516958596</t>
  </si>
  <si>
    <t>01.05.2016</t>
  </si>
  <si>
    <t>Regulátor variabilního průtoku VAV do čtyřhranného potrubí  , MP-Bus, DN 140,  BLC1, Vmin=0, Vmax= 630m3/h ( R1a, R2a)</t>
  </si>
  <si>
    <t>1743621552</t>
  </si>
  <si>
    <t>Pol4</t>
  </si>
  <si>
    <t>čidlo na stěnu CO2, 0-10V</t>
  </si>
  <si>
    <t>-530540951</t>
  </si>
  <si>
    <t>Pol5</t>
  </si>
  <si>
    <t>Regulátor teploty, Agrus RC-C3DOC, ip20, Modbus, Exoline, BACnet)</t>
  </si>
  <si>
    <t>-429634825</t>
  </si>
  <si>
    <t>01.06.2016</t>
  </si>
  <si>
    <t>velkoplošná výustka QLE-U/750*1500 mm, 410 m3/hod, napojovací hrdlo zespodu 770*100 mm, bílá, zabudování do stěny, čelní děrovaný plech</t>
  </si>
  <si>
    <t>822391252</t>
  </si>
  <si>
    <t>01.07.2016</t>
  </si>
  <si>
    <t>dýza s dalekým dosahem proudu DUK-V,  DN 160,á=105 m3/h, prvedení bílá</t>
  </si>
  <si>
    <t>-846758761</t>
  </si>
  <si>
    <t>01.08.2016</t>
  </si>
  <si>
    <t>potrubní tlumič hluku  500*300 dl.1000</t>
  </si>
  <si>
    <t>1763542246</t>
  </si>
  <si>
    <t>01.09.2016</t>
  </si>
  <si>
    <t>potrubní tlumič hluku  400*250 dl.1500</t>
  </si>
  <si>
    <t>1831898350</t>
  </si>
  <si>
    <t>01.10.2016</t>
  </si>
  <si>
    <t>potrubní tlumič hluku  400*200 dl.1500</t>
  </si>
  <si>
    <t>-1990969368</t>
  </si>
  <si>
    <t>01.11.2016</t>
  </si>
  <si>
    <t>potrubní tlumič hluku  400*200 dl.1000</t>
  </si>
  <si>
    <t>1202009059</t>
  </si>
  <si>
    <t>01.12.2016</t>
  </si>
  <si>
    <t>Odvodní výustka  Nova-A-1-425/325, včetně UR</t>
  </si>
  <si>
    <t>763848996</t>
  </si>
  <si>
    <t>01.01.2013</t>
  </si>
  <si>
    <t>Odvodní výustka  Nova-A-1-525/225, včetně UR</t>
  </si>
  <si>
    <t>-238636492</t>
  </si>
  <si>
    <t>01.01.2014</t>
  </si>
  <si>
    <t>Výfukové koleno  DN 355</t>
  </si>
  <si>
    <t>120735304</t>
  </si>
  <si>
    <t>01.01.2015.1</t>
  </si>
  <si>
    <t>protidešťová žaluzie PZAL  355/500 včetně zedního rámu, barva dle rámu oken</t>
  </si>
  <si>
    <t>-2133338592</t>
  </si>
  <si>
    <t>Pol6</t>
  </si>
  <si>
    <t>Flexo potrubí   s tepelnou izolací tl. 25 mm Thermoflex 355 mm</t>
  </si>
  <si>
    <t>-4147208</t>
  </si>
  <si>
    <t>Pol7</t>
  </si>
  <si>
    <t>Potrubí Spiro pozink. 40%TV  do průměru 140 mm</t>
  </si>
  <si>
    <t>-1914650199</t>
  </si>
  <si>
    <t>Pol8</t>
  </si>
  <si>
    <t>Potrubí Spiro pozink. 40%TV  do průměru 280 mm</t>
  </si>
  <si>
    <t>-249096576</t>
  </si>
  <si>
    <t>Pol9</t>
  </si>
  <si>
    <t>Potrubí Spiro pozink. 40%TV  do průměru 355 mm</t>
  </si>
  <si>
    <t>-997327407</t>
  </si>
  <si>
    <t>Pol10</t>
  </si>
  <si>
    <t>Potrubí čtyřhranné sk.I pozink. R do obvodu 1500  l=1000</t>
  </si>
  <si>
    <t>1128405617</t>
  </si>
  <si>
    <t>Pol11</t>
  </si>
  <si>
    <t>Potrubí čtyřhranné sk.I pozink. TV do obvodu 1500  l=1000</t>
  </si>
  <si>
    <t>1026563512</t>
  </si>
  <si>
    <t>Pol12</t>
  </si>
  <si>
    <t>Potrubí čtyřhranné sk.I pozink. R do obvodu 1890  l=1000</t>
  </si>
  <si>
    <t>930443344</t>
  </si>
  <si>
    <t>Pol13</t>
  </si>
  <si>
    <t>Potrubí čtyřhranné sk.I pozink. TV do obvodu 1890  l=1000</t>
  </si>
  <si>
    <t>856976397</t>
  </si>
  <si>
    <t>Pol14</t>
  </si>
  <si>
    <t>tepelná  izolace   VZDT rozvodů  tl.40 mm s povrchovou úpravou</t>
  </si>
  <si>
    <t>-1616177566</t>
  </si>
  <si>
    <t>Pol15</t>
  </si>
  <si>
    <t>tepelná  izolace   VZDT rozvodů  Spiro DN 355 tl. 40 mm s povrchovou úpravou</t>
  </si>
  <si>
    <t>-1550934091</t>
  </si>
  <si>
    <t>D2</t>
  </si>
  <si>
    <t>V Z D T   č.2    (m.č. 106,107)</t>
  </si>
  <si>
    <t>02.01.2016</t>
  </si>
  <si>
    <t xml:space="preserve">Radiální ventilátor pro odvod vzduchu se zpětnou klapkou, kuličkovými kožiskami, tepelná pojistka, podomítková instalace, vestavná hloubka 95 mm, výtlak nahoru DN 75 mm, množ. odsávaného vzduchu 100 m3/hod, nastavitelný rozsah +/- 15%, hladká čelní stěna </t>
  </si>
  <si>
    <t>733910404</t>
  </si>
  <si>
    <t>02.02.2016</t>
  </si>
  <si>
    <t>Vzduchotechnická stříška DN 100</t>
  </si>
  <si>
    <t>-1073114636</t>
  </si>
  <si>
    <t>Pol16</t>
  </si>
  <si>
    <t>Potrubí kruhové ocelové sk. I -SPIRO, pozinkovaný plech tl=0.5mm, min.vrstva Zn 275g/m2,  Rozměr - do průměru 80 mm - 50%tvarovek</t>
  </si>
  <si>
    <t>bm</t>
  </si>
  <si>
    <t>1214937361</t>
  </si>
  <si>
    <t>Pol17</t>
  </si>
  <si>
    <t>Potrubí kruhové ocelové sk. I -SPIRO, pozinkovaný plech tl=0.5mm, min.vrstva Zn 275g/m2,  Rozměr - do průměru 140 mm - 50%tvarovek</t>
  </si>
  <si>
    <t>-117165647</t>
  </si>
  <si>
    <t>Pol18</t>
  </si>
  <si>
    <t>dveřní mřížka Nova -D 400*100 včetně  upínacího rámečku UR1</t>
  </si>
  <si>
    <t>-1698602654</t>
  </si>
  <si>
    <t>D3</t>
  </si>
  <si>
    <t>D4</t>
  </si>
  <si>
    <t>V Z D T   č.3    (m.č. 106,107)</t>
  </si>
  <si>
    <t>03.01.2016</t>
  </si>
  <si>
    <t>1930593136</t>
  </si>
  <si>
    <t>108052373</t>
  </si>
  <si>
    <t>Pol19</t>
  </si>
  <si>
    <t>Potrubí kruhové ocelové sk. I -SPIRO, pozinkovaný plech tl=0.5mm, min.vrstva Zn 275g/m2,  Rozměr - do průměru 100 mm - 50%tvarovek</t>
  </si>
  <si>
    <t>-820401360</t>
  </si>
  <si>
    <t>343756266</t>
  </si>
  <si>
    <t>Pol20</t>
  </si>
  <si>
    <t>tepelná  izolace   VZDT rozvodů  tl. 20 mm s povrchovou úpravou</t>
  </si>
  <si>
    <t>1442329207</t>
  </si>
  <si>
    <t>D5</t>
  </si>
  <si>
    <t>V Z D T   č.4    (m.č. 206,207,208)</t>
  </si>
  <si>
    <t>04.01.2016</t>
  </si>
  <si>
    <t>380322460</t>
  </si>
  <si>
    <t>04.02.2016</t>
  </si>
  <si>
    <t>Vzduchotechnická stříška DN 180</t>
  </si>
  <si>
    <t>-34035034</t>
  </si>
  <si>
    <t>-614399005</t>
  </si>
  <si>
    <t>1296702960</t>
  </si>
  <si>
    <t>Pol21</t>
  </si>
  <si>
    <t>Potrubí kruhové ocelové sk. I -SPIRO, pozinkovaný plech tl=0.5mm, min.vrstva Zn 275g/m2,  Rozměr - do průměru 180 mm - 50%tvarovek</t>
  </si>
  <si>
    <t>-1833129526</t>
  </si>
  <si>
    <t>-2102534643</t>
  </si>
  <si>
    <t>Pol22</t>
  </si>
  <si>
    <t>tepelná  izolace   VZDT rozvodů  tl. 40 mm s povrchovou úpravou (stoupací potrubí DN 180)</t>
  </si>
  <si>
    <t>-1867591527</t>
  </si>
  <si>
    <t>D6</t>
  </si>
  <si>
    <t>V Z D T   č.5    (m.č. 205)</t>
  </si>
  <si>
    <t>05.01.2016</t>
  </si>
  <si>
    <t>Radiální ventilátor pro odvod vzduchu se zpětnou klapkou, kuličkovými kožiskami, tepelná pojistka, CB 100 plus</t>
  </si>
  <si>
    <t>-380144955</t>
  </si>
  <si>
    <t>119516837</t>
  </si>
  <si>
    <t>-1509216551</t>
  </si>
  <si>
    <t>Pol23</t>
  </si>
  <si>
    <t>Kondenzační í venk. jedn. Multi V S 400V (Qchl.nom =22,4 kW,  Qtop.nom=24,5 kW, rozměr 950*330-1380mm, příkon chl/top= 6,27/6,28kW, jištění 30 A, napájení 3f.,ak.tlak  1 m 57dBA, ak. výkon 74 dBA,  EER nom. 3,57, COP nom 3,9).</t>
  </si>
  <si>
    <t>286378420</t>
  </si>
  <si>
    <t>Pol24</t>
  </si>
  <si>
    <t>klimatizační vnitřní  jednotka  nástenná    (chl.výkon nom. 2,2  kW, topný výkon 2,5 kW, akus.tlak 32/30/28 dBA)</t>
  </si>
  <si>
    <t>701411579</t>
  </si>
  <si>
    <t>Pol25</t>
  </si>
  <si>
    <t>klimatizační vnitřní  jednotka  nástenná    (chl.výkon nom. 2,8  kW, topný výkon 3,2 kW, akus.tlak 34/32/28 dBA)</t>
  </si>
  <si>
    <t>-1377632272</t>
  </si>
  <si>
    <t>Pol26</t>
  </si>
  <si>
    <t>klimatizační vnitřní  jednotka  nástenná     (chl.výkon nom. 3,6  kW, topný výkon 4,0 kW, akus.tlak 37/34/30 dBA)</t>
  </si>
  <si>
    <t>-885674220</t>
  </si>
  <si>
    <t>Pol27</t>
  </si>
  <si>
    <t>standartní kabelový ovladač</t>
  </si>
  <si>
    <t>1766962065</t>
  </si>
  <si>
    <t>Pol28</t>
  </si>
  <si>
    <t>Konzola pod venkovní jednotku, žázově pozinkováno</t>
  </si>
  <si>
    <t>252305239</t>
  </si>
  <si>
    <t>Pol29</t>
  </si>
  <si>
    <t>Kabely skupinového ovládání</t>
  </si>
  <si>
    <t>-1424312075</t>
  </si>
  <si>
    <t>Pol30</t>
  </si>
  <si>
    <t>Cu potrubí chladiva  izolace, mont.materiál, včetně rozboček a doplnění chladiva</t>
  </si>
  <si>
    <t>81207005</t>
  </si>
  <si>
    <t>Pol31</t>
  </si>
  <si>
    <t>Montáž systému  TČ,  uvedení do provozu</t>
  </si>
  <si>
    <t>459970769</t>
  </si>
  <si>
    <t>D7</t>
  </si>
  <si>
    <t>OSTATNÍ</t>
  </si>
  <si>
    <t>Pol32</t>
  </si>
  <si>
    <t>vyregulování zařízení, měření průtoků vzduchu, seřízení vyústek dle výkonů včetně vypracování protokolu o zaregulování</t>
  </si>
  <si>
    <t>-1146560180</t>
  </si>
  <si>
    <t>05 - Audiovizuální technologie mč. 104</t>
  </si>
  <si>
    <t>IV - Kabeláž</t>
  </si>
  <si>
    <t>IV</t>
  </si>
  <si>
    <t>Kabeláž</t>
  </si>
  <si>
    <t>1.3</t>
  </si>
  <si>
    <t>Kabel VGA Kabel VGA-M, délka min. 6m, podporované rozlišení min. 1920x1200@60fps</t>
  </si>
  <si>
    <t>-2123122788</t>
  </si>
  <si>
    <t>2.3</t>
  </si>
  <si>
    <t>Kabel 2x2x0,22 Kabel pro přenos symetrického stereo audio signálu, stíněný kroucený pár, průřez vodiče-licny min. 0,22mm2</t>
  </si>
  <si>
    <t>-1694888188</t>
  </si>
  <si>
    <t>3.3</t>
  </si>
  <si>
    <t>Kabel HDMI 6m Kabel HDMI, délka min. 6m, podporované rozlišení 1920x1200@60fps</t>
  </si>
  <si>
    <t>1097110316</t>
  </si>
  <si>
    <t>4.3</t>
  </si>
  <si>
    <t>Kabel DP 6m Kabel DisplayPort, délka min. 6m, podporované rozlišení 1920x1200@60fps</t>
  </si>
  <si>
    <t>2078762502</t>
  </si>
  <si>
    <t>5.3</t>
  </si>
  <si>
    <t>Kabel HDMI 13m Kabel HDMI, délka min. 13m, podporované rozlišení 1920x1200@60fps</t>
  </si>
  <si>
    <t>-775839203</t>
  </si>
  <si>
    <t>6.3</t>
  </si>
  <si>
    <t>Kabel UTP Nestíněná strukturovaná kabeláž, kategorie min. Cat5e</t>
  </si>
  <si>
    <t>-1809599501</t>
  </si>
  <si>
    <t>7.3</t>
  </si>
  <si>
    <t>Kabel 5x1,5 Kabel silový průřez 5x1,5mm2</t>
  </si>
  <si>
    <t>-961989082</t>
  </si>
  <si>
    <t>8.2</t>
  </si>
  <si>
    <t>Kabel HDMI 10m Kabel HDMI, délka min. 10m, podporované rozlišení 1920x1200@60fps</t>
  </si>
  <si>
    <t>796609160</t>
  </si>
  <si>
    <t>9.2</t>
  </si>
  <si>
    <t>Kabel 2x1,5 Kabel pro výkonového audio signálu, průřez vodiče-licny 2x1,5mm2</t>
  </si>
  <si>
    <t>1991384785</t>
  </si>
  <si>
    <t>10.2</t>
  </si>
  <si>
    <t>Kabel HDMI 11m Kabel HDMI, délka min. 11m, podporované rozlišení 1920x1200@60fps</t>
  </si>
  <si>
    <t>-1801297843</t>
  </si>
  <si>
    <t>11.1</t>
  </si>
  <si>
    <t>Kabel HDMI 19m Kabel HDMI, délka min. 19m, podporované rozlišení 1920x1200@60fps</t>
  </si>
  <si>
    <t>-250368713</t>
  </si>
  <si>
    <t>06 - Audiovizuální technologie mč. 204</t>
  </si>
  <si>
    <t>536691157</t>
  </si>
  <si>
    <t>Kabel 2x2x0,22 Kabel pro přenos symetrického stereo audio signálu, stíněný kroucený pár, průřez licny min. 0,22mm2</t>
  </si>
  <si>
    <t>986404593</t>
  </si>
  <si>
    <t>-1863795215</t>
  </si>
  <si>
    <t>-574951754</t>
  </si>
  <si>
    <t>1562641741</t>
  </si>
  <si>
    <t>Kabel HDMI 9m Kabel HDMI, délka min. 9m, podporované rozlišení 1920x1200@60fps</t>
  </si>
  <si>
    <t>-405629161</t>
  </si>
  <si>
    <t>7.2</t>
  </si>
  <si>
    <t>-1443396312</t>
  </si>
  <si>
    <t>07 - SILNOPROUDÁ ELEKTROTECHNIKA</t>
  </si>
  <si>
    <t xml:space="preserve">    9 - Ostatní konstrukce a práce-bourání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</si>
  <si>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</si>
  <si>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</si>
  <si>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</si>
  <si>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</si>
  <si>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</si>
  <si>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</si>
  <si>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</si>
  <si>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M</t>
  </si>
  <si>
    <t xml:space="preserve">    22-M - Montáže oznam. a zabezp. zařízení</t>
  </si>
  <si>
    <t xml:space="preserve">    RP1.2.1 - rozvaděč dle výkresu D.1.4.3-04</t>
  </si>
  <si>
    <t>OST - Ostatní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</si>
  <si>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</si>
  <si>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</si>
  <si>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</si>
  <si>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VRN8 - Přesun stavebních kapacit</t>
  </si>
  <si>
    <t>Ostatní konstrukce a práce-bourání</t>
  </si>
  <si>
    <t>220261661</t>
  </si>
  <si>
    <t>Značení trasy vedení včetně značení trasy podle plánu, vyznačení šíře drážek nebo úchytných bodů, vyznačení průchodu, krabic a vývodu</t>
  </si>
  <si>
    <t>356128160</t>
  </si>
  <si>
    <t>83,1+98,4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</si>
  <si>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</si>
  <si>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</si>
  <si>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-1215741130</t>
  </si>
  <si>
    <t>"výměry dle výkresu D.1.4.3-02</t>
  </si>
  <si>
    <t>"výměry dle výkresu D.1.4.3-03</t>
  </si>
  <si>
    <t>973031151</t>
  </si>
  <si>
    <t>Vysekání výklenků ve zdivu cihelném na MV nebo MVC pl přes 0,25 m2</t>
  </si>
  <si>
    <t>-485864152</t>
  </si>
  <si>
    <t>"rozvaděč RP1.2.1" 1,47*0,7*0,16</t>
  </si>
  <si>
    <t>973031616</t>
  </si>
  <si>
    <t>Vysekání kapes ve zdivu cihelném na MV nebo MVC pro špalíky do 100x100x50 mm</t>
  </si>
  <si>
    <t>993076775</t>
  </si>
  <si>
    <t>1+2+15+7+2+2+60+15+3+11+6+4</t>
  </si>
  <si>
    <t>974082113</t>
  </si>
  <si>
    <t>Vysekání rýh pro vodiče v omítce MV nebo MVC stěn š do 50 mm</t>
  </si>
  <si>
    <t>972801149</t>
  </si>
  <si>
    <t>"105" 4,7</t>
  </si>
  <si>
    <t>"102" 6,6</t>
  </si>
  <si>
    <t>"108" 6</t>
  </si>
  <si>
    <t>"104" 11,7*4+2*3,5+12</t>
  </si>
  <si>
    <t>974082116</t>
  </si>
  <si>
    <t>Vysekání rýh pro vodiče v omítce vápenné nebo vápenocementové stěn, šířky do 150 mm</t>
  </si>
  <si>
    <t>1367838285</t>
  </si>
  <si>
    <t>"101" 4,8*2</t>
  </si>
  <si>
    <t>"103" 12,8</t>
  </si>
  <si>
    <t>"106" 2,8</t>
  </si>
  <si>
    <t>"105" 5,8</t>
  </si>
  <si>
    <t>"104" 16,3+12</t>
  </si>
  <si>
    <t>"204" 12,9+14,6</t>
  </si>
  <si>
    <t>"205" 2,8</t>
  </si>
  <si>
    <t>"207" 3,1</t>
  </si>
  <si>
    <t>"201" 2,2</t>
  </si>
  <si>
    <t>"203" 3,5</t>
  </si>
  <si>
    <t>997013213</t>
  </si>
  <si>
    <t>Vnitrostaveništní doprava suti a vybouraných hmot vodorovně do 50 m svisle ručně (nošením po schodech) pro budovy a haly výšky přes 9 do 12 m</t>
  </si>
  <si>
    <t>-318003773</t>
  </si>
  <si>
    <t>Odvoz suti na skládku a vybouraných hmot nebo meziskládku do 1 km se složením</t>
  </si>
  <si>
    <t>1035627349</t>
  </si>
  <si>
    <t>Příplatek k odvozu suti a vybouraných hmot na skládku ZKD 1 km přes 1 km</t>
  </si>
  <si>
    <t>2576188</t>
  </si>
  <si>
    <t>1,165*10 "Přepočtené koeficientem množství</t>
  </si>
  <si>
    <t>Poplatek za uložení stavebního směsného odpadu na skládce (skládkovné)</t>
  </si>
  <si>
    <t>1781250820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</si>
  <si>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</si>
  <si>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</si>
  <si>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</si>
  <si>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</si>
  <si>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-1794903889</t>
  </si>
  <si>
    <t>PSC</t>
  </si>
  <si>
    <t>Poznámka k souboru cen:_x000D_
1. Ceny -1100 až -1910 jsou určeny pro objem montážních prací včetně nákladů na nosný a podružný materiál.</t>
  </si>
  <si>
    <t>742</t>
  </si>
  <si>
    <t>Elektromontáže - rozvodný systém</t>
  </si>
  <si>
    <t>742111400</t>
  </si>
  <si>
    <t>Montáž rozvodnic oceloplechových nebo plastových bez zapojení vodičů běžných, hmotnosti do 150 kg</t>
  </si>
  <si>
    <t>1163887313</t>
  </si>
  <si>
    <t>"RP1.2.1" 1</t>
  </si>
  <si>
    <t>743</t>
  </si>
  <si>
    <t>Elektromontáže - hrubá montáž</t>
  </si>
  <si>
    <t>743111315</t>
  </si>
  <si>
    <t>Montáž trubek elektroinstalačních s nasunutím nebo našroubováním do krabic plastových tuhých, typ 15.., FFKuS, uložených pod omítku, D 23 mm</t>
  </si>
  <si>
    <t>908132214</t>
  </si>
  <si>
    <t>"napojení ovladačů klimatizací</t>
  </si>
  <si>
    <t>"104" 10</t>
  </si>
  <si>
    <t>"105" 10</t>
  </si>
  <si>
    <t>"203" 10</t>
  </si>
  <si>
    <t>"204" 10</t>
  </si>
  <si>
    <t>345710510</t>
  </si>
  <si>
    <t>Materiál úložný elektroinstalační trubky elektroinstalační ohebné z LPE-1, 320N EN 500 86 - 2241 2323/LPE-1   D 22,9 mm</t>
  </si>
  <si>
    <t>-405531418</t>
  </si>
  <si>
    <t>40*1,05 "Přepočtené koeficientem množství</t>
  </si>
  <si>
    <t>743412111</t>
  </si>
  <si>
    <t>Montáž krabice přístrojová zapuštěná plast kruh KP,KU68/2-1901</t>
  </si>
  <si>
    <t>-987031679</t>
  </si>
  <si>
    <t>R345715130</t>
  </si>
  <si>
    <t>krabice univerzální z PVC pod vypínače a zásuvky, pod omítku, d73mm x 42mm, samozhášivé PVC, minimálně 6 vstupních otvorů d20</t>
  </si>
  <si>
    <t>-1997516402</t>
  </si>
  <si>
    <t>744</t>
  </si>
  <si>
    <t>Elektromontáže - rozvody vodičů měděných</t>
  </si>
  <si>
    <t>744241110</t>
  </si>
  <si>
    <t>Montáž izolovaných vodičů měděných bez ukončení, uložených pevně do 1 kV sk. 1 - CSAO, CY, CYA, CYY, H05V, H07V, NYM, NYY, YY průřezu žíly 0,35 až 35 mm2</t>
  </si>
  <si>
    <t>-1899931381</t>
  </si>
  <si>
    <t>"výměry dle výkresu D.1.4.3-02,03 a technické zprávy D.1.4.3-01, čl.11.9</t>
  </si>
  <si>
    <t>"m.č. 205 rozvod ÚT a kotel vodičem H07V-K 4" 28</t>
  </si>
  <si>
    <t>"m.č. 101 potrubí plynu vodičem H07V-K 10 (u ventilu BAP)" 3</t>
  </si>
  <si>
    <t>"m.č. 205 VZT zařízení vodičem H07V-K 10" 27</t>
  </si>
  <si>
    <t>"datový rozvaděč vodičem H07V-K 10" 15</t>
  </si>
  <si>
    <t>"datový rozvaděč AV techniky m.č.104, 204 vodičem H07V-K 10" 25+34</t>
  </si>
  <si>
    <t>"venkovní klimatizační jednotka vodičem H07V-K 16" 12</t>
  </si>
  <si>
    <t>341408250</t>
  </si>
  <si>
    <t>Vodiče izolované s měděným jádrem silové vodiče do 1 kV pro pevné uložení, izolace PVC CY, H07 V-U, pro 450/750 V - jádro plné H07V-U 4,0</t>
  </si>
  <si>
    <t>-1743028860</t>
  </si>
  <si>
    <t>28*1,1 "Přepočtené koeficientem množství</t>
  </si>
  <si>
    <t>341421580</t>
  </si>
  <si>
    <t>Vodiče izolované s měděným jádrem CYA, H07 V-K pro 450/750V H07V-K 10 CR</t>
  </si>
  <si>
    <t>-450574670</t>
  </si>
  <si>
    <t>104*1,1 "Přepočtené koeficientem množství</t>
  </si>
  <si>
    <t>341421590</t>
  </si>
  <si>
    <t>Vodiče izolované s měděným jádrem CYA, H07 V-K pro 450/750V H07V-K 16 CR</t>
  </si>
  <si>
    <t>351374998</t>
  </si>
  <si>
    <t>12*1,1 "Přepočtené koeficientem množství</t>
  </si>
  <si>
    <t>744441100</t>
  </si>
  <si>
    <t>Montáž kabelů měděných do 1 kV bez ukončení, uložených pevně sk. 1 - CYKY, NYM, NYY, YSLY, počtu a průřezu žil 2x1,5 až 6 mm2, 3x1,5 až 6 mm2, 4x1,5 až 4 mm2, 5x1,5 až 2,5 mm2, 7x1,5 až 2,5 mm2</t>
  </si>
  <si>
    <t>1301309179</t>
  </si>
  <si>
    <t>"výměry dle výkresu D.1.4.3-02, 03</t>
  </si>
  <si>
    <t>"CYKY 2x2,5</t>
  </si>
  <si>
    <t>"WL48" 32+5+5+5</t>
  </si>
  <si>
    <t>"CYKY 3x1,5</t>
  </si>
  <si>
    <t>"WL3" 5+5,9+2</t>
  </si>
  <si>
    <t>"WL6" 5+25,6+4*3+5+4,8+24+4*3</t>
  </si>
  <si>
    <t>"WL32" 16+5</t>
  </si>
  <si>
    <t>"WL34" 16+5</t>
  </si>
  <si>
    <t>"WL36" 15+5</t>
  </si>
  <si>
    <t>"WL38" 14+5</t>
  </si>
  <si>
    <t>"WL40" 9,8+5+5</t>
  </si>
  <si>
    <t>"WL42" 17+5+5</t>
  </si>
  <si>
    <t>"WL44" 6+5+5</t>
  </si>
  <si>
    <t>"WL46" 23+5+5</t>
  </si>
  <si>
    <t>"WL55" 10+15+3*18+12+8+16+5+5</t>
  </si>
  <si>
    <t>"WL56" 10+2*15+5+12+12+6+24,2+5+35</t>
  </si>
  <si>
    <t>"WL57" 33,7+15+3+5</t>
  </si>
  <si>
    <t>"WL58" 6*12+21+18+21+5</t>
  </si>
  <si>
    <t>"WL59-nouzové osvětlení" 5+29,8</t>
  </si>
  <si>
    <t>"WL60-nouzové osvětlení" 5+5+31,5</t>
  </si>
  <si>
    <t>"WL61" 18+5+5</t>
  </si>
  <si>
    <t>"WL62" 33+5+18+5</t>
  </si>
  <si>
    <t>"CYKFY 3x1,5</t>
  </si>
  <si>
    <t>"WL33" 18+5+5</t>
  </si>
  <si>
    <t>"WL35"36+5</t>
  </si>
  <si>
    <t>"WL37"23+5</t>
  </si>
  <si>
    <t>"WL39"17+5</t>
  </si>
  <si>
    <t>"WL41"12+5+5</t>
  </si>
  <si>
    <t>"WL43"23+5+5</t>
  </si>
  <si>
    <t>"WL45"12+5+5</t>
  </si>
  <si>
    <t>"WL47"32+5+5</t>
  </si>
  <si>
    <t>"CYKY 3x2,5</t>
  </si>
  <si>
    <t>"WL4" 5+6,9+2</t>
  </si>
  <si>
    <t>"WL9" 5+9,7+4</t>
  </si>
  <si>
    <t>"WL10"5+5+17,1+8</t>
  </si>
  <si>
    <t>"WL11"5+19+8</t>
  </si>
  <si>
    <t>"WL12"5+12,2+8</t>
  </si>
  <si>
    <t>"WL13"5+10+4</t>
  </si>
  <si>
    <t>"WL14"5+10+4</t>
  </si>
  <si>
    <t>"WL15"5+9,5+5</t>
  </si>
  <si>
    <t>"WL16"12</t>
  </si>
  <si>
    <t>"WL17"17,1</t>
  </si>
  <si>
    <t>"WL18"20,2</t>
  </si>
  <si>
    <t>"WL19"10,4+5</t>
  </si>
  <si>
    <t>"WL20"16,9+5</t>
  </si>
  <si>
    <t>"WL21"13,4</t>
  </si>
  <si>
    <t>"WL22"24,1</t>
  </si>
  <si>
    <t>"WL23"26,5</t>
  </si>
  <si>
    <t>"WL24"14</t>
  </si>
  <si>
    <t>"WL25"29,6+5</t>
  </si>
  <si>
    <t>"WL26"16,2+5</t>
  </si>
  <si>
    <t>"WL27"16,2+8,6+5</t>
  </si>
  <si>
    <t>"WL28"12,4+5</t>
  </si>
  <si>
    <t>"WL29"8,8+5</t>
  </si>
  <si>
    <t>"WL30"22+5</t>
  </si>
  <si>
    <t>"WL31"22+5</t>
  </si>
  <si>
    <t>"CYKY 5x1,5</t>
  </si>
  <si>
    <t>"WL59"4*11,3+15+5</t>
  </si>
  <si>
    <t>"WL60"4*12,7+19,5+5+5</t>
  </si>
  <si>
    <t>"CYKY 5x2,5</t>
  </si>
  <si>
    <t>"WL49"22+5</t>
  </si>
  <si>
    <t>"WL50"17,6+5</t>
  </si>
  <si>
    <t>"WL51"13+5</t>
  </si>
  <si>
    <t>"WL52"22,1+5+5</t>
  </si>
  <si>
    <t>"WL53"17,5+5+5</t>
  </si>
  <si>
    <t>"WL54"13,6+5+5</t>
  </si>
  <si>
    <t>341110060</t>
  </si>
  <si>
    <t>Kabely silové s měděným jádrem pro jmenovité napětí 750 V CYKY   PN-KV-061-00 2 x 2,5</t>
  </si>
  <si>
    <t>-98902274</t>
  </si>
  <si>
    <t>47*1,1 "Přepočtené koeficientem množství</t>
  </si>
  <si>
    <t>341110300</t>
  </si>
  <si>
    <t>Kabely silové s měděným jádrem pro jmenovité napětí 750 V CYKY   PN-KV-061-00 3 x 1,5</t>
  </si>
  <si>
    <t>491073447</t>
  </si>
  <si>
    <t>901,3*1,1 "Přepočtené koeficientem množství</t>
  </si>
  <si>
    <t>341R1103001</t>
  </si>
  <si>
    <t>Kabely silové s měděným jádrem pro jmenovité napětí 750 V CYKFY   PN-KV-061-00 3 x 1,5</t>
  </si>
  <si>
    <t>-1018992193</t>
  </si>
  <si>
    <t>238*1,1 "Přepočtené koeficientem množství</t>
  </si>
  <si>
    <t>341110360</t>
  </si>
  <si>
    <t>Kabely silové s měděným jádrem pro jmenovité napětí 750 V CYKY   PN-KV-061-00 3 x 2,5</t>
  </si>
  <si>
    <t>-1288709809</t>
  </si>
  <si>
    <t>517,8*1,1 "Přepočtené koeficientem množství</t>
  </si>
  <si>
    <t>341110900</t>
  </si>
  <si>
    <t>Kabely silové s měděným jádrem pro jmenovité napětí 750 V CYKY   PN-KV-061-00 5 x  1,5</t>
  </si>
  <si>
    <t>-1221115977</t>
  </si>
  <si>
    <t>145,5*1,1 "Přepočtené koeficientem množství</t>
  </si>
  <si>
    <t>341110940</t>
  </si>
  <si>
    <t>Kabely silové s měděným jádrem pro jmenovité napětí 750 V CYKY   PN-KV-061-00 5 x  2,5</t>
  </si>
  <si>
    <t>-601916319</t>
  </si>
  <si>
    <t>150,8*1,1 "Přepočtené koeficientem množství</t>
  </si>
  <si>
    <t>744441200</t>
  </si>
  <si>
    <t>Montáž kabelů měděných do 1 kV bez ukončení, uložených pevně sk. 1 - CYKY, NYM, NYY, YSLY, počtu a průřezu žil 3x10 mm2, 4x6 mm2, 5x4 až 6 mm2, 7x4 mm2, 12x1,5 mm2</t>
  </si>
  <si>
    <t>1358060078</t>
  </si>
  <si>
    <t>"CYKY 5x4</t>
  </si>
  <si>
    <t>"WL7" 7+5+5</t>
  </si>
  <si>
    <t>"WL8" 5+5+11,9</t>
  </si>
  <si>
    <t>341110980</t>
  </si>
  <si>
    <t>Kabely silové s měděným jádrem pro jmenovité napětí 750 V CYKY   PN-KV-061-00 5 x  4</t>
  </si>
  <si>
    <t>1333603728</t>
  </si>
  <si>
    <t>38,9*1,1 "Přepočtené koeficientem množství</t>
  </si>
  <si>
    <t>744441300</t>
  </si>
  <si>
    <t>Montáž kabelů měděných do 1 kV bez ukončení, uložených pevně sk. 1 - CYKY, NYM, NYY, YSLY, počtu a průřezu žil 3x16 mm2, 4x10 mm2, 5x10 mm2, 12x2,5 až 4 mm2, 19x1,5 až 2,5 mm2, 24x1,5 mm2</t>
  </si>
  <si>
    <t>-2030603224</t>
  </si>
  <si>
    <t>"CYKY 5x10</t>
  </si>
  <si>
    <t>"WL5" 5+5,9+4</t>
  </si>
  <si>
    <t>"CYKY 5x16</t>
  </si>
  <si>
    <t>"přívod pouze montáž WL0.50"20</t>
  </si>
  <si>
    <t>341111010</t>
  </si>
  <si>
    <t>Kabely silové s měděným jádrem pro jmenovité napětí 750 V CYKY   PN-KV-061-00 5 x  10</t>
  </si>
  <si>
    <t>-1385428637</t>
  </si>
  <si>
    <t>15*1,1 "Přepočtené koeficientem množství</t>
  </si>
  <si>
    <t>744741110</t>
  </si>
  <si>
    <t>Montáž kabelů měděných návěstních, ovládacích nebo sdělovacích bez ukončení uložených pevně sk. 1 - JYTY, NCEY, počtu a průřezu žil 2 až 19 x1 mm</t>
  </si>
  <si>
    <t>-1232495182</t>
  </si>
  <si>
    <t>"J-H(St)H 2x2x0.8</t>
  </si>
  <si>
    <t xml:space="preserve">"DALI"4*12+15+5+4*13+19,5+5+5+36*2 </t>
  </si>
  <si>
    <t>"linka KNX" 5+9,6+14,9+6+6,2+17,5+5*5,6</t>
  </si>
  <si>
    <t>"JYTY 3x1</t>
  </si>
  <si>
    <t>"příprava pro VZT zařízení" 12+15+6,3+5+25</t>
  </si>
  <si>
    <t>"JYTY 4x1</t>
  </si>
  <si>
    <t>"příprava pro VZT zařízení - m.č.104" 36</t>
  </si>
  <si>
    <t>"příprava pro VZT zařízení - m.č.104" 28</t>
  </si>
  <si>
    <t>JHSTH</t>
  </si>
  <si>
    <t>sdělovací kabel pro linku KNX J-H(St)H 2x2x0.8</t>
  </si>
  <si>
    <t>1875990216</t>
  </si>
  <si>
    <t>308,7*1,1 "Přepočtené koeficientem množství</t>
  </si>
  <si>
    <t>341215560</t>
  </si>
  <si>
    <t>kabel sdělovací JYTY Al laminovanou fólií 4x1 mm</t>
  </si>
  <si>
    <t>-619183391</t>
  </si>
  <si>
    <t>64*1,05 "Přepočtené koeficientem množství</t>
  </si>
  <si>
    <t>341215580</t>
  </si>
  <si>
    <t>kabel sdělovací JYTY Al laminovanou fólií 3x1 mm</t>
  </si>
  <si>
    <t>-1726211974</t>
  </si>
  <si>
    <t>63,3*1,05 "Přepočtené koeficientem množství</t>
  </si>
  <si>
    <t>746</t>
  </si>
  <si>
    <t>Elektromontáže - soubory pro vodiče</t>
  </si>
  <si>
    <t>746211110</t>
  </si>
  <si>
    <t>Ukončení vodičů izolovaných s označením a zapojením v rozváděči nebo na přístroji, průřezu žíly do 2,5 mm2</t>
  </si>
  <si>
    <t>-853850651</t>
  </si>
  <si>
    <t>"výměry dle výkresu D.1.4.3-04</t>
  </si>
  <si>
    <t>3*2*48</t>
  </si>
  <si>
    <t>5*2*8</t>
  </si>
  <si>
    <t>2*2*1</t>
  </si>
  <si>
    <t>746211120</t>
  </si>
  <si>
    <t>Ukončení vodičů izolovaných s označením a zapojením v rozváděči nebo na přístroji, průřezu žíly do 4 mm2</t>
  </si>
  <si>
    <t>-1643187624</t>
  </si>
  <si>
    <t>2*5*2</t>
  </si>
  <si>
    <t>746211140</t>
  </si>
  <si>
    <t>Ukončení vodičů izolovaných s označením a zapojením v rozváděči nebo na přístroji, průřezu žíly do 10 mm2</t>
  </si>
  <si>
    <t>1217587127</t>
  </si>
  <si>
    <t>2*5</t>
  </si>
  <si>
    <t>746211150</t>
  </si>
  <si>
    <t>Ukončení vodičů izolovaných s označením a zapojením v rozváděči nebo na přístroji, průřezu žíly do 16 mm2</t>
  </si>
  <si>
    <t>-2112013598</t>
  </si>
  <si>
    <t>747</t>
  </si>
  <si>
    <t>Elektromontáže - kompletace rozvodů</t>
  </si>
  <si>
    <t>743622320</t>
  </si>
  <si>
    <t>Montáž svorka hromosvodná na potrubí typ Bernard</t>
  </si>
  <si>
    <t>1848720079</t>
  </si>
  <si>
    <t>"dle technické zprávy D.1.4.3-01</t>
  </si>
  <si>
    <t>354420710</t>
  </si>
  <si>
    <t>páska měděná zemnící 1 m</t>
  </si>
  <si>
    <t>-68047399</t>
  </si>
  <si>
    <t>354420980</t>
  </si>
  <si>
    <t>Bernard svorka</t>
  </si>
  <si>
    <t>66311164</t>
  </si>
  <si>
    <t>747111226</t>
  </si>
  <si>
    <t>Montáž spínačů jedno nebo dvoupólových nástěnných se zapojením vodičů, pro prostředí venkovní nebo mokré přepínačů, řazení 6-střídavých</t>
  </si>
  <si>
    <t>1333120322</t>
  </si>
  <si>
    <t>"dle výkresu D.1.4.3-03</t>
  </si>
  <si>
    <t>"venek" 1</t>
  </si>
  <si>
    <t>345355561</t>
  </si>
  <si>
    <t>spínač řazení 6 10A, pod omítku, IP44, komplet, barva bílá/bílá</t>
  </si>
  <si>
    <t>825145260</t>
  </si>
  <si>
    <t>747112111</t>
  </si>
  <si>
    <t>Montáž vypínač (polo)zapuštěný šroubové připojení 1 -jednopólový</t>
  </si>
  <si>
    <t>258757453</t>
  </si>
  <si>
    <t>"208" 1</t>
  </si>
  <si>
    <t>"205" 1</t>
  </si>
  <si>
    <t>345355160</t>
  </si>
  <si>
    <t>spínač řazení 1 10A, pod omítku, IP20, komplet, barva bílá/bílá</t>
  </si>
  <si>
    <t>1663489545</t>
  </si>
  <si>
    <t>747112221</t>
  </si>
  <si>
    <t>Montáž ovladač (polo)zapuštěný šroubové připojení 1/0 -tlačítkový zapínací</t>
  </si>
  <si>
    <t>569916364</t>
  </si>
  <si>
    <t>"dle výkresu D.1.4.3-02</t>
  </si>
  <si>
    <t>"106"1</t>
  </si>
  <si>
    <t>"107"2</t>
  </si>
  <si>
    <t>"108"1</t>
  </si>
  <si>
    <t>"201" 4</t>
  </si>
  <si>
    <t>" 202" 3</t>
  </si>
  <si>
    <t>" 207" 2</t>
  </si>
  <si>
    <t>3453580101</t>
  </si>
  <si>
    <t>ovladač zapínací tlačítkový s krytem jednoduchým, s orientační dotnavkou, IP20, komplet, bílé barvy</t>
  </si>
  <si>
    <t>-338502292</t>
  </si>
  <si>
    <t>747112462</t>
  </si>
  <si>
    <t>Montáž přepínač (polo)zapuštěný šroubové připojení 6 -střídavý</t>
  </si>
  <si>
    <t>588757642</t>
  </si>
  <si>
    <t>"101" 3</t>
  </si>
  <si>
    <t>"102" 3</t>
  </si>
  <si>
    <t>"201" 1</t>
  </si>
  <si>
    <t>345355560</t>
  </si>
  <si>
    <t>spínač řazení 6 10A, pod omítku, IP20, komplet, barva bílá/bílá</t>
  </si>
  <si>
    <t>1135105332</t>
  </si>
  <si>
    <t>747112471</t>
  </si>
  <si>
    <t>Montáž spínačů jedno nebo dvoupólových polozapuštěných nebo zapuštěných se zapojením vodičů šroubové připojení přepínačů, řazení 7-křížových</t>
  </si>
  <si>
    <t>-236224475</t>
  </si>
  <si>
    <t>"101"1</t>
  </si>
  <si>
    <t>"102" 1</t>
  </si>
  <si>
    <t>345357140</t>
  </si>
  <si>
    <t>spínač řazení 7 10A, pod omítku, IP20, komplet, barva bílá/bílá</t>
  </si>
  <si>
    <t>-1195961211</t>
  </si>
  <si>
    <t>747161150</t>
  </si>
  <si>
    <t>Montáž zásuvek domovních se zapojením vodičů šroubové připojení vestavných 10 popř. 16 A bez odvrtání profilovaného otvoru, provedení 3P + N + PE</t>
  </si>
  <si>
    <t>-307894523</t>
  </si>
  <si>
    <t>"205 - vývody pro termostat a ekviterm" 2</t>
  </si>
  <si>
    <t>5p_sv</t>
  </si>
  <si>
    <t>svorkovnice 400V, 5.pól, pod omítku, komplet, barva bílá/bílá</t>
  </si>
  <si>
    <t>-1518295448</t>
  </si>
  <si>
    <t>747161240</t>
  </si>
  <si>
    <t>Montáž zásuvka (polo)zapuštěná šroubové připojení 2P+PE dvojí zapojení - průběžná</t>
  </si>
  <si>
    <t>725290886</t>
  </si>
  <si>
    <t>"zásuvka obyčejná</t>
  </si>
  <si>
    <t>"109" 1</t>
  </si>
  <si>
    <t>"101" 1</t>
  </si>
  <si>
    <t>"108" 1</t>
  </si>
  <si>
    <t>"105" 12</t>
  </si>
  <si>
    <t>"104" 9+8</t>
  </si>
  <si>
    <t>"202" 1</t>
  </si>
  <si>
    <t>"203"6</t>
  </si>
  <si>
    <t>"204"5</t>
  </si>
  <si>
    <t>"zásuvky SPD3</t>
  </si>
  <si>
    <t>"105" 1</t>
  </si>
  <si>
    <t>"104" 8</t>
  </si>
  <si>
    <t>"203"1</t>
  </si>
  <si>
    <t>"204"4</t>
  </si>
  <si>
    <t>R345551030SPD</t>
  </si>
  <si>
    <t>zásuvka 1násobná 16A, pod omítku, IP20,  komplet, barva bílá/bílá, přepěťová typ SPD3</t>
  </si>
  <si>
    <t>1922252942</t>
  </si>
  <si>
    <t>R345551030</t>
  </si>
  <si>
    <t>zásuvka 1násobná 16A, pod omítku, IP20,  komplet, barva bílá/bílá</t>
  </si>
  <si>
    <t>-1503193522</t>
  </si>
  <si>
    <t>747161260</t>
  </si>
  <si>
    <t>Montáž zásuvka (polo)zapuštěná šroubové připojení 2x (2P + PE) dvojnásobná šikmá</t>
  </si>
  <si>
    <t>83713219</t>
  </si>
  <si>
    <t>"obyčejné</t>
  </si>
  <si>
    <t>"104" 3</t>
  </si>
  <si>
    <t>"204" 7</t>
  </si>
  <si>
    <t>"SPD3</t>
  </si>
  <si>
    <t>"204" 3</t>
  </si>
  <si>
    <t>R345551230</t>
  </si>
  <si>
    <t>zásuvka 2násobná 16A, pod omítku, s natočenou dutinkou, IP20, barva bílá/bílá, kompletní</t>
  </si>
  <si>
    <t>861173415</t>
  </si>
  <si>
    <t>R345551230D</t>
  </si>
  <si>
    <t>zásuvka 2násobná 16A, pod omítku, s natočenou dutinkou, přepěťová typ SPD3, IP20, barva bílá/bílá, kompletní</t>
  </si>
  <si>
    <t>-1229758043</t>
  </si>
  <si>
    <t>747251101</t>
  </si>
  <si>
    <t>Montáž a nastavení pohybových senzorů/čidel přítomnosti</t>
  </si>
  <si>
    <t>2095949760</t>
  </si>
  <si>
    <t>"108" 2</t>
  </si>
  <si>
    <t>"107" 3</t>
  </si>
  <si>
    <t>"106" 1</t>
  </si>
  <si>
    <t>"208" 2</t>
  </si>
  <si>
    <t>" 207" 3</t>
  </si>
  <si>
    <t>R_IR2</t>
  </si>
  <si>
    <t>senzor přítomnosti pro osvětlení, bílý, záběr 360°, dosah 8m, 20-1300lx, čas 4-30min, zátěž max 2000W</t>
  </si>
  <si>
    <t>170800137</t>
  </si>
  <si>
    <t>vent</t>
  </si>
  <si>
    <t>zapojení ventilátorů a nastavení doběhových časů</t>
  </si>
  <si>
    <t>1268406090</t>
  </si>
  <si>
    <t>" 106"1</t>
  </si>
  <si>
    <t>"206" 1</t>
  </si>
  <si>
    <t>"207" 3</t>
  </si>
  <si>
    <t>747131325</t>
  </si>
  <si>
    <t>Montáž ovládací prvek, zapuštěný pro KNX, včetně popisu</t>
  </si>
  <si>
    <t>614789156</t>
  </si>
  <si>
    <t>"104" 2</t>
  </si>
  <si>
    <t>"203" 1</t>
  </si>
  <si>
    <t>" 204" 2</t>
  </si>
  <si>
    <t>6127/01-84-500</t>
  </si>
  <si>
    <t>prvek ovládací 4násobný, zapuštěný pro KNX s popisovým polem, tlačítkové kontakty vlevo/vpravo, indikace stavu sepnutí, IP20, kompletní (ovládací prvek+spínací akční členen+rámeček+sběrnicová spojka), barva bílá</t>
  </si>
  <si>
    <t>-1075918416</t>
  </si>
  <si>
    <t>6126/01-84-500</t>
  </si>
  <si>
    <t>1859460837</t>
  </si>
  <si>
    <t>6129/01-84-500</t>
  </si>
  <si>
    <t>prvek ovládací 3-/6 násobný s IR rozhraním, zapuštěný pro KNX s popisovým polem, tlačítkové kontakty vlevo/vpravo, indikace stavu sepnutí, IP20, kompletní (ovládací prvek+spínací akční členen+rámeček+sběrnicová spojka), barva bílá</t>
  </si>
  <si>
    <t>201577802</t>
  </si>
  <si>
    <t>6020-0-1133</t>
  </si>
  <si>
    <t>infračervený vysílač pro ovládání až 10 spotřebičů, pro snímače KNX s infračerveným rozhraním vč. baterií</t>
  </si>
  <si>
    <t>1469938932</t>
  </si>
  <si>
    <t>Poznámka k položce:
Ke spínání a stmívání až 10 spotřebičů ve 2 skupinách (1 až 5, 6 až 10).
Je možné programování a volba ze dvou pamětí pro scény.
Napájení: 4 alkalicko-manganové baterie IEC LR03
Čelní dosah: cca 15 m
Jmenovité napětí: 6 V DC</t>
  </si>
  <si>
    <t>748</t>
  </si>
  <si>
    <t>Elektromontáže - osvětlovací zařízení a svítidla</t>
  </si>
  <si>
    <t>748121121</t>
  </si>
  <si>
    <t>Montáž svítidel zářivkových se zapojením vodičů bytových nebo společenských místností stropních závěsných na trubkách 1 zdroj</t>
  </si>
  <si>
    <t>-1452404135</t>
  </si>
  <si>
    <t>SV_O1</t>
  </si>
  <si>
    <t>závěsné zářivkové svítidlo, hliníkový profil, opálový kryt, vyzařování přímo/nepřímé, elektronický předřadník, 1x80W, IP20, včetně zdrojů, recyklačního poplatku, kalíšku se svodovým 3 žilovým čirým vodičem</t>
  </si>
  <si>
    <t>402822612</t>
  </si>
  <si>
    <t>"101" 2</t>
  </si>
  <si>
    <t>748121122</t>
  </si>
  <si>
    <t>Montáž svítidel zářivkových se zapojením vodičů bytových nebo společenských místností stropních závěsných na trubkách 2 zdroje</t>
  </si>
  <si>
    <t>-1474839222</t>
  </si>
  <si>
    <t>SV_O2</t>
  </si>
  <si>
    <t>závěsné zářivkové svítidlo, hliníkový profil, opálový kryt, vyzařování přímo/nepřímé, DALI předřadník, 1x80W, IP20, včetně zdrojů, recyklačního poplatku, kalíšku se svodovým 5 žilovým čirým vodičem</t>
  </si>
  <si>
    <t>-947421739</t>
  </si>
  <si>
    <t>"104" 16</t>
  </si>
  <si>
    <t>"204" 20</t>
  </si>
  <si>
    <t>SV_O3</t>
  </si>
  <si>
    <t>závěsné zářivkové svítidlo, hliníkový profil, opálový kryt, vyzařování přímo/nepřímé, DALI předřadník, 2x54W, IP20, včetně zdrojů, recyklačního poplatku, kalíšku se svodovým 5 žilovým čirým vodičem</t>
  </si>
  <si>
    <t>1757553152</t>
  </si>
  <si>
    <t>"105" 3</t>
  </si>
  <si>
    <t>"203" 3</t>
  </si>
  <si>
    <t>748121212</t>
  </si>
  <si>
    <t>Montáž svítidel zářivkových se zapojením vodičů bytových nebo společenských místností nástěnných přisazených 1 zdroj kompaktní</t>
  </si>
  <si>
    <t>-240322604</t>
  </si>
  <si>
    <t>SV_N1</t>
  </si>
  <si>
    <t>nouzové nástěnné svítidlo s piktogramem z polokruhových profilů, těleso ocelový bílý plech, reflektor leštěný hliník, difuzér plastový PMMA, 1x8W, 1hod nouzově svítící, IP40, včetně zdrojů a recyklačního poplatku</t>
  </si>
  <si>
    <t>-2025164186</t>
  </si>
  <si>
    <t>"103" 1</t>
  </si>
  <si>
    <t>SV_N8</t>
  </si>
  <si>
    <t>nouzové přisazené protipanické svítidlo s plošnou optikou, těleso bílý polykarbonát, 1x5W, 1hod nouzově svítící, IP42, včetně zdrojů a recyklačního poplatku</t>
  </si>
  <si>
    <t>-998308145</t>
  </si>
  <si>
    <t>"204" 2</t>
  </si>
  <si>
    <t>748121214</t>
  </si>
  <si>
    <t>Montáž svítidel zářivkových se zapojením vodičů bytových nebo společenských místností nástěnných přisazených 2 zdroje kompaktní</t>
  </si>
  <si>
    <t>-1621714104</t>
  </si>
  <si>
    <t>SV_S1</t>
  </si>
  <si>
    <t>přisazené svítidlo, bíle lakovaný ocelový plech, trojvrstvé matné opálové sklo d420mm, elektronický předřadník EVG, 2x32W, IP20, včetně zdrojů a recyklačního poplatku</t>
  </si>
  <si>
    <t>-1753781101</t>
  </si>
  <si>
    <t>"103" 4</t>
  </si>
  <si>
    <t>"106" 2</t>
  </si>
  <si>
    <t>748122114</t>
  </si>
  <si>
    <t>Montáž svítidel zářivkových se zapojením vodičů průmyslových stropních přisazených 2 zdroje s krytem</t>
  </si>
  <si>
    <t>-546210555</t>
  </si>
  <si>
    <t>SV_E1</t>
  </si>
  <si>
    <t>svítidlo zářivkové průmyslové 2x54W, EP, IP66, včetně zdrojů a recyklačního poplatku</t>
  </si>
  <si>
    <t>233011911</t>
  </si>
  <si>
    <t>SV_V1</t>
  </si>
  <si>
    <t>venkovní nástěnné hlíníkové svítidlo (DIR/INDIR), 2xE27+2x zdroj 15W, IP54, včetně zdrojů a recyklačního poplatku</t>
  </si>
  <si>
    <t>-581224737</t>
  </si>
  <si>
    <t>"venek" 3</t>
  </si>
  <si>
    <t>svlux01</t>
  </si>
  <si>
    <t>Měření intezity umělého osvětlení akreditovanou laboratoří vč. protokolu ke kolaudačnímu řízení (4paré + 1x na CD v pdf) - malá místnost</t>
  </si>
  <si>
    <t>smísto</t>
  </si>
  <si>
    <t>526820227</t>
  </si>
  <si>
    <t xml:space="preserve">"105" 1 </t>
  </si>
  <si>
    <t>svlux02</t>
  </si>
  <si>
    <t>1613474747</t>
  </si>
  <si>
    <t>"104" 1</t>
  </si>
  <si>
    <t>"204" 1</t>
  </si>
  <si>
    <t>22-M</t>
  </si>
  <si>
    <t>Montáže oznam. a zabezp. zařízení</t>
  </si>
  <si>
    <t>R_KNX1</t>
  </si>
  <si>
    <t>Naprogramování systému inteligentní instalace EIB/KNX dle požadavků uvedených v technické zprávě D.1.4.3-01</t>
  </si>
  <si>
    <t>-1095106664</t>
  </si>
  <si>
    <t>R_KNX2</t>
  </si>
  <si>
    <t>Oživení inteligentní instalace EIB/KNX</t>
  </si>
  <si>
    <t>1905183933</t>
  </si>
  <si>
    <t>RP1.2.1</t>
  </si>
  <si>
    <t>rozvaděč dle výkresu D.1.4.3-04</t>
  </si>
  <si>
    <t>RP1.2.1_01</t>
  </si>
  <si>
    <t>Vypínač, In 63 A, Ue AC 250/440 V, 3pól</t>
  </si>
  <si>
    <t>Ks</t>
  </si>
  <si>
    <t>1000737571</t>
  </si>
  <si>
    <t>RP1.2.1_011</t>
  </si>
  <si>
    <t>732209059</t>
  </si>
  <si>
    <t>RP1.2.1_02</t>
  </si>
  <si>
    <t>Jistič, In 2 A, Ue AC 230 V / DC 72 V, charakteristika C, 1pól, Icn 10 kA</t>
  </si>
  <si>
    <t>-1177227269</t>
  </si>
  <si>
    <t>RP1.2.1_03</t>
  </si>
  <si>
    <t>Jistič, In 4 A, Ue AC 230 V / DC 72 V, charakteristika C, 1pól, Icn 10 kA</t>
  </si>
  <si>
    <t>1170050539</t>
  </si>
  <si>
    <t>RP1.2.1_04</t>
  </si>
  <si>
    <t>Jistič, In 10 A, Ue AC 230 V / DC 72 V, charakteristika C, 1pól, Icn 10 kA</t>
  </si>
  <si>
    <t>-578394244</t>
  </si>
  <si>
    <t>RP1.2.1_05</t>
  </si>
  <si>
    <t>Jistič, In 16 A, Ue AC 230 V / DC 72 V, charakteristika C, 1pól, Icn 10 kA</t>
  </si>
  <si>
    <t>-718086933</t>
  </si>
  <si>
    <t>RP1.2.1_06</t>
  </si>
  <si>
    <t>Jistič, In 6 A, Ue AC 230 V / DC 72 V, charakteristika B, 1pól, Icn 10 kA</t>
  </si>
  <si>
    <t>1227603826</t>
  </si>
  <si>
    <t>RP1.2.1_07</t>
  </si>
  <si>
    <t>Jistič, In 10 A, Ue AC 230 V / DC 72 V, charakteristika B, 1pól, Icn 10 kA</t>
  </si>
  <si>
    <t>-254112947</t>
  </si>
  <si>
    <t>RP1.2.1_08</t>
  </si>
  <si>
    <t>Jistič, In 16 A, Ue AC 230 V / DC 72 V, charakteristika B, 1pól, Icn 10 kA</t>
  </si>
  <si>
    <t>-2088743300</t>
  </si>
  <si>
    <t>RP1.2.1_09</t>
  </si>
  <si>
    <t>Jistič, In 10 A, Ue AC 230/400 V / DC 216 V, charakteristika B, 3pól, Icn 10 kA</t>
  </si>
  <si>
    <t>886723045</t>
  </si>
  <si>
    <t>RP1.2.1_10</t>
  </si>
  <si>
    <t>Jistič, In 20 A, Ue AC 230/400 V / DC 216 V, charakteristika B, 3pól, Icn 10 kA</t>
  </si>
  <si>
    <t>-488227516</t>
  </si>
  <si>
    <t>RP1.2.1_11</t>
  </si>
  <si>
    <t>Jistič, In 32 A, Ue AC 230/400 V / DC 216 V, charakteristika B, 3pól, Icn 10 kA</t>
  </si>
  <si>
    <t>595377230</t>
  </si>
  <si>
    <t>RP1.2.1_12</t>
  </si>
  <si>
    <t>Impulzní relé, In 16 A, Un AC 230 V, 1 x přepínací kontakt</t>
  </si>
  <si>
    <t>308344591</t>
  </si>
  <si>
    <t>RP1.2.1_13</t>
  </si>
  <si>
    <t>Multifunkční časové relé, Un AC 12 - 230 V, DC 12 - 220 V, 1x přepínací kontakt 8 A</t>
  </si>
  <si>
    <t>1342494050</t>
  </si>
  <si>
    <t>RP1.2.1_14</t>
  </si>
  <si>
    <t>Proudový chránič, In 40 A, Ue AC 230/400 V, Idn 30 mA, 4pól, Inc 10 kA, typ AC-G</t>
  </si>
  <si>
    <t>-1572687935</t>
  </si>
  <si>
    <t>RP1.2.1_15</t>
  </si>
  <si>
    <t>Proudový chránič, In 40 A, Ue AC 230/400 V, Idn 30 mA, 4pól, Inc 10 kA, typ AC</t>
  </si>
  <si>
    <t>432476247</t>
  </si>
  <si>
    <t>RP1.2.1_16</t>
  </si>
  <si>
    <t>spínaný stabiliz. zdroj, 6M, výstup 24V/118W, max. příkon 195VA</t>
  </si>
  <si>
    <t>-1360111035</t>
  </si>
  <si>
    <t>RP1.2.1_17</t>
  </si>
  <si>
    <t>kombinovaný svodič bleskových proudů a přepětí, vhodné pro 3-fázový systém TN-S, instalace na vstupu do budovy, 100 kA (10/350), 240 kA (8/20), dálková signalizace poruchy</t>
  </si>
  <si>
    <t>1974286191</t>
  </si>
  <si>
    <t>RP1.2.1_18</t>
  </si>
  <si>
    <t>přepěťová ochrana s vf filtrem, instalace těsně před chráněné zařízení, 16 A</t>
  </si>
  <si>
    <t>97461877</t>
  </si>
  <si>
    <t>RP1.2.1_19</t>
  </si>
  <si>
    <t>odbočovací svorkovnice pro ochranné vodiče – 8x6mm2, 6x16mm2</t>
  </si>
  <si>
    <t>704131005</t>
  </si>
  <si>
    <t>RP1.2.1_20</t>
  </si>
  <si>
    <t>KNX napájecí zdroj se zabudovanou tlumivkou a s vyvedeným napětím 24 V DC pro napájení další linie, indikace provozního stavu: LED, Jmenovitý proud: 640 mA, Jmenovité napětí: 230 V AC +10 % / -15 %, kmitočet 50/60 Hz, Výstupní napětí: 30 V DC ± 2 V, Stupe</t>
  </si>
  <si>
    <t>-1686454284</t>
  </si>
  <si>
    <t>RP1.2.1_21</t>
  </si>
  <si>
    <t>KNX řadové komunikační IP rozhraní</t>
  </si>
  <si>
    <t>-815761581</t>
  </si>
  <si>
    <t>RP1.2.1_22</t>
  </si>
  <si>
    <t>KNX vestavná přepěťová ochrana</t>
  </si>
  <si>
    <t>-920752093</t>
  </si>
  <si>
    <t>RP1.2.1_23</t>
  </si>
  <si>
    <t>KNX řadový žaluziový akční člen 8násobný, 230 V AC, Stupeň krytí: IP 20</t>
  </si>
  <si>
    <t>1203399892</t>
  </si>
  <si>
    <t>RP1.2.1_24</t>
  </si>
  <si>
    <t>KNX řadové rozhraní DALI skupinové, 230 V AC, Stupeň krytí: IP 20 (ovl. 64x DALI, max.16skupin)</t>
  </si>
  <si>
    <t>-1123334321</t>
  </si>
  <si>
    <t>RP1.2.1_25</t>
  </si>
  <si>
    <t>Rozvodnicová skříň, pro zapuštěnou montáž, jednokřídlé dveře, neprůhledné dveře, vnitřní V x Š 1350x510, počet řad 9, rozteč 150 mm, počet modulů v řadě 24, krytí IP54, materiál : ocel-plech, požární odolnost EI30S</t>
  </si>
  <si>
    <t>-693526358</t>
  </si>
  <si>
    <t>RP1.2.1_26</t>
  </si>
  <si>
    <t>podružný materiál pro výrobu rozvaděče</t>
  </si>
  <si>
    <t>243656654</t>
  </si>
  <si>
    <t>RP1.2.1_27</t>
  </si>
  <si>
    <t>hřebenové propojovací lišty jističů</t>
  </si>
  <si>
    <t>-643510097</t>
  </si>
  <si>
    <t>RP1.2.1_28</t>
  </si>
  <si>
    <t>propojovací vodiče</t>
  </si>
  <si>
    <t>-856419289</t>
  </si>
  <si>
    <t>RP1.2.1_29</t>
  </si>
  <si>
    <t>ověření návrhu a kusová zkouška elektrického rozvaděče dle souboru IEC 61439</t>
  </si>
  <si>
    <t>1992160513</t>
  </si>
  <si>
    <t>RP1.2.1_30</t>
  </si>
  <si>
    <t>popisy jednotlivých obvodů na krycí desce rozvaděče</t>
  </si>
  <si>
    <t>-759134952</t>
  </si>
  <si>
    <t>RP1.2.1_31</t>
  </si>
  <si>
    <t>kompletace rozvaděče</t>
  </si>
  <si>
    <t>-1879638949</t>
  </si>
  <si>
    <t>OST</t>
  </si>
  <si>
    <t>Ostatní</t>
  </si>
  <si>
    <t>pod_mt</t>
  </si>
  <si>
    <t>Podružný materiál:_x000D__x000D__x000D_
Dle všeobecných podmínek ceníku VP 800-741, příloha č.4 se jedná o drobný jednicový materiál, jehož podíl na celkových nákladech je malý proto se jednotlivě nespecifikuje._x000D__x000D__x000D_
_x000D__x000D__x000D_
SEZNAM PODRUŽNÝCH MATERIÁLŮ:_x000D__x000D__x000D_
vývodky, spojky vodičové d</t>
  </si>
  <si>
    <t>512</t>
  </si>
  <si>
    <t>82319556</t>
  </si>
  <si>
    <t>VRN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</si>
  <si>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</si>
  <si>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</si>
  <si>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</si>
  <si>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</si>
  <si>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Kč</t>
  </si>
  <si>
    <t>1024</t>
  </si>
  <si>
    <t>453139341</t>
  </si>
  <si>
    <t>VRN6</t>
  </si>
  <si>
    <t>Územní vlivy</t>
  </si>
  <si>
    <t>063303000</t>
  </si>
  <si>
    <t>Územní vlivy práce na těžce přístupných místech práce ve výškách, v hloubkách</t>
  </si>
  <si>
    <t>246598969</t>
  </si>
  <si>
    <t>065002000</t>
  </si>
  <si>
    <t>Hlavní tituly průvodních činností a nákladů územní vlivy mimostaveništní doprava materiálů a výrobků</t>
  </si>
  <si>
    <t>359765072</t>
  </si>
  <si>
    <t>VRN8</t>
  </si>
  <si>
    <t>Přesun stavebních kapacit</t>
  </si>
  <si>
    <t>081103000</t>
  </si>
  <si>
    <t>Další náklady na pracovníky doprava denní doprava pracovníků na pracoviště</t>
  </si>
  <si>
    <t>-111157268</t>
  </si>
  <si>
    <t>08 - Slaboproud</t>
  </si>
  <si>
    <t>D1 - PZTS - Poplachový zabezpečovací a tísňový systém</t>
  </si>
  <si>
    <t xml:space="preserve">    D2 - Ústředna + komponenty</t>
  </si>
  <si>
    <t xml:space="preserve">    D3 - Detektory, hlásiče, sirény</t>
  </si>
  <si>
    <t xml:space="preserve">    D4 - Zdroje+AKU</t>
  </si>
  <si>
    <t xml:space="preserve">    D5 - Kabelové rozvody</t>
  </si>
  <si>
    <t xml:space="preserve">    D6 - Kabelové trasy</t>
  </si>
  <si>
    <t xml:space="preserve">    D7 - Ostatní položky</t>
  </si>
  <si>
    <t xml:space="preserve">D8 - </t>
  </si>
  <si>
    <t xml:space="preserve">    D9 - Patrové rozvaděče</t>
  </si>
  <si>
    <t xml:space="preserve">    D10 - Vybavení datových rozvaděčů</t>
  </si>
  <si>
    <t xml:space="preserve">    D11 - Optický rozvaděč</t>
  </si>
  <si>
    <t xml:space="preserve">    D12 - Aktivní prvky</t>
  </si>
  <si>
    <t xml:space="preserve">    D13 - Datové zásuvky</t>
  </si>
  <si>
    <t>PZTS - Poplachový zabezpečovací a tísňový systém</t>
  </si>
  <si>
    <t>Ústředna + komponenty</t>
  </si>
  <si>
    <t>Pol33</t>
  </si>
  <si>
    <t>Ústředna EZS, 8-128 zón (8 na desce a až 120 bezdrátových), komunikátor GSM/GPRS, 2 antény ANT-OBU-S a kryt OPU-3 (bez tr.), místo pro aku. 18Ah. sběrnice 1x 8 LCD, 1x 32 modulů, 32 bloků, v plastovém krytu bez transformátoru</t>
  </si>
  <si>
    <t>1824411229</t>
  </si>
  <si>
    <t>Poznámka k položce:
Poznámka k položce: odečet z výkresu číslo D.1.4.4-06</t>
  </si>
  <si>
    <t>Pol34</t>
  </si>
  <si>
    <t>Transformátor 230V/20V AC, 40VA</t>
  </si>
  <si>
    <t>-1534130693</t>
  </si>
  <si>
    <t>Pol35</t>
  </si>
  <si>
    <t>Expanzní modul 8 zón, tamper vstup, s volitelným zakončením: NO, NC, EOL, 2EOL/NO nebo 2EOL/NC, napájecí napětí 12 V DC ±15%, Proudová spotřeba, maximální 70mA (8 zón)</t>
  </si>
  <si>
    <t>231550043</t>
  </si>
  <si>
    <t>Pol36</t>
  </si>
  <si>
    <t>Kapacitní dotykový 7” panel, skleněná vrstva chránící displej před poškozením, interaktivní Widgety pro ovládání domácí automatizace,  2 zóny,  integrované ethernetové rozhraní pro propojení mezi dvěma panely, slot pro paměťovou kartu microSD,  možnost zo</t>
  </si>
  <si>
    <t>1691070950</t>
  </si>
  <si>
    <t>Poznámka k položce:
Poznámka k položce: odečet z výkresu číslo D.1.4.4-02,06</t>
  </si>
  <si>
    <t>Pol37</t>
  </si>
  <si>
    <t>Plechový kryt pro umístění 2 expandérů, povrchová montáž, zajištění šrouby, tamper otevření, rozměry 215x150x50</t>
  </si>
  <si>
    <t>2057105010</t>
  </si>
  <si>
    <t>Detektory, hlásiče, sirény</t>
  </si>
  <si>
    <t>Pol38</t>
  </si>
  <si>
    <t>PIR detektor s vestavěnými EOL rezistory s dosahem délka15m, šířka 15m, úhel 90°, montážní výška  1,5 - 3 m, napájecí napětí  9 - 16 Vss, rozměry - výška, šířka, hloubka  112x60x40 mm, pracovní teplota  -35 - 55 °C</t>
  </si>
  <si>
    <t>-1510151347</t>
  </si>
  <si>
    <t>Poznámka k položce:
Poznámka k položce: odečet z výkresu číslo D.1.4.4-02, 03, 06</t>
  </si>
  <si>
    <t>Pol39</t>
  </si>
  <si>
    <t>Optický detektor kouře s paticí a s automatickou resetací, NO/NC relé výstup 1A/30Vss, napájení 10-15Vss/ 0,12mA v klidu a 45mA v poplachu, LED signalizující poplach, zaprášení a poruchu detektoru, programovatelná citlivost, dosah poloměr 6 m, IP43, -20°C</t>
  </si>
  <si>
    <t>-1924052926</t>
  </si>
  <si>
    <t>Pol40</t>
  </si>
  <si>
    <t>Siréna vnitřní, 120dB/1m, 3 volitelné tóny, tamper, pracovní teplota -10° až 55°C, 12V DC/60-120mA, plast, kulatý tvar, rozměry: 130 x 130 x 40 mm.</t>
  </si>
  <si>
    <t>231430899</t>
  </si>
  <si>
    <t>Pol41</t>
  </si>
  <si>
    <t>Venkovní nezálohovaná piezo siréna s červeným LED blikačem, piezo měnič 120dB/1m, dvojité krytí plast + plech, rozměry: 230 x 230 x 65 mm.</t>
  </si>
  <si>
    <t>1165412115</t>
  </si>
  <si>
    <t>Poznámka k položce:
Poznámka k položce: odečet z výkresu číslo D.1.4.4-02, 06</t>
  </si>
  <si>
    <t>Zdroje+AKU</t>
  </si>
  <si>
    <t>Pol42</t>
  </si>
  <si>
    <t>Výstupní proud AUX 3A, výstupní proud Aku 3A, stabilizované výstupní napětí 13.5 V DC, indikace nepřítonosti vstupního AC napětí, indikace poklesu napětí Aku, zamezení úplného vybití Aku, součástí zdroje je plechový kryt s transformátorem a místem pro Aku</t>
  </si>
  <si>
    <t>-1473781414</t>
  </si>
  <si>
    <t>Pol43</t>
  </si>
  <si>
    <t>Akumulátor, kapacita 17 Ah, nominální napětí 12 Vss (ústředna)</t>
  </si>
  <si>
    <t>-1867514774</t>
  </si>
  <si>
    <t>Pol44</t>
  </si>
  <si>
    <t>Akumulátor, kapacita 26 Ah, nominální napětí 12 Vss (zdroj)</t>
  </si>
  <si>
    <t>-1437912736</t>
  </si>
  <si>
    <t>Kabelové rozvody</t>
  </si>
  <si>
    <t>Pol45</t>
  </si>
  <si>
    <t>Kabel sdělovací 3x2x0,5</t>
  </si>
  <si>
    <t>1126562095</t>
  </si>
  <si>
    <t>Poznámka k položce:
Poznámka k položce: odečet z výkresu číslo: D.1.4.4-02, 03; 1NP: 3+6+16+18+25+28+5+9+10+14+15+20+21+25+30+7+8+3; 2NP: 12+14+15+24+26+14+6+13+16+22+22+30+36+15+35</t>
  </si>
  <si>
    <t>Pol46</t>
  </si>
  <si>
    <t>Kabel silový slaněný 2x2,5</t>
  </si>
  <si>
    <t>-434283091</t>
  </si>
  <si>
    <t>Poznámka k položce:
Poznámka k položce: odečet z výkresu číslo: D.1.4.4-06; 1NP: 45</t>
  </si>
  <si>
    <t>Kabelové trasy</t>
  </si>
  <si>
    <t>Pol47</t>
  </si>
  <si>
    <t>Elektroinstalační PVC trubka ohebná, průměr 32mm (podhled, příčky SDK)</t>
  </si>
  <si>
    <t>-1265676787</t>
  </si>
  <si>
    <t>Pol48</t>
  </si>
  <si>
    <t>Spojka trubky pr. 32mm</t>
  </si>
  <si>
    <t>867574420</t>
  </si>
  <si>
    <t>Pol49</t>
  </si>
  <si>
    <t>Plastová propojovací krabice, 8+1 šroubovací svorka</t>
  </si>
  <si>
    <t>1196838028</t>
  </si>
  <si>
    <t>Pol50</t>
  </si>
  <si>
    <t>Vysekání drážky v cihl. zdi do hl. 50 mm, š. do 50 mm, vč. zapravení</t>
  </si>
  <si>
    <t>-420572045</t>
  </si>
  <si>
    <t>Pol51</t>
  </si>
  <si>
    <t>Požární ucpávky</t>
  </si>
  <si>
    <t>-1805208942</t>
  </si>
  <si>
    <t>Pol52</t>
  </si>
  <si>
    <t>Drobný montážní materiál</t>
  </si>
  <si>
    <t>-1636752428</t>
  </si>
  <si>
    <t>Ostatní položky</t>
  </si>
  <si>
    <t>Pol53</t>
  </si>
  <si>
    <t>Pomocné stavební práce</t>
  </si>
  <si>
    <t>1397421446</t>
  </si>
  <si>
    <t>Pol54</t>
  </si>
  <si>
    <t>Popis prvků a kabeláže EZS</t>
  </si>
  <si>
    <t>-496527146</t>
  </si>
  <si>
    <t>Pol55</t>
  </si>
  <si>
    <t>Výchozí revize, měření</t>
  </si>
  <si>
    <t>-1678056417</t>
  </si>
  <si>
    <t>Pol56</t>
  </si>
  <si>
    <t>Programování a oživení  systému</t>
  </si>
  <si>
    <t>-476339371</t>
  </si>
  <si>
    <t>Pol57</t>
  </si>
  <si>
    <t>Zaškolení obsluhy</t>
  </si>
  <si>
    <t>-307891166</t>
  </si>
  <si>
    <t>Pol58</t>
  </si>
  <si>
    <t>Dokumentace skutečného provedení</t>
  </si>
  <si>
    <t>967261881</t>
  </si>
  <si>
    <t>Pol59</t>
  </si>
  <si>
    <t>Vedlejší rozpočtové náklady (VRN)</t>
  </si>
  <si>
    <t>%</t>
  </si>
  <si>
    <t>519024908</t>
  </si>
  <si>
    <t>D8</t>
  </si>
  <si>
    <t>D9</t>
  </si>
  <si>
    <t>Patrové rozvaděče</t>
  </si>
  <si>
    <t>Pol60</t>
  </si>
  <si>
    <t>19 Rack, nástěnný  jednodílný 15U/500mm celoskleněné dveře</t>
  </si>
  <si>
    <t>-1480836170</t>
  </si>
  <si>
    <t>Poznámka k položce:
Poznámka k položce: odečet z výkresu číslo D.1.4.4-07</t>
  </si>
  <si>
    <t>D10</t>
  </si>
  <si>
    <t>Vybavení datových rozvaděčů</t>
  </si>
  <si>
    <t>Pol61</t>
  </si>
  <si>
    <t>19" patch panel 24 port RJ 45, Cat.6, 1U</t>
  </si>
  <si>
    <t>1217158486</t>
  </si>
  <si>
    <t>Pol62</t>
  </si>
  <si>
    <t>19" propojovací panel telefonní, 25 port</t>
  </si>
  <si>
    <t>1183329023</t>
  </si>
  <si>
    <t>Pol63</t>
  </si>
  <si>
    <t>19" polička 1U</t>
  </si>
  <si>
    <t>-103799767</t>
  </si>
  <si>
    <t>Pol64</t>
  </si>
  <si>
    <t>19" rozvodný panel 5x230V - přep. ochrana</t>
  </si>
  <si>
    <t>-566294192</t>
  </si>
  <si>
    <t>Pol65</t>
  </si>
  <si>
    <t>19" zemnící lišta</t>
  </si>
  <si>
    <t>-957799958</t>
  </si>
  <si>
    <t>Pol66</t>
  </si>
  <si>
    <t>19" vyvazovací panel jednostrann lišta, 1U</t>
  </si>
  <si>
    <t>-1201125780</t>
  </si>
  <si>
    <t>Pol67</t>
  </si>
  <si>
    <t>Montážní sada</t>
  </si>
  <si>
    <t>-983726023</t>
  </si>
  <si>
    <t>Pol68</t>
  </si>
  <si>
    <t>Propojovací kabel UTP, cat.6, 1m</t>
  </si>
  <si>
    <t>-269888342</t>
  </si>
  <si>
    <t>Pol69</t>
  </si>
  <si>
    <t>Patchcord optický 9/125, E2/APC SM, 1m</t>
  </si>
  <si>
    <t>-856583321</t>
  </si>
  <si>
    <t>D11</t>
  </si>
  <si>
    <t>Optický rozvaděč</t>
  </si>
  <si>
    <t>Pol70</t>
  </si>
  <si>
    <t>Vana optická 19" výsuvná, 1U, bez čela, barva černá</t>
  </si>
  <si>
    <t>-50090797</t>
  </si>
  <si>
    <t>Pol71</t>
  </si>
  <si>
    <t>Čelo 19" optického rozvaděče, 12 x E2000 simplex,</t>
  </si>
  <si>
    <t>-633159168</t>
  </si>
  <si>
    <t>Pol72</t>
  </si>
  <si>
    <t>Optická spojka/ adaptér/ E2000-E2000, simplex, SM 9/125</t>
  </si>
  <si>
    <t>-1972680890</t>
  </si>
  <si>
    <t>Pol73</t>
  </si>
  <si>
    <t>Kazeta pro 12 svárů, vč. víka, hřebínků a ochran svárů</t>
  </si>
  <si>
    <t>-132196276</t>
  </si>
  <si>
    <t>D12</t>
  </si>
  <si>
    <t>Aktivní prvky</t>
  </si>
  <si>
    <t>Pol74</t>
  </si>
  <si>
    <t>Switch standardu , 48-port 10/100/1000BaseT x 2 SFP uplink ports,  plně kompatibilní se sítí UPOL</t>
  </si>
  <si>
    <t>-2074840721</t>
  </si>
  <si>
    <t>Pol75</t>
  </si>
  <si>
    <t>Gigabit Ethernet, SFP Transceiver</t>
  </si>
  <si>
    <t>-141995486</t>
  </si>
  <si>
    <t>Pol76</t>
  </si>
  <si>
    <t>Práce aktivní prvky</t>
  </si>
  <si>
    <t>1901671516</t>
  </si>
  <si>
    <t>D13</t>
  </si>
  <si>
    <t>Datové zásuvky</t>
  </si>
  <si>
    <t>Pol77</t>
  </si>
  <si>
    <t>Zařezávací Keyston Cat. 6, UTP</t>
  </si>
  <si>
    <t>-1590857589</t>
  </si>
  <si>
    <t>Poznámka k položce:
Poznámka k položce: odečet z výkresu číslo D.1.4.4-04, 05</t>
  </si>
  <si>
    <t>Pol78</t>
  </si>
  <si>
    <t>Kryt zásuvky datové dvojnásobné</t>
  </si>
  <si>
    <t>1377692186</t>
  </si>
  <si>
    <t>Pol79</t>
  </si>
  <si>
    <t>Rámeček pro elektroinstalační přístroje - jednonásobný</t>
  </si>
  <si>
    <t>-1667412934</t>
  </si>
  <si>
    <t>Pol80</t>
  </si>
  <si>
    <t>Elektroinstalační krabice pod omítku</t>
  </si>
  <si>
    <t>-390428230</t>
  </si>
  <si>
    <t>Pol81</t>
  </si>
  <si>
    <t>Kabel datový UTP, Cat. 6</t>
  </si>
  <si>
    <t>-408158613</t>
  </si>
  <si>
    <t>Poznámka k položce:
Poznámka k položce: odečet z výkresu číslo D.1.4.4-04, 05; 1NP: 12+12+16+16+23+23+27+27+34+34+26+26+30+30+39+39+44+44+26+26+30+30; 2NP: 17+17+28+28+32+32+37+37+42+42+31+31+36+36+42+42+49+49+31+31+36+36</t>
  </si>
  <si>
    <t>Pol82</t>
  </si>
  <si>
    <t>Uzemňovací vodič žl.zel. 6mm2</t>
  </si>
  <si>
    <t>472822673</t>
  </si>
  <si>
    <t>Poznámka k položce:
1NP: 20</t>
  </si>
  <si>
    <t>Pol83</t>
  </si>
  <si>
    <t>Trubka ohebná, o 32mm, do betonu (750N)</t>
  </si>
  <si>
    <t>733858549</t>
  </si>
  <si>
    <t>Pol84</t>
  </si>
  <si>
    <t>Trubka ohebná, o 40mm, do betonu (750N)</t>
  </si>
  <si>
    <t>1161335995</t>
  </si>
  <si>
    <t>Pol85</t>
  </si>
  <si>
    <t>Trubka ohebná, o 32mm, příčky SDK</t>
  </si>
  <si>
    <t>-2129258758</t>
  </si>
  <si>
    <t>Pol86</t>
  </si>
  <si>
    <t>Trubka ohebná, o 40mm, příčky SDK</t>
  </si>
  <si>
    <t>-183697582</t>
  </si>
  <si>
    <t>Pol87</t>
  </si>
  <si>
    <t>582879943</t>
  </si>
  <si>
    <t>Pol88</t>
  </si>
  <si>
    <t>1463309760</t>
  </si>
  <si>
    <t>Pol89</t>
  </si>
  <si>
    <t>Stavební přípomoce ( průrazy stěnou, příčky, kapsy, …)</t>
  </si>
  <si>
    <t>1751323061</t>
  </si>
  <si>
    <t>Pol90</t>
  </si>
  <si>
    <t>Popis prvků a kabeláže SK</t>
  </si>
  <si>
    <t>-2035671408</t>
  </si>
  <si>
    <t>Pol91</t>
  </si>
  <si>
    <t>Měření metalického kabelu, vč. protokolu</t>
  </si>
  <si>
    <t>1669067833</t>
  </si>
  <si>
    <t>Pol92</t>
  </si>
  <si>
    <t>Měření telekomunikčního kabelu  (10xN)</t>
  </si>
  <si>
    <t>-929197158</t>
  </si>
  <si>
    <t>Pol93</t>
  </si>
  <si>
    <t>Optický svár</t>
  </si>
  <si>
    <t>1591138742</t>
  </si>
  <si>
    <t>Pol94</t>
  </si>
  <si>
    <t>Měření optického kabelu, vč. protokolu</t>
  </si>
  <si>
    <t>-758388748</t>
  </si>
  <si>
    <t>Pol95</t>
  </si>
  <si>
    <t>1717930457</t>
  </si>
  <si>
    <t>Pol96</t>
  </si>
  <si>
    <t>Komplexní zkoušky zařízení</t>
  </si>
  <si>
    <t>599876425</t>
  </si>
  <si>
    <t>Pol97</t>
  </si>
  <si>
    <t>763175115</t>
  </si>
  <si>
    <t>Pol98</t>
  </si>
  <si>
    <t>1293261217</t>
  </si>
  <si>
    <t>09 - BLESKOSVOD</t>
  </si>
  <si>
    <t>M - Práce a dodávky M</t>
  </si>
  <si>
    <t xml:space="preserve">    46-M - Zemní práce při extr.mont.pracích</t>
  </si>
  <si>
    <t>740991100h</t>
  </si>
  <si>
    <t>Celková prohlídka hromosvodové soustavy, měření zemničů, vyhotovení revizních zpráv v počtu 4ks</t>
  </si>
  <si>
    <t>-885102571</t>
  </si>
  <si>
    <t>743612112</t>
  </si>
  <si>
    <t>Montáž uzemňovacího vedení s upevněním, propojením a připojením pomocí svorek v zemi s izolací spojů vodičů FeZn pásku průřezu do 120 mm2 v průmyslové výstavbě</t>
  </si>
  <si>
    <t>896832005</t>
  </si>
  <si>
    <t>"dle výkresu D.1.4.3-06</t>
  </si>
  <si>
    <t>25+5</t>
  </si>
  <si>
    <t>354420620</t>
  </si>
  <si>
    <t>součásti pro hromosvody a uzemňování zemniče pásy zemnící 30 x 4 mm FeZn</t>
  </si>
  <si>
    <t>kg</t>
  </si>
  <si>
    <t>-930979796</t>
  </si>
  <si>
    <t>743621110</t>
  </si>
  <si>
    <t>Montáž hromosvodného vedení svodových drátů nebo lan s podpěrami, D do 10 mm</t>
  </si>
  <si>
    <t>395138797</t>
  </si>
  <si>
    <t>25+8,5*5+4+5+2*3,5+4*1,5+4*5,1+6</t>
  </si>
  <si>
    <t>"PJ0.2" 6*0,3+6*0,2</t>
  </si>
  <si>
    <t>354410770</t>
  </si>
  <si>
    <t>součásti pro hromosvody a uzemňování vodiče  svodů dráty AlMgSi drát průměr 8 mm AlMgSi  1 kg=7,4m</t>
  </si>
  <si>
    <t>-14075710</t>
  </si>
  <si>
    <t>118,9/7,4</t>
  </si>
  <si>
    <t>16,068*1,05 "Přepočtené koeficientem množství</t>
  </si>
  <si>
    <t>354414700</t>
  </si>
  <si>
    <t>součásti pro hromosvody a uzemňování podpěry vedení FeZn pod taškovou krytinu  100 mm</t>
  </si>
  <si>
    <t>547084919</t>
  </si>
  <si>
    <t>4*10+7</t>
  </si>
  <si>
    <t>354414150</t>
  </si>
  <si>
    <t>součásti pro hromosvody a uzemňování podpěry vedení FeZn do zdiva 150 mm</t>
  </si>
  <si>
    <t>-590977730</t>
  </si>
  <si>
    <t>5*4</t>
  </si>
  <si>
    <t>354420100</t>
  </si>
  <si>
    <t>svorka univerzální s jednou příložkou, FeZn</t>
  </si>
  <si>
    <t>-382723669</t>
  </si>
  <si>
    <t>354418850</t>
  </si>
  <si>
    <t>svorka spojovací pro lano D8-10 mm, FeZn</t>
  </si>
  <si>
    <t>1667481962</t>
  </si>
  <si>
    <t>743621210</t>
  </si>
  <si>
    <t>Montáž hromosvodného vedení svodových drátů nebo lan bez podpěr, D do 10 mm</t>
  </si>
  <si>
    <t>-770754442</t>
  </si>
  <si>
    <t>"vývod pro svody" 4*3</t>
  </si>
  <si>
    <t>"vývod pro MET" 8</t>
  </si>
  <si>
    <t>354410730</t>
  </si>
  <si>
    <t>součásti pro hromosvody a uzemňování vodiče  svodů dráty FeZn drát průměr 10 mm FeZn  1 kg=1,61m</t>
  </si>
  <si>
    <t>-1778537413</t>
  </si>
  <si>
    <t>Poznámka k položce:
Hmotnost: 0,62 kg/m</t>
  </si>
  <si>
    <t>20*0,62</t>
  </si>
  <si>
    <t>743622100</t>
  </si>
  <si>
    <t>Montáž hromosvodného vedení svorek se 2 šrouby, typ SS, SR 03</t>
  </si>
  <si>
    <t>-214677347</t>
  </si>
  <si>
    <t>"okapová" 4</t>
  </si>
  <si>
    <t>"napojení bezp. lana" 1</t>
  </si>
  <si>
    <t>354419050</t>
  </si>
  <si>
    <t>součásti pro hromosvody a uzemňování svorky FeZn připojovací, ČSN  35 7633 k připojení okapových žlabů</t>
  </si>
  <si>
    <t>751016966</t>
  </si>
  <si>
    <t>354365519</t>
  </si>
  <si>
    <t>propojovaci lano pro připojeni bezpečnostniho lana d8 mm_x000D__x000D__x000D_
rozsah spojky/pr.m.r lana O 8 mm_x000D__x000D__x000D_
struktura lana 7 x 7/7 x 19_x000D__x000D__x000D_
material spojky nerez_x000D__x000D__x000D_
rozsah příchytky O 6 - 10 mm_x000D__x000D__x000D_
delka 1000 mm</t>
  </si>
  <si>
    <t>-905944775</t>
  </si>
  <si>
    <t>743622200</t>
  </si>
  <si>
    <t>Montáž hromosvodného vedení svorek se 3 a více šrouby, typ ST, SJ, SK, SZ, SR 01 a 02</t>
  </si>
  <si>
    <t>-1808320645</t>
  </si>
  <si>
    <t>"svorka zkušební" 4</t>
  </si>
  <si>
    <t>354419250</t>
  </si>
  <si>
    <t>součásti pro hromosvody a uzemňování svorky FeZn zkušební, ČSN  35 7634 SZ   pro lano      D 6-12 mm</t>
  </si>
  <si>
    <t>-1814366979</t>
  </si>
  <si>
    <t>743624110</t>
  </si>
  <si>
    <t>Montáž hromosvodného vedení ochranných prvků úhelníků nebo trubek s držáky do zdiva</t>
  </si>
  <si>
    <t>-1745094018</t>
  </si>
  <si>
    <t>354418300</t>
  </si>
  <si>
    <t>součásti pro hromosvody a uzemňování úhelníky  ochranné na ochranu svodu  1,7 m  FeZn</t>
  </si>
  <si>
    <t>826435807</t>
  </si>
  <si>
    <t>354418360</t>
  </si>
  <si>
    <t>součásti pro hromosvody a uzemňování držáky ochranných úhelníků držák ochran. úhelníku do zdiva FeZn</t>
  </si>
  <si>
    <t>589175923</t>
  </si>
  <si>
    <t>743624300</t>
  </si>
  <si>
    <t>Montáž hromosvodného vedení ochranných prvků tvarování prvků</t>
  </si>
  <si>
    <t>-1642251064</t>
  </si>
  <si>
    <t>"uzemnění" 4</t>
  </si>
  <si>
    <t>"svody" 4</t>
  </si>
  <si>
    <t>"PJ" 6</t>
  </si>
  <si>
    <t>743629300</t>
  </si>
  <si>
    <t>Montáž hromosvodného vedení doplňků štítků k označení svodů</t>
  </si>
  <si>
    <t>-1878127796</t>
  </si>
  <si>
    <t>354421100</t>
  </si>
  <si>
    <t>součásti pro hromosvody a uzemňování štítek plastový čísla svodů</t>
  </si>
  <si>
    <t>-689122608</t>
  </si>
  <si>
    <t>pod_mt.1</t>
  </si>
  <si>
    <t>podružný materiál potřebný ke zhotovení hromosvodové soustavy (hmoždinky, vruty, podložky, ...)</t>
  </si>
  <si>
    <t>52276630</t>
  </si>
  <si>
    <t>743642100</t>
  </si>
  <si>
    <t>Montáž zemnicích desek a tyčí s připojením na svodové nebo uzemňovací vedení bez příslušenství tyčí délky do 2 m</t>
  </si>
  <si>
    <t>-30945734</t>
  </si>
  <si>
    <t>354420920</t>
  </si>
  <si>
    <t xml:space="preserve">tyč zemnící 1,5m s křížovým profilem délky 2m s vlastní svorkou pro napojení na zemnící pásek šířky 30mm </t>
  </si>
  <si>
    <t>-234590160</t>
  </si>
  <si>
    <t>svar01</t>
  </si>
  <si>
    <t>Navaření vodičů/pásku FeZn + provedení antikorozní ochrany</t>
  </si>
  <si>
    <t>-1437361862</t>
  </si>
  <si>
    <t>246170260</t>
  </si>
  <si>
    <t>laky bitumenové lak asfaltový 1999 černý    A 1010   bal.9 kg</t>
  </si>
  <si>
    <t>-1503294290</t>
  </si>
  <si>
    <t>Poznámka k položce:
Spotřeba: 0,14-0,2 kg/m2</t>
  </si>
  <si>
    <t>6*0,2</t>
  </si>
  <si>
    <t>998767101</t>
  </si>
  <si>
    <t>Přesun hmot pro zámečnické konstrukce stanovený z hmotnosti přesunovaného materiálu vodorovná dopravní vzdálenost do 50 m v objektech výšky do 6 m</t>
  </si>
  <si>
    <t>432663838</t>
  </si>
  <si>
    <t>0,03775*4 "Přepočtené koeficientem množství</t>
  </si>
  <si>
    <t>Práce a dodávky M</t>
  </si>
  <si>
    <t>46-M</t>
  </si>
  <si>
    <t>Zemní práce při extr.mont.pracích</t>
  </si>
  <si>
    <t>460150044</t>
  </si>
  <si>
    <t>Hloubení zapažených i nezapažených kabelových rýh ručně včetně urovnání dna s přemístěním výkopku do vzdálenosti 3 m od okraje jámy nebo naložením na dopravní prostředek šířky 40 cm, hloubky 60 cm, v hornině třídy 4</t>
  </si>
  <si>
    <t>-1760288307</t>
  </si>
  <si>
    <t>25+4,5</t>
  </si>
  <si>
    <t>460560044</t>
  </si>
  <si>
    <t>Zásyp kabelových rýh ručně šířky 40 cm hloubky 60 cm, v hornině třídy 4</t>
  </si>
  <si>
    <t>129871973</t>
  </si>
  <si>
    <t>460620014</t>
  </si>
  <si>
    <t>Úprava terénu provizorní úprava terénu včetně odkopání drobných nerovností a zásypu prohlubní se zhutněním, v hornině třídy 4</t>
  </si>
  <si>
    <t>1680630432</t>
  </si>
  <si>
    <t>(25+4,5)*1</t>
  </si>
  <si>
    <t>013254000.1</t>
  </si>
  <si>
    <t>CS ÚRS 2014 01</t>
  </si>
  <si>
    <t>-267252671</t>
  </si>
  <si>
    <t>Poznámka k položce:
(4 paré papírově, 1x na CD v dwg+pdf)</t>
  </si>
  <si>
    <t>063303000.1</t>
  </si>
  <si>
    <t>Práce ve výškách, v hloubkách</t>
  </si>
  <si>
    <t>-1941649701</t>
  </si>
  <si>
    <t>065002000.1</t>
  </si>
  <si>
    <t>Mimostaveništní doprava materiálů</t>
  </si>
  <si>
    <t>14957729</t>
  </si>
  <si>
    <t>081002000</t>
  </si>
  <si>
    <t>Doprava zaměstnanců</t>
  </si>
  <si>
    <t>1323729120</t>
  </si>
  <si>
    <t>10 - MĚŘENÍ A REGULACE</t>
  </si>
  <si>
    <t xml:space="preserve">    36-M - Montáž prov.,měř. a regul. zařízení</t>
  </si>
  <si>
    <t xml:space="preserve">    DT - rozvaděč dle výkresu D.1.4.3-05</t>
  </si>
  <si>
    <t>HZS - Hodinové zúčtovací sazby</t>
  </si>
  <si>
    <t>740991100</t>
  </si>
  <si>
    <t>Zkoušky a prohlídky elektrických rozvodů a zařízení celková prohlídka a vyhotovení revizní zprávy pro objem montážních prací do 100 tis. Kč</t>
  </si>
  <si>
    <t>1623781046</t>
  </si>
  <si>
    <t>742111200</t>
  </si>
  <si>
    <t>Montáž rozvodnic oceloplechových nebo plastových bez zapojení vodičů běžných, hmotnosti do 50 kg</t>
  </si>
  <si>
    <t>-1717037672</t>
  </si>
  <si>
    <t>"DT" 1</t>
  </si>
  <si>
    <t>743411321</t>
  </si>
  <si>
    <t>Montáž krabice nástěnná plastová čtyřhranná do 100x100 mm</t>
  </si>
  <si>
    <t>-858026273</t>
  </si>
  <si>
    <t>345715630</t>
  </si>
  <si>
    <t>krabice odbočná na povrch, prázdná světle šedá,  IP54, 11 kabelových vývodů</t>
  </si>
  <si>
    <t>-698942508</t>
  </si>
  <si>
    <t>743552121</t>
  </si>
  <si>
    <t>Montáž žlabů bez stojiny a výložníků kovových, typ Mars, ZPA s podpěrkami a příslušenstvím bez víka, šířky do 50 mm</t>
  </si>
  <si>
    <t>-1015420595</t>
  </si>
  <si>
    <t>"205" 6</t>
  </si>
  <si>
    <t>dz50x50</t>
  </si>
  <si>
    <t>kabelová trasa drátěným FeZn žlabem 50x50mm, bez víka, včetně upevnění závitovými tyčemi d8 ze stropu, kompletní trasa dle předpisu výrobce</t>
  </si>
  <si>
    <t>2074732522</t>
  </si>
  <si>
    <t>-1618078229</t>
  </si>
  <si>
    <t>"WL5" 6+5+3,5</t>
  </si>
  <si>
    <t>"WL7" 6</t>
  </si>
  <si>
    <t>"WL9" 5</t>
  </si>
  <si>
    <t>"WL-BQ1" 8</t>
  </si>
  <si>
    <t>"WL-HA1" 5</t>
  </si>
  <si>
    <t>"WS-BAP" 5+14+5+3</t>
  </si>
  <si>
    <t>"WL3" 5</t>
  </si>
  <si>
    <t>"WL4" 15</t>
  </si>
  <si>
    <t>"WL6" 10</t>
  </si>
  <si>
    <t>"WL-BQ5" 15</t>
  </si>
  <si>
    <t>-874768831</t>
  </si>
  <si>
    <t>65,5*1,1 "Přepočtené koeficientem množství</t>
  </si>
  <si>
    <t>721868895</t>
  </si>
  <si>
    <t>20*1,1 "Přepočtené koeficientem množství</t>
  </si>
  <si>
    <t>1243792483</t>
  </si>
  <si>
    <t>25*1,1 "Přepočtené koeficientem množství</t>
  </si>
  <si>
    <t>744741110.1</t>
  </si>
  <si>
    <t>Montáž kabel Cu sdělovací sk.1 - JYTY, NCEY 2-19x1 mm umístěný pevně</t>
  </si>
  <si>
    <t>1187694061</t>
  </si>
  <si>
    <t>"WS-BQ1" 8</t>
  </si>
  <si>
    <t>"WL-BQ3" 10</t>
  </si>
  <si>
    <t>"WL-BQ4" 8</t>
  </si>
  <si>
    <t>"WL-BQ5" 10</t>
  </si>
  <si>
    <t>"WL-BQ6" 10</t>
  </si>
  <si>
    <t>"JYTY 2x1</t>
  </si>
  <si>
    <t>"WL-BQ2" 15</t>
  </si>
  <si>
    <t>"WL-BQ (pro PZTS)" 20</t>
  </si>
  <si>
    <t>"EKV" 17</t>
  </si>
  <si>
    <t>341215500</t>
  </si>
  <si>
    <t>kabel sdělovací JYTY Al laminovanou fólií 2x1 mm</t>
  </si>
  <si>
    <t>-1972815621</t>
  </si>
  <si>
    <t>52*1,05 "Přepočtené koeficientem množství</t>
  </si>
  <si>
    <t>464141542</t>
  </si>
  <si>
    <t>46*1,05 "Přepočtené koeficientem množství</t>
  </si>
  <si>
    <t>790494996</t>
  </si>
  <si>
    <t>3*2*8</t>
  </si>
  <si>
    <t>5*2*2</t>
  </si>
  <si>
    <t>2*2*2</t>
  </si>
  <si>
    <t>4*2*5</t>
  </si>
  <si>
    <t>-2050615866</t>
  </si>
  <si>
    <t>3453580102</t>
  </si>
  <si>
    <t>483188482</t>
  </si>
  <si>
    <t>747161523</t>
  </si>
  <si>
    <t>Montáž zásuvek domovních se zapojením vodičů šroubové připojení venkovní nebo mokré, provedení 2P + PE</t>
  </si>
  <si>
    <t>-1454173891</t>
  </si>
  <si>
    <t>"205" 3</t>
  </si>
  <si>
    <t>R345551035SPD</t>
  </si>
  <si>
    <t>-290281411</t>
  </si>
  <si>
    <t>36-M</t>
  </si>
  <si>
    <t>Montáž prov.,měř. a regul. zařízení</t>
  </si>
  <si>
    <t>HA</t>
  </si>
  <si>
    <t>siréna poruchová 230V, nástěnná</t>
  </si>
  <si>
    <t>634241191</t>
  </si>
  <si>
    <t>"výměra dle výkresu D.1.4.3-03</t>
  </si>
  <si>
    <t>mar01</t>
  </si>
  <si>
    <t>Detektor úniku plynu – METAN  1.st 10%, 2.st 20%DMW, IP65</t>
  </si>
  <si>
    <t>-2143853943</t>
  </si>
  <si>
    <t>"205 - BQ1" 1</t>
  </si>
  <si>
    <t>mar02</t>
  </si>
  <si>
    <t>Plovákový snímač zaplavení prostoru, svislý, nylon -30+130°C, spínací volby: 250V/1A(15W), průchodka silikon, vnější i vnitřní montáž, 2m vodič,</t>
  </si>
  <si>
    <t>-149155238</t>
  </si>
  <si>
    <t>"205 - BQ2" 1</t>
  </si>
  <si>
    <t>mar03</t>
  </si>
  <si>
    <t>havarijní prostorový termostat 5-40°C, nástěnný</t>
  </si>
  <si>
    <t>-1108213585</t>
  </si>
  <si>
    <t>"205 - BQ4" 1</t>
  </si>
  <si>
    <t>mar04</t>
  </si>
  <si>
    <t>havarijní termostat příložný (na ø35) s nastavením pod krytem, 15..95°C</t>
  </si>
  <si>
    <t>751415443</t>
  </si>
  <si>
    <t>"205 - BQ5" 1</t>
  </si>
  <si>
    <t>mar05</t>
  </si>
  <si>
    <t>-836344258</t>
  </si>
  <si>
    <t>"205 - BQ6" 1</t>
  </si>
  <si>
    <t>mar06</t>
  </si>
  <si>
    <t>1796619654</t>
  </si>
  <si>
    <t>"205 - BT6" 1</t>
  </si>
  <si>
    <t>prog_IO</t>
  </si>
  <si>
    <t>programování jednotky, I/O bodů</t>
  </si>
  <si>
    <t>1044316002</t>
  </si>
  <si>
    <t>DT</t>
  </si>
  <si>
    <t>rozvaděč dle výkresu D.1.4.3-05</t>
  </si>
  <si>
    <t>DT_01</t>
  </si>
  <si>
    <t>vývodky plastová P13.5</t>
  </si>
  <si>
    <t>995877670</t>
  </si>
  <si>
    <t>DT_02</t>
  </si>
  <si>
    <t>vývodka plastová P21</t>
  </si>
  <si>
    <t>-1139887488</t>
  </si>
  <si>
    <t>DT_03</t>
  </si>
  <si>
    <t>RSA1,5A Řadová svornice</t>
  </si>
  <si>
    <t>1476237628</t>
  </si>
  <si>
    <t>DT_04</t>
  </si>
  <si>
    <t>RSA 2,5A Řadová svornice</t>
  </si>
  <si>
    <t>-1658262171</t>
  </si>
  <si>
    <t>DT_05</t>
  </si>
  <si>
    <t>Vypínač, In 32 A, Ue AC 250/440 V, 3pól</t>
  </si>
  <si>
    <t>-325388161</t>
  </si>
  <si>
    <t>DT_06</t>
  </si>
  <si>
    <t>303150980</t>
  </si>
  <si>
    <t>DT_07</t>
  </si>
  <si>
    <t>-137328714</t>
  </si>
  <si>
    <t>DT_08</t>
  </si>
  <si>
    <t>Jistič, In 6 A, Ue AC 230 V / DC 72 V, charakteristika C, 1pól, Icn 10 kA</t>
  </si>
  <si>
    <t>-1599398618</t>
  </si>
  <si>
    <t>DT_09</t>
  </si>
  <si>
    <t>Napěťová spoušť, Uc AC 110 - 415 V / DC 110 V</t>
  </si>
  <si>
    <t>662946871</t>
  </si>
  <si>
    <t>DT_10</t>
  </si>
  <si>
    <t>Signalizační spínač, 1x zapínací kontakt, 1x rozpínací kontakt</t>
  </si>
  <si>
    <t>-907077574</t>
  </si>
  <si>
    <t>DT_11</t>
  </si>
  <si>
    <t>Proudový chránič s nadproudovou ochranou, In 16 A, Ue AC 230 V, charakteristika B, Idn 30 mA, 1+N-pól, Icn 10 kA, typ AC</t>
  </si>
  <si>
    <t>-1859889200</t>
  </si>
  <si>
    <t>DT_12</t>
  </si>
  <si>
    <t>-224698347</t>
  </si>
  <si>
    <t>DT_13</t>
  </si>
  <si>
    <t>Instalační stykač, Ith 20 A, Uc AC 230 V, 1x zapínací kontakt</t>
  </si>
  <si>
    <t>-2133324769</t>
  </si>
  <si>
    <t>DT_14</t>
  </si>
  <si>
    <t>Instalační stykač, Ith 20 A, Uc AC 230 V, 2x zapínací kontakt</t>
  </si>
  <si>
    <t>1743682904</t>
  </si>
  <si>
    <t>DT_15</t>
  </si>
  <si>
    <t>svodič přepětí, vhodné pro 3-fázový systém TN-S, 160 kA(8/20)</t>
  </si>
  <si>
    <t>-1939947325</t>
  </si>
  <si>
    <t>DT_16</t>
  </si>
  <si>
    <t>poruchová signalizace na DIN lištu pro 8 vstupů 230VAC nebo 24VAC/DC, s napájením 230V, vstupní a výstupní svorky, dvě přepínací relé s bezpotenciálovými kontakty a řídicí logika (mikroprocesor)</t>
  </si>
  <si>
    <t>1553940702</t>
  </si>
  <si>
    <t>DT_17</t>
  </si>
  <si>
    <t>rozvaděč plastový na povrch, 72mod, 842 x 448 x 160, IP65, IK09</t>
  </si>
  <si>
    <t>970611982</t>
  </si>
  <si>
    <t>DT_18</t>
  </si>
  <si>
    <t>1921845762</t>
  </si>
  <si>
    <t>DT_19</t>
  </si>
  <si>
    <t>-393607969</t>
  </si>
  <si>
    <t>DT_20</t>
  </si>
  <si>
    <t>-176448203</t>
  </si>
  <si>
    <t>DT_21</t>
  </si>
  <si>
    <t>-135192511</t>
  </si>
  <si>
    <t>DT_22</t>
  </si>
  <si>
    <t>-1047160609</t>
  </si>
  <si>
    <t>DT_23</t>
  </si>
  <si>
    <t>1885021634</t>
  </si>
  <si>
    <t>HZS</t>
  </si>
  <si>
    <t>Hodinové zúčtovací sazby</t>
  </si>
  <si>
    <t>HZS2222</t>
  </si>
  <si>
    <t>Hodinové zúčtovací sazby profesí PSV provádění stavebních instalací elektrikář odborný</t>
  </si>
  <si>
    <t>1584456764</t>
  </si>
  <si>
    <t>"montáže havarijních termostatů</t>
  </si>
  <si>
    <t>"uvedení do provozu, nastavení parametrů systému</t>
  </si>
  <si>
    <t>4*8</t>
  </si>
  <si>
    <t>"zaškolení obsluhy</t>
  </si>
  <si>
    <t>"koordinace a účast při topné zkoušce</t>
  </si>
  <si>
    <t>8+8</t>
  </si>
  <si>
    <t>pod_mt.2</t>
  </si>
  <si>
    <t>-1885549266</t>
  </si>
  <si>
    <t>013254000.2</t>
  </si>
  <si>
    <t>-68449758</t>
  </si>
  <si>
    <t>063303000.2</t>
  </si>
  <si>
    <t>1768044659</t>
  </si>
  <si>
    <t>065002000.2</t>
  </si>
  <si>
    <t>2141096826</t>
  </si>
  <si>
    <t>081103000.1</t>
  </si>
  <si>
    <t>-1517453960</t>
  </si>
  <si>
    <t>11 - PŘÍPOJKA NN, PŘÍPOJKA ELEKTRONICKÝCH KOMUNIKACÍ</t>
  </si>
  <si>
    <t xml:space="preserve">    01RP1.2 - doplnění rozvaděče RP1.2 dle výkresu IO.02.3-05</t>
  </si>
  <si>
    <t xml:space="preserve">    02HR - úprava rozvaděče HR dle výkresu IO.02.3-04</t>
  </si>
  <si>
    <t>174101101</t>
  </si>
  <si>
    <t>Zásyp sypaninou z jakékoliv horniny s uložením výkopku ve vrstvách se zhutněním jam, šachet, rýh nebo kolem objektů v těchto vykopávkách</t>
  </si>
  <si>
    <t>-2485187</t>
  </si>
  <si>
    <t>583313450</t>
  </si>
  <si>
    <t>kamenivo přírodní těžené pro stavební účely  PTK  (drobné, hrubé, štěrkopísky) kamenivo těžené drobné D&lt;=2 mm (ČSN EN 13043 ) D&lt;=4 mm (ČSN EN 12620, ČSN EN 13139 ) d=0 mm, D&lt;=6,3 mm (ČSN EN 13242) frakce  0-4  tříděná pískovna Bratčice</t>
  </si>
  <si>
    <t>389129514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</si>
  <si>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</si>
  <si>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</si>
  <si>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236193561</t>
  </si>
  <si>
    <t>"dle výkresu IO.02.3-02</t>
  </si>
  <si>
    <t>"prostupy z a do objektů" 2+2</t>
  </si>
  <si>
    <t>974031842</t>
  </si>
  <si>
    <t>Vysekání rýh ve zdivu cihelném na maltu vápennou nebo vápenocementovou v podhledu stropů z tvárnic, rovnoběžné i kolmé k ložným spárám do hl. 70 mm a šířky do 70 mm</t>
  </si>
  <si>
    <t>555668704</t>
  </si>
  <si>
    <t>"pro SLP" 6,7</t>
  </si>
  <si>
    <t>"pro SIL" 4,1+1,5</t>
  </si>
  <si>
    <t>-360039344</t>
  </si>
  <si>
    <t>997013501.1</t>
  </si>
  <si>
    <t>-363845885</t>
  </si>
  <si>
    <t>997013509.1</t>
  </si>
  <si>
    <t>-1009409742</t>
  </si>
  <si>
    <t>0,939*30 "Přepočtené koeficientem množství</t>
  </si>
  <si>
    <t>997013801</t>
  </si>
  <si>
    <t>Poplatek za uložení stavebního odpadu na skládce (skládkovné) betonového</t>
  </si>
  <si>
    <t>-1462873726</t>
  </si>
  <si>
    <t>1359358220</t>
  </si>
  <si>
    <t>743131114</t>
  </si>
  <si>
    <t>Montáž trubek ochranných s nasunutím nebo našroubováním do krabic plastových tuhých, uložených pevně, vnitřního D do 50 mm</t>
  </si>
  <si>
    <t>178091537</t>
  </si>
  <si>
    <t>"pro SIL" 10</t>
  </si>
  <si>
    <t>"pro SLP" 12*2</t>
  </si>
  <si>
    <t>345713510</t>
  </si>
  <si>
    <t>materiál úložný elektroinstalační trubky elektroinstalační ohebné, dvouplášťové HDPE+LDPE svitek 50 m se zatahovacím drátem a spojkou ČSN EN 50086-2-4   50 mm</t>
  </si>
  <si>
    <t>-1122569948</t>
  </si>
  <si>
    <t>34*1,05 "Přepočtené koeficientem množství</t>
  </si>
  <si>
    <t>744441400</t>
  </si>
  <si>
    <t>Montáž kabelů měděných do 1 kV bez ukončení, uložených pevně sk. 1 - CYKY, NYM, NYY, YSLY, počtu a průřezu žil 3x25 až 35 mm2, 4x16 až 25 mm2, 5x16 mm2, 24x2,5 mm2, 37x1,5 mm2, 48x1,5 mm2</t>
  </si>
  <si>
    <t>-543919373</t>
  </si>
  <si>
    <t>"dle výkresu IO.02.3-02 a  IO.02.3-05</t>
  </si>
  <si>
    <t>"CYKY 5x16" 12</t>
  </si>
  <si>
    <t>744742162</t>
  </si>
  <si>
    <t>Montáž kabelů měděných návěstních, ovládacích nebo sdělovacích bez ukončení uložených pevně sk. 11 - TCEKPFLE čtyřkových, počtu a průřezu žil 0,6 mm 10 až 15 x4x0,6 mm</t>
  </si>
  <si>
    <t>-1910482851</t>
  </si>
  <si>
    <t>"TCEKPFLE</t>
  </si>
  <si>
    <t>12+10,7+6,5*2+10</t>
  </si>
  <si>
    <t>341260350</t>
  </si>
  <si>
    <t>kabely sdělovací s měděným jádrem sdělovací a zabezpečovací kabely párové plněné, armované dráty TCEKFLE,  podle TP 31.30.13-KD-001/94 kabely s vrstveným pláštěm mm                   č. výrobku 10 x 4 x 0,6       1216010</t>
  </si>
  <si>
    <t>-474389445</t>
  </si>
  <si>
    <t>45,7*1,05 "Přepočtené koeficientem množství</t>
  </si>
  <si>
    <t>744749930</t>
  </si>
  <si>
    <t>Montáž kabelů měděných návěstních, ovládacích nebo sdělovacích bez ukončení uložených pevně jmenovitě neuvedených, hmotnosti do 1,00 kg</t>
  </si>
  <si>
    <t>658237814</t>
  </si>
  <si>
    <t>"optický kabel SM 12vl</t>
  </si>
  <si>
    <t>opSM12vl</t>
  </si>
  <si>
    <t>optický kabel s LSOH pláštěm, 12 vláken SM 9/125 µm</t>
  </si>
  <si>
    <t>1534280537</t>
  </si>
  <si>
    <t>1392768597</t>
  </si>
  <si>
    <t>"dle výkresu IO.02.3-05</t>
  </si>
  <si>
    <t>01RP1.2</t>
  </si>
  <si>
    <t>doplnění rozvaděče RP1.2 dle výkresu IO.02.3-05</t>
  </si>
  <si>
    <t>RP1.2_01</t>
  </si>
  <si>
    <t>RSA 16 A Řadová svornice</t>
  </si>
  <si>
    <t>-1107625586</t>
  </si>
  <si>
    <t>RP1.2_02</t>
  </si>
  <si>
    <t>3-fázový elektronický elektroměr na DIN lištu, napětí 400V/63A, TP1, úředně ověřený (s CZ protokolem)</t>
  </si>
  <si>
    <t>-1495885910</t>
  </si>
  <si>
    <t>RP1.2_03</t>
  </si>
  <si>
    <t>Jistič, In 50 A, Ue AC 230/400 V / DC 216 V, charakteristika B, 3pól, Icn 10 kA</t>
  </si>
  <si>
    <t>1055366120</t>
  </si>
  <si>
    <t>RP1.2_04</t>
  </si>
  <si>
    <t>Páčkový spínač, In 125 A, Ue AC 250/440 V, 3pól</t>
  </si>
  <si>
    <t>-170110736</t>
  </si>
  <si>
    <t>RP1.2_05</t>
  </si>
  <si>
    <t>kombinovaný svodič bleskových proudů a přepětí, T1+T2, pro 3-fázový systém TN-S, instalace na vstupu do budovy, 100 kA (10/350), 240 kA (8/20)</t>
  </si>
  <si>
    <t>1826445760</t>
  </si>
  <si>
    <t>RP1.2_06</t>
  </si>
  <si>
    <t>33518283</t>
  </si>
  <si>
    <t>RP1.2_07</t>
  </si>
  <si>
    <t>283124837</t>
  </si>
  <si>
    <t>RP1.2_08</t>
  </si>
  <si>
    <t>2135528038</t>
  </si>
  <si>
    <t>RP1.2_09</t>
  </si>
  <si>
    <t>1697700464</t>
  </si>
  <si>
    <t>02HR</t>
  </si>
  <si>
    <t>úprava rozvaděče HR dle výkresu IO.02.3-04</t>
  </si>
  <si>
    <t>HR_01</t>
  </si>
  <si>
    <t xml:space="preserve">měřící transformátor proudu 250/5A,TP0.5S, 10VA_x000D__x000D__x000D_
</t>
  </si>
  <si>
    <t>1314944811</t>
  </si>
  <si>
    <t>HR_02</t>
  </si>
  <si>
    <t xml:space="preserve">Pojistková vložka 100A, Un AC 500 V / DC 250 V, velikost 22×58, gG - charakteristika pro všeobecné použití, Cd/Pb free_x000D__x000D__x000D_
</t>
  </si>
  <si>
    <t>1620757356</t>
  </si>
  <si>
    <t>HR_03</t>
  </si>
  <si>
    <t xml:space="preserve">Jistič, 3pól, In 160 A, Icu 25 kA, charakteristika distribuční D, nastavení IR 125 - 160 A, Cu/Al kabely 2,5 - 95 mm2_x000D__x000D__x000D_
</t>
  </si>
  <si>
    <t>-1999205851</t>
  </si>
  <si>
    <t>HR_04</t>
  </si>
  <si>
    <t xml:space="preserve">podružný materiál pro úpravu rozvaděče _x000D__x000D__x000D_
</t>
  </si>
  <si>
    <t>-1523422140</t>
  </si>
  <si>
    <t>HR_05</t>
  </si>
  <si>
    <t>propojovací vodiče H07V-R 70</t>
  </si>
  <si>
    <t>-944730881</t>
  </si>
  <si>
    <t>6*1,5</t>
  </si>
  <si>
    <t>HR_06</t>
  </si>
  <si>
    <t xml:space="preserve">úprava rozvaděče HR_x000D__x000D__x000D_
</t>
  </si>
  <si>
    <t>2067850862</t>
  </si>
  <si>
    <t>210021063</t>
  </si>
  <si>
    <t>Ostatní elektromontážní doplňkové práce osazení výstražné fólie z PVC</t>
  </si>
  <si>
    <t>1624186349</t>
  </si>
  <si>
    <t>"výkop pro SLP" 12</t>
  </si>
  <si>
    <t>"výkop pro SIL" 10</t>
  </si>
  <si>
    <t>460R01</t>
  </si>
  <si>
    <t>výstražná fólie do výkopu šířky 22cm_x000D__x000D__x000D_
- červená polyetylenová páska s bleskem do výkopu tloušťky 0,08mm a šířky 22cm</t>
  </si>
  <si>
    <t>813995203</t>
  </si>
  <si>
    <t>460R02</t>
  </si>
  <si>
    <t>993813439</t>
  </si>
  <si>
    <t>460010024</t>
  </si>
  <si>
    <t>Vytyčení trasy vedení kabelového (podzemního) v zastavěném prostoru</t>
  </si>
  <si>
    <t>-334902812</t>
  </si>
  <si>
    <t>670364232</t>
  </si>
  <si>
    <t>1332160105</t>
  </si>
  <si>
    <t>698893047</t>
  </si>
  <si>
    <t>"výkop pro SLP" 12*0,4</t>
  </si>
  <si>
    <t>"výkop pro SIL" 10*0,4</t>
  </si>
  <si>
    <t>pod_mt.3</t>
  </si>
  <si>
    <t>kč</t>
  </si>
  <si>
    <t>514160768</t>
  </si>
  <si>
    <t>013254000.3</t>
  </si>
  <si>
    <t>-2080652149</t>
  </si>
  <si>
    <t>063303000.3</t>
  </si>
  <si>
    <t>-1430868987</t>
  </si>
  <si>
    <t>065002000.3</t>
  </si>
  <si>
    <t>-1491143734</t>
  </si>
  <si>
    <t>081103000.2</t>
  </si>
  <si>
    <t>1162591064</t>
  </si>
  <si>
    <t>12 - Komunikace</t>
  </si>
  <si>
    <t xml:space="preserve">    5 - Komunikace pozemní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</si>
  <si>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</si>
  <si>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</si>
  <si>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778437882</t>
  </si>
  <si>
    <t>Rozebrání dlažby</t>
  </si>
  <si>
    <t>výpočet dle 02</t>
  </si>
  <si>
    <t>122201101</t>
  </si>
  <si>
    <t>Odkopávky a prokopávky nezapažené s přehozením výkopku na vzdálenost do 3 m nebo s naložením na dopravní prostředek v hornině tř. 3 do 100 m3</t>
  </si>
  <si>
    <t>CS ÚRS 2015 01</t>
  </si>
  <si>
    <t>-1093266149</t>
  </si>
  <si>
    <t xml:space="preserve">Odkop pro nové skladby </t>
  </si>
  <si>
    <t>výpočet dle vč C situace</t>
  </si>
  <si>
    <t>52,8*0,2*1,1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</si>
  <si>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</si>
  <si>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</si>
  <si>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-82653409</t>
  </si>
  <si>
    <t>Přemístění výkopku</t>
  </si>
  <si>
    <t>-1862581668</t>
  </si>
  <si>
    <t>Přemístění výkopku - příplatek za 10 km</t>
  </si>
  <si>
    <t>52,8*0,2*1,1*10</t>
  </si>
  <si>
    <t>167101101</t>
  </si>
  <si>
    <t>Nakládání, skládání a překládání neulehlého výkopku nebo sypaniny nakládání, množství do 100 m3, z hornin tř. 1 až 4</t>
  </si>
  <si>
    <t>-37710101</t>
  </si>
  <si>
    <t>110898767</t>
  </si>
  <si>
    <t>Uložení výkopku</t>
  </si>
  <si>
    <t>-1350157991</t>
  </si>
  <si>
    <t>Poplatek za uložení výkopku</t>
  </si>
  <si>
    <t>52,8*0,2*1,1*1,7</t>
  </si>
  <si>
    <t>Komunikace pozemní</t>
  </si>
  <si>
    <t>564201111</t>
  </si>
  <si>
    <t>Podklad nebo podsyp ze štěrkopísku ŠP s rozprostřením, vlhčením a zhutněním, po zhutnění tl. 40 mm</t>
  </si>
  <si>
    <t>-347446333</t>
  </si>
  <si>
    <t>Podklad dlažby</t>
  </si>
  <si>
    <t>564251111</t>
  </si>
  <si>
    <t>Podklad nebo podsyp ze štěrkopísku ŠP s rozprostřením, vlhčením a zhutněním, po zhutnění tl. 150 mm</t>
  </si>
  <si>
    <t>1650819141</t>
  </si>
  <si>
    <t>Podkladní podsyp</t>
  </si>
  <si>
    <t>I1</t>
  </si>
  <si>
    <t>52,8*1,1</t>
  </si>
  <si>
    <t>564402221</t>
  </si>
  <si>
    <t>Podkladní vrstvy pro kolej nově zřizovanou jakékoliv tloušťky a šířky pruhu s dodáním hmot, s jejich rozprostřením a zhutněním po vrstvách, s urovnáním horní plochy (úPN 73 6949) ze struskové štěrkoviny drcené netříděné</t>
  </si>
  <si>
    <t>-1317636539</t>
  </si>
  <si>
    <t>52,8*0,2</t>
  </si>
  <si>
    <t>564831111</t>
  </si>
  <si>
    <t>Podklad ze štěrkodrti ŠD s rozprostřením a zhutněním, po zhutnění tl. 100 mm</t>
  </si>
  <si>
    <t>-455462594</t>
  </si>
  <si>
    <t>591211111</t>
  </si>
  <si>
    <t xml:space="preserve">Kladení dlažby z kostek drobných z kamene </t>
  </si>
  <si>
    <t>419252911</t>
  </si>
  <si>
    <t>Kladení kostek</t>
  </si>
  <si>
    <t>52,8</t>
  </si>
  <si>
    <t>583801200</t>
  </si>
  <si>
    <t>výrobky lomařské a kamenické pro komunikace (kostky dlažební, krajníky a obrubníky) kostka dlažební drobná žula (skupina materiálu I/2) vel. 8/10 cm šedá  (1t = cca 5 m2)</t>
  </si>
  <si>
    <t>614958001</t>
  </si>
  <si>
    <t>Poznámka k položce:
1t = cca 5 m2</t>
  </si>
  <si>
    <t>materiál +5% ztratné</t>
  </si>
  <si>
    <t>52,8*0,1*2,2</t>
  </si>
  <si>
    <t>596811221</t>
  </si>
  <si>
    <t xml:space="preserve"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</t>
  </si>
  <si>
    <t>1097997855</t>
  </si>
  <si>
    <t>Zpětné položení  dlažby</t>
  </si>
  <si>
    <t>916991121</t>
  </si>
  <si>
    <t>Lože pod obrubníky, krajníky nebo obruby z dlažebních kostek z betonu prostého tř. C 12/15</t>
  </si>
  <si>
    <t>-60424035</t>
  </si>
  <si>
    <t>Podkladní beton koncové řady</t>
  </si>
  <si>
    <t>(5+8,5+4+5+2+13)*0,2*0,2</t>
  </si>
  <si>
    <t>965041441</t>
  </si>
  <si>
    <t>Bourání podkladů pod dlažby nebo litých celistvých podlah a mazanin škvárobetonových tl. přes 100 mm, plochy přes 4 m2</t>
  </si>
  <si>
    <t>1809952487</t>
  </si>
  <si>
    <t>Bourání původní betonové plochy</t>
  </si>
  <si>
    <t>997013111</t>
  </si>
  <si>
    <t>Vnitrostaveništní doprava suti a vybouraných hmot vodorovně do 50 m svisle s použitím mechanizace pro budovy a haly výšky do 6 m</t>
  </si>
  <si>
    <t>-931654679</t>
  </si>
  <si>
    <t>477281049</t>
  </si>
  <si>
    <t>1276209266</t>
  </si>
  <si>
    <t>42,396*20 "Přepočtené koeficientem množství</t>
  </si>
  <si>
    <t>-111038242</t>
  </si>
  <si>
    <t>998223011</t>
  </si>
  <si>
    <t>Přesun hmot pro pozemní komunikace s krytem dlážděným dopravní vzdálenost do 200 m jakékoliv délky objektu</t>
  </si>
  <si>
    <t>-805135423</t>
  </si>
  <si>
    <t>13 - Přípojka vodovodu, vnější vodovod</t>
  </si>
  <si>
    <t xml:space="preserve">    8 - Trubní vedení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</si>
  <si>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</si>
  <si>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</si>
  <si>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-1283915843</t>
  </si>
  <si>
    <t>Zajištění kabelů</t>
  </si>
  <si>
    <t>131201201</t>
  </si>
  <si>
    <t>Hloubení zapažených jam a zářezů s urovnáním dna do předepsaného profilu a spádu v hornině tř. 3 do 100 m3</t>
  </si>
  <si>
    <t>624633146</t>
  </si>
  <si>
    <t>Výkop jámy pro propoj</t>
  </si>
  <si>
    <t>1*1*1,5</t>
  </si>
  <si>
    <t>Výkop jámy pro šachtu</t>
  </si>
  <si>
    <t>1,5*1,5*1,4</t>
  </si>
  <si>
    <t>131201209</t>
  </si>
  <si>
    <t>Hloubení zapažených jam a zářezů s urovnáním dna do předepsaného profilu a spádu Příplatek k cenám za lepivost horniny tř. 3</t>
  </si>
  <si>
    <t>877423775</t>
  </si>
  <si>
    <t>-1914883923</t>
  </si>
  <si>
    <t>Rýha pro vodovod</t>
  </si>
  <si>
    <t>výpočet dle vč situace</t>
  </si>
  <si>
    <t>55*0,6*1,4</t>
  </si>
  <si>
    <t>2143597369</t>
  </si>
  <si>
    <t>-1301796617</t>
  </si>
  <si>
    <t>4,65+46,2</t>
  </si>
  <si>
    <t>411035437</t>
  </si>
  <si>
    <t>50,85*20</t>
  </si>
  <si>
    <t>2012629858</t>
  </si>
  <si>
    <t>1017587477</t>
  </si>
  <si>
    <t>2098609581</t>
  </si>
  <si>
    <t>50,85*1,7</t>
  </si>
  <si>
    <t>174101102</t>
  </si>
  <si>
    <t>Zásyp sypaninou z jakékoliv horniny s uložením výkopku ve vrstvách se zhutněním v uzavřených prostorách s urovnáním povrchu zásypu</t>
  </si>
  <si>
    <t>357006218</t>
  </si>
  <si>
    <t>Zásyp zbytku výkopu</t>
  </si>
  <si>
    <t>55*0,6*1,15</t>
  </si>
  <si>
    <t>583336520</t>
  </si>
  <si>
    <t>kamenivo těžené hrubé frakce 8-16</t>
  </si>
  <si>
    <t>1958174</t>
  </si>
  <si>
    <t>materiál + 5% ztratné</t>
  </si>
  <si>
    <t>37,95*2*1,05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</si>
  <si>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</si>
  <si>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</si>
  <si>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1115737477</t>
  </si>
  <si>
    <t>Zásyp výkopu</t>
  </si>
  <si>
    <t>55*0,6*0,25</t>
  </si>
  <si>
    <t>583313510</t>
  </si>
  <si>
    <t>kamenivo těžené drobné frakce 0-4</t>
  </si>
  <si>
    <t>-1201684278</t>
  </si>
  <si>
    <t>podkladní písčité lože</t>
  </si>
  <si>
    <t>8,25*2*1,05</t>
  </si>
  <si>
    <t>631311123</t>
  </si>
  <si>
    <t>Mazanina z betonu prostého tl. přes 80 do 120 mm tř. C 12/15</t>
  </si>
  <si>
    <t>1124518866</t>
  </si>
  <si>
    <t>Podkladní beton pod vodoměrnou šachtu</t>
  </si>
  <si>
    <t>1*1,2*0,1</t>
  </si>
  <si>
    <t>Trubní vedení</t>
  </si>
  <si>
    <t>850265121</t>
  </si>
  <si>
    <t>Výřez nebo výsek na potrubí z trub tlakových DN 100</t>
  </si>
  <si>
    <t>-891786540</t>
  </si>
  <si>
    <t>Výřez stávajícícho potrubí</t>
  </si>
  <si>
    <t>871211121</t>
  </si>
  <si>
    <t>Montáž potrubí z plastických hmot v otevřeném výkopu, z tlakových trubek polyetylenových PE svařených vnějšího průměru 63 mm</t>
  </si>
  <si>
    <t>-1934561539</t>
  </si>
  <si>
    <t>Montáž vodovodního potrubí</t>
  </si>
  <si>
    <t>37,6+17,5</t>
  </si>
  <si>
    <t>286131100</t>
  </si>
  <si>
    <t>trubky z polyetylénu vodovodní potrubí PE PE100  SDR 11 PN16 tyče 6 m,  12 m, návin 100 m 32 x 3,0 mm, tyče + návin</t>
  </si>
  <si>
    <t>-855169659</t>
  </si>
  <si>
    <t>19,3+12,3+2+2+1+1</t>
  </si>
  <si>
    <t>286137520</t>
  </si>
  <si>
    <t>trubky z polyetylénu vodovodní potrubí PE PE LD (rPE) D  32 x 4,4 mm</t>
  </si>
  <si>
    <t>-2104488195</t>
  </si>
  <si>
    <t>0,8+16+0,7</t>
  </si>
  <si>
    <t>891181111</t>
  </si>
  <si>
    <t>Montáž vodovodních armatur na potrubí šoupátek v otevřeném výkopu nebo v šachtách s osazením zemní soupravy (bez poklopů) DN 40</t>
  </si>
  <si>
    <t>801613197</t>
  </si>
  <si>
    <t>Montáž šoupátek</t>
  </si>
  <si>
    <t>422214200</t>
  </si>
  <si>
    <t>šoupátka do PN 40 šoupátka přípojková z tvárné litiny GGG 40 AVK přípojkové šoupátko přímé integrovaná ISO spojka,  nerezové vřeteno klín z CR mosazi kompletně vulkanizovaný EPDM pryží, epoxidace dle GSK PN 16 DN 25   připoj. rozměr  32 x 1 1/4"</t>
  </si>
  <si>
    <t>-1492998897</t>
  </si>
  <si>
    <t>892241111</t>
  </si>
  <si>
    <t>Tlakové zkoušky vodou na potrubí DN do 80</t>
  </si>
  <si>
    <t>1909235872</t>
  </si>
  <si>
    <t>Tlaková zkouška</t>
  </si>
  <si>
    <t>893811112</t>
  </si>
  <si>
    <t>Osazení vodoměrné šachty z polypropylenu PP samonosné pro běžné zatížení hranaté, půdorysné plochy do 1,1 m2, světlé hloubky od 1,2 m do 1,4 m</t>
  </si>
  <si>
    <t>-1370684965</t>
  </si>
  <si>
    <t>562305510</t>
  </si>
  <si>
    <t>materiál stavební instalační z plastů šachty vodoměrné šachty samonosné - hranaté typ VS H S šířka/délka/ výška (m) 0,9/1,2/1,2</t>
  </si>
  <si>
    <t>879260909</t>
  </si>
  <si>
    <t>899401112</t>
  </si>
  <si>
    <t>Osazení poklopů litinových šoupátkových</t>
  </si>
  <si>
    <t>-1608283421</t>
  </si>
  <si>
    <t>Montáž poklopu šoupátkového</t>
  </si>
  <si>
    <t>výpočet dle vč 3</t>
  </si>
  <si>
    <t>422913520</t>
  </si>
  <si>
    <t>díly (sestavy) k armaturám průmyslovým poklopy litinové, GGG-400 typ 504 - šoupátkový</t>
  </si>
  <si>
    <t>1258973705</t>
  </si>
  <si>
    <t>899721111</t>
  </si>
  <si>
    <t>Signalizační vodič na potrubí PVC DN do 150 mm</t>
  </si>
  <si>
    <t>1717257268</t>
  </si>
  <si>
    <t>Signalizační vodič</t>
  </si>
  <si>
    <t>899722112</t>
  </si>
  <si>
    <t>Krytí potrubí z plastů výstražnou fólií z PVC šířky 25 cm</t>
  </si>
  <si>
    <t>133377123</t>
  </si>
  <si>
    <t xml:space="preserve">Krycí trasovací páska v modrém provedení s nápisem " Pozor vodovod" </t>
  </si>
  <si>
    <t>998276101</t>
  </si>
  <si>
    <t>Přesun hmot pro trubní vedení hloubené z trub z plastických hmot nebo sklolaminátových pro vodovody nebo kanalizace v otevřeném výkopu dopravní vzdálenost do 15 m</t>
  </si>
  <si>
    <t>1458948974</t>
  </si>
  <si>
    <t>722219191</t>
  </si>
  <si>
    <t>Armatury přírubové montáž zemních souprav ostatních typů</t>
  </si>
  <si>
    <t>425192223</t>
  </si>
  <si>
    <t>Montáž zemních souprav</t>
  </si>
  <si>
    <t>422910540</t>
  </si>
  <si>
    <t>díly (sestavy) k armaturám průmyslovým soupravy zemní LADA pro ovládání armatur zakopaných v zemi typ B pro HOD navrtávací pas se šoupátkem všech provedení a VODO šoupátko BETA-P, BETA Zz, BETA-Z DN 25 a 32 a BETA-K nástavec a spojka z tvárné litiny GGG-4</t>
  </si>
  <si>
    <t>-586652471</t>
  </si>
  <si>
    <t>722290215</t>
  </si>
  <si>
    <t>Zkoušky, proplach a desinfekce vodovodního potrubí zkoušky těsnosti vodovodního potrubí hrdlového nebo přírubového do DN 100</t>
  </si>
  <si>
    <t>1320703565</t>
  </si>
  <si>
    <t>Zkouška těsnosti</t>
  </si>
  <si>
    <t>55,1</t>
  </si>
  <si>
    <t>Zkoušky, proplach a desinfekce vodovodního potrubí proplach a desinfekce vodovodního potrubí do DN 80</t>
  </si>
  <si>
    <t>-2115416187</t>
  </si>
  <si>
    <t>14 - Přípojka kanalizace, vnější kanalizace</t>
  </si>
  <si>
    <t>-1131008107</t>
  </si>
  <si>
    <t>-469743280</t>
  </si>
  <si>
    <t>Rýha pro kanalizaci</t>
  </si>
  <si>
    <t>34,8*0,8*1,4</t>
  </si>
  <si>
    <t>-653858543</t>
  </si>
  <si>
    <t>-1400409356</t>
  </si>
  <si>
    <t>38,976</t>
  </si>
  <si>
    <t>1169795609</t>
  </si>
  <si>
    <t>38,976*20</t>
  </si>
  <si>
    <t>2056750837</t>
  </si>
  <si>
    <t>-1297096552</t>
  </si>
  <si>
    <t>178845970</t>
  </si>
  <si>
    <t>38,976*1,7</t>
  </si>
  <si>
    <t>844024136</t>
  </si>
  <si>
    <t>34,8*0,8*1,05</t>
  </si>
  <si>
    <t>1632188288</t>
  </si>
  <si>
    <t>29,232*2*1,05</t>
  </si>
  <si>
    <t>2025333308</t>
  </si>
  <si>
    <t>34,8*0,8*0,35</t>
  </si>
  <si>
    <t>-1759390713</t>
  </si>
  <si>
    <t>9,744*2*1,05</t>
  </si>
  <si>
    <t>850425121</t>
  </si>
  <si>
    <t>Výřez nebo výsek na potrubí DN 500</t>
  </si>
  <si>
    <t>2005357470</t>
  </si>
  <si>
    <t>Propoj do stávající šachty</t>
  </si>
  <si>
    <t>871265221</t>
  </si>
  <si>
    <t>Kanalizační potrubí z tvrdého PVC systém KG v otevřeném výkopu ve sklonu do 20 %, tuhost třídy SN 8 DN 100</t>
  </si>
  <si>
    <t>-1092793992</t>
  </si>
  <si>
    <t>kanalizační potrubí</t>
  </si>
  <si>
    <t>1,6+1,3+1+3+1</t>
  </si>
  <si>
    <t>871275221</t>
  </si>
  <si>
    <t>Kanalizační potrubí z tvrdého PVC systém KG v otevřeném výkopu ve sklonu do 20 %, tuhost třídy SN 8 DN 125</t>
  </si>
  <si>
    <t>1510642887</t>
  </si>
  <si>
    <t>výpočet dle vč 4</t>
  </si>
  <si>
    <t>3,6+2,2+4+2,1+0,5+1,5</t>
  </si>
  <si>
    <t>871315221</t>
  </si>
  <si>
    <t>Kanalizační potrubí z tvrdého PVC systém KG v otevřeném výkopu ve sklonu do 20 %, tuhost třídy SN 8 DN 150</t>
  </si>
  <si>
    <t>1294018356</t>
  </si>
  <si>
    <t>3+10</t>
  </si>
  <si>
    <t>877270310</t>
  </si>
  <si>
    <t>Montáž tvarovek na kanalizačním plastovém potrubí z polypropylenu PP hladkého plnostěnného kolen DN 125</t>
  </si>
  <si>
    <t>-144485912</t>
  </si>
  <si>
    <t>Montáž kolen</t>
  </si>
  <si>
    <t>286171710</t>
  </si>
  <si>
    <t>trubky z polypropylénu a kombinované potrubí kanalizační podzemní systém PP MASTER kolena PP Master 30° DN 125</t>
  </si>
  <si>
    <t>1345278667</t>
  </si>
  <si>
    <t>286171810</t>
  </si>
  <si>
    <t>trubky z polypropylénu a kombinované potrubí kanalizační podzemní systém PP MASTER kolena PP Master 45° DN 125</t>
  </si>
  <si>
    <t>306550462</t>
  </si>
  <si>
    <t>877270320</t>
  </si>
  <si>
    <t>Montáž tvarovek na kanalizačním plastovém potrubí z polypropylenu PP hladkého plnostěnného odboček DN 125</t>
  </si>
  <si>
    <t>-1912901746</t>
  </si>
  <si>
    <t>kanalizační odbočka</t>
  </si>
  <si>
    <t>286113890</t>
  </si>
  <si>
    <t>trubky z polyvinylchloridu kanalizace domovní a uliční KG - Systém (PVC) PipeLife odbočky KGEA 45° KGEA-125/125/45°</t>
  </si>
  <si>
    <t>-552461305</t>
  </si>
  <si>
    <t>877310320</t>
  </si>
  <si>
    <t>Montáž tvarovek na kanalizačním plastovém potrubí z polypropylenu PP hladkého plnostěnného odboček DN 150</t>
  </si>
  <si>
    <t>1583556169</t>
  </si>
  <si>
    <t>286113900</t>
  </si>
  <si>
    <t>trubky z polyvinylchloridu kanalizace domovní a uliční KG - Systém (PVC) PipeLife odbočky KGEA 45° KGEA-150/100/45°</t>
  </si>
  <si>
    <t>-1403149937</t>
  </si>
  <si>
    <t>892271111</t>
  </si>
  <si>
    <t>Tlakové zkoušky vodou na potrubí DN 100 nebo 125</t>
  </si>
  <si>
    <t>731055268</t>
  </si>
  <si>
    <t>7,9+13,9+13</t>
  </si>
  <si>
    <t>894811232</t>
  </si>
  <si>
    <t>Revizní šachta z tvrdého PVC v otevřeném výkopu systém RV typ pravý/přímý/levý (DN šachty/DN trubního vedení) DN 400/160, odolnost vnějšímu tlaku 12,5 t, hloubka od 1110 do 1480 mm</t>
  </si>
  <si>
    <t>1552626050</t>
  </si>
  <si>
    <t>Revizní šachta</t>
  </si>
  <si>
    <t>-1726968725</t>
  </si>
  <si>
    <t>721242115</t>
  </si>
  <si>
    <t>Lapače střešních splavenin z polypropylenu (PP) DN 110 (HL 600)</t>
  </si>
  <si>
    <t>-675945916</t>
  </si>
  <si>
    <t>Lapač</t>
  </si>
  <si>
    <t>15 - Vnější  plynovod</t>
  </si>
  <si>
    <t>-1359542950</t>
  </si>
  <si>
    <t>2065665480</t>
  </si>
  <si>
    <t>Rýha pro plyn</t>
  </si>
  <si>
    <t>(27+1,5)*0,6*1,2</t>
  </si>
  <si>
    <t>-1969256753</t>
  </si>
  <si>
    <t>1822080797</t>
  </si>
  <si>
    <t>20,52</t>
  </si>
  <si>
    <t>-1749928682</t>
  </si>
  <si>
    <t>20,52*20</t>
  </si>
  <si>
    <t>-514878366</t>
  </si>
  <si>
    <t>-1275875318</t>
  </si>
  <si>
    <t>607532009</t>
  </si>
  <si>
    <t>20,52*1,7</t>
  </si>
  <si>
    <t>730469490</t>
  </si>
  <si>
    <t>(27+1,5)*0,6*0,9</t>
  </si>
  <si>
    <t>1772259484</t>
  </si>
  <si>
    <t>15,39*2*1,05</t>
  </si>
  <si>
    <t>1871395689</t>
  </si>
  <si>
    <t>(27+1,5)*0,6*0,3</t>
  </si>
  <si>
    <t>485125443</t>
  </si>
  <si>
    <t>5,13*2*1,05</t>
  </si>
  <si>
    <t>1545823346</t>
  </si>
  <si>
    <t>723170115</t>
  </si>
  <si>
    <t>Potrubí z plastových trub Pe100 spojovaných elektrotvarovkami PN 0,4 MPa (SDR 11) D 40 x 3,7 mm</t>
  </si>
  <si>
    <t>1951268779</t>
  </si>
  <si>
    <t>potrubí</t>
  </si>
  <si>
    <t>27+1,5</t>
  </si>
  <si>
    <t>16 - Vedlejší rozpočtové náklady</t>
  </si>
  <si>
    <t>CZ-CPV:</t>
  </si>
  <si>
    <t>801 13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</si>
  <si>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</si>
  <si>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</si>
  <si>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</si>
  <si>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VRN7 -  Provozní vlivy</t>
  </si>
  <si>
    <t xml:space="preserve"> Vedlejší rozpočtové náklady</t>
  </si>
  <si>
    <t xml:space="preserve"> Průzkumné, geodetické a projektové práce</t>
  </si>
  <si>
    <t>010001000</t>
  </si>
  <si>
    <t>1200272760</t>
  </si>
  <si>
    <t>Dokumentace skutečného provedení stavby</t>
  </si>
  <si>
    <t>1219643252</t>
  </si>
  <si>
    <t>VRN3</t>
  </si>
  <si>
    <t xml:space="preserve"> Zařízení staveniště</t>
  </si>
  <si>
    <t>032103000</t>
  </si>
  <si>
    <t>Náklady na stavební buňky</t>
  </si>
  <si>
    <t>2120444893</t>
  </si>
  <si>
    <t>032903000</t>
  </si>
  <si>
    <t>Náklady na provoz a údržbu vybavení staveniště</t>
  </si>
  <si>
    <t>984942644</t>
  </si>
  <si>
    <t>034203000</t>
  </si>
  <si>
    <t>Oplocení staveniště</t>
  </si>
  <si>
    <t>1828939151</t>
  </si>
  <si>
    <t>039103000</t>
  </si>
  <si>
    <t>Rozebrání, bourání a odvoz zařízení staveniště</t>
  </si>
  <si>
    <t>763266455</t>
  </si>
  <si>
    <t>VRN7</t>
  </si>
  <si>
    <t xml:space="preserve"> Provozní vlivy</t>
  </si>
  <si>
    <t>079002000</t>
  </si>
  <si>
    <t>Ostatní provozní vlivy</t>
  </si>
  <si>
    <t>-1546816546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</si>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</sst>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3" fillId="0" borderId="18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166" fontId="33" fillId="0" borderId="24" xfId="0" applyNumberFormat="1" applyFont="1" applyBorder="1" applyAlignment="1">
      <alignment vertical="center"/>
    </xf>
    <xf numFmtId="4" fontId="33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6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7" fillId="0" borderId="16" xfId="0" applyNumberFormat="1" applyFont="1" applyBorder="1" applyAlignment="1"/>
    <xf numFmtId="166" fontId="37" fillId="0" borderId="17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42" fillId="0" borderId="28" xfId="0" applyFont="1" applyBorder="1" applyAlignment="1" applyProtection="1">
      <alignment horizontal="center" vertical="center"/>
      <protection locked="0"/>
    </xf>
    <xf numFmtId="49" fontId="42" fillId="0" borderId="28" xfId="0" applyNumberFormat="1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167" fontId="42" fillId="0" borderId="28" xfId="0" applyNumberFormat="1" applyFont="1" applyBorder="1" applyAlignment="1" applyProtection="1">
      <alignment vertical="center"/>
      <protection locked="0"/>
    </xf>
    <xf numFmtId="4" fontId="42" fillId="5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  <protection locked="0"/>
    </xf>
    <xf numFmtId="0" fontId="42" fillId="0" borderId="5" xfId="0" applyFont="1" applyBorder="1" applyAlignment="1">
      <alignment vertical="center"/>
    </xf>
    <xf numFmtId="0" fontId="42" fillId="5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17" fillId="4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4" fillId="3" borderId="0" xfId="1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7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341" t="s">
        <v>8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5" t="s">
        <v>9</v>
      </c>
      <c r="BT2" s="25" t="s">
        <v>10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1:74" ht="36.950000000000003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1:74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70" t="s">
        <v>17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0"/>
      <c r="AQ5" s="32"/>
      <c r="BE5" s="368" t="s">
        <v>18</v>
      </c>
      <c r="BS5" s="25" t="s">
        <v>9</v>
      </c>
    </row>
    <row r="6" spans="1:74" ht="36.950000000000003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372" t="s">
        <v>20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0"/>
      <c r="AQ6" s="32"/>
      <c r="BE6" s="369"/>
      <c r="BS6" s="25" t="s">
        <v>21</v>
      </c>
    </row>
    <row r="7" spans="1:74" ht="14.45" customHeight="1">
      <c r="B7" s="29"/>
      <c r="C7" s="30"/>
      <c r="D7" s="38" t="s">
        <v>22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23</v>
      </c>
      <c r="AL7" s="30"/>
      <c r="AM7" s="30"/>
      <c r="AN7" s="36" t="s">
        <v>5</v>
      </c>
      <c r="AO7" s="30"/>
      <c r="AP7" s="30"/>
      <c r="AQ7" s="32"/>
      <c r="BE7" s="369"/>
      <c r="BS7" s="25" t="s">
        <v>24</v>
      </c>
    </row>
    <row r="8" spans="1:74" ht="14.45" customHeight="1">
      <c r="B8" s="29"/>
      <c r="C8" s="30"/>
      <c r="D8" s="38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27</v>
      </c>
      <c r="AL8" s="30"/>
      <c r="AM8" s="30"/>
      <c r="AN8" s="39" t="s">
        <v>28</v>
      </c>
      <c r="AO8" s="30"/>
      <c r="AP8" s="30"/>
      <c r="AQ8" s="32"/>
      <c r="BE8" s="369"/>
      <c r="BS8" s="25" t="s">
        <v>29</v>
      </c>
    </row>
    <row r="9" spans="1:74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9"/>
      <c r="BS9" s="25" t="s">
        <v>30</v>
      </c>
    </row>
    <row r="10" spans="1:74" ht="14.45" customHeight="1">
      <c r="B10" s="29"/>
      <c r="C10" s="30"/>
      <c r="D10" s="38" t="s">
        <v>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32</v>
      </c>
      <c r="AL10" s="30"/>
      <c r="AM10" s="30"/>
      <c r="AN10" s="36" t="s">
        <v>5</v>
      </c>
      <c r="AO10" s="30"/>
      <c r="AP10" s="30"/>
      <c r="AQ10" s="32"/>
      <c r="BE10" s="369"/>
      <c r="BS10" s="25" t="s">
        <v>21</v>
      </c>
    </row>
    <row r="11" spans="1:74" ht="18.399999999999999" customHeight="1">
      <c r="B11" s="29"/>
      <c r="C11" s="30"/>
      <c r="D11" s="30"/>
      <c r="E11" s="36" t="s">
        <v>26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33</v>
      </c>
      <c r="AL11" s="30"/>
      <c r="AM11" s="30"/>
      <c r="AN11" s="36" t="s">
        <v>5</v>
      </c>
      <c r="AO11" s="30"/>
      <c r="AP11" s="30"/>
      <c r="AQ11" s="32"/>
      <c r="BE11" s="369"/>
      <c r="BS11" s="25" t="s">
        <v>21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9"/>
      <c r="BS12" s="25" t="s">
        <v>21</v>
      </c>
    </row>
    <row r="13" spans="1:74" ht="14.45" customHeight="1">
      <c r="B13" s="29"/>
      <c r="C13" s="30"/>
      <c r="D13" s="38" t="s">
        <v>34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32</v>
      </c>
      <c r="AL13" s="30"/>
      <c r="AM13" s="30"/>
      <c r="AN13" s="40" t="s">
        <v>35</v>
      </c>
      <c r="AO13" s="30"/>
      <c r="AP13" s="30"/>
      <c r="AQ13" s="32"/>
      <c r="BE13" s="369"/>
      <c r="BS13" s="25" t="s">
        <v>21</v>
      </c>
    </row>
    <row r="14" spans="1:74" ht="15">
      <c r="B14" s="29"/>
      <c r="C14" s="30"/>
      <c r="D14" s="30"/>
      <c r="E14" s="373" t="s">
        <v>35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8" t="s">
        <v>33</v>
      </c>
      <c r="AL14" s="30"/>
      <c r="AM14" s="30"/>
      <c r="AN14" s="40" t="s">
        <v>35</v>
      </c>
      <c r="AO14" s="30"/>
      <c r="AP14" s="30"/>
      <c r="AQ14" s="32"/>
      <c r="BE14" s="369"/>
      <c r="BS14" s="25" t="s">
        <v>21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9"/>
      <c r="BS15" s="25" t="s">
        <v>6</v>
      </c>
    </row>
    <row r="16" spans="1:74" ht="14.45" customHeight="1">
      <c r="B16" s="29"/>
      <c r="C16" s="30"/>
      <c r="D16" s="38" t="s">
        <v>36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32</v>
      </c>
      <c r="AL16" s="30"/>
      <c r="AM16" s="30"/>
      <c r="AN16" s="36" t="s">
        <v>5</v>
      </c>
      <c r="AO16" s="30"/>
      <c r="AP16" s="30"/>
      <c r="AQ16" s="32"/>
      <c r="BE16" s="369"/>
      <c r="BS16" s="25" t="s">
        <v>6</v>
      </c>
    </row>
    <row r="17" spans="2:71" ht="18.399999999999999" customHeight="1">
      <c r="B17" s="29"/>
      <c r="C17" s="30"/>
      <c r="D17" s="30"/>
      <c r="E17" s="36" t="s">
        <v>26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33</v>
      </c>
      <c r="AL17" s="30"/>
      <c r="AM17" s="30"/>
      <c r="AN17" s="36" t="s">
        <v>5</v>
      </c>
      <c r="AO17" s="30"/>
      <c r="AP17" s="30"/>
      <c r="AQ17" s="32"/>
      <c r="BE17" s="369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9"/>
      <c r="BS18" s="25" t="s">
        <v>9</v>
      </c>
    </row>
    <row r="19" spans="2:71" ht="14.45" customHeight="1">
      <c r="B19" s="29"/>
      <c r="C19" s="30"/>
      <c r="D19" s="38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9"/>
      <c r="BS19" s="25" t="s">
        <v>9</v>
      </c>
    </row>
    <row r="20" spans="2:71" ht="22.5" customHeight="1">
      <c r="B20" s="29"/>
      <c r="C20" s="30"/>
      <c r="D20" s="30"/>
      <c r="E20" s="375" t="s">
        <v>5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0"/>
      <c r="AP20" s="30"/>
      <c r="AQ20" s="32"/>
      <c r="BE20" s="369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9"/>
    </row>
    <row r="22" spans="2:71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9"/>
    </row>
    <row r="23" spans="2:71" s="1" customFormat="1" ht="25.9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6">
        <f>ROUND(AG51,2)</f>
        <v>0</v>
      </c>
      <c r="AL23" s="377"/>
      <c r="AM23" s="377"/>
      <c r="AN23" s="377"/>
      <c r="AO23" s="377"/>
      <c r="AP23" s="43"/>
      <c r="AQ23" s="46"/>
      <c r="BE23" s="369"/>
    </row>
    <row r="24" spans="2:71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9"/>
    </row>
    <row r="25" spans="2:71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8" t="s">
        <v>40</v>
      </c>
      <c r="M25" s="378"/>
      <c r="N25" s="378"/>
      <c r="O25" s="378"/>
      <c r="P25" s="43"/>
      <c r="Q25" s="43"/>
      <c r="R25" s="43"/>
      <c r="S25" s="43"/>
      <c r="T25" s="43"/>
      <c r="U25" s="43"/>
      <c r="V25" s="43"/>
      <c r="W25" s="378" t="s">
        <v>41</v>
      </c>
      <c r="X25" s="378"/>
      <c r="Y25" s="378"/>
      <c r="Z25" s="378"/>
      <c r="AA25" s="378"/>
      <c r="AB25" s="378"/>
      <c r="AC25" s="378"/>
      <c r="AD25" s="378"/>
      <c r="AE25" s="378"/>
      <c r="AF25" s="43"/>
      <c r="AG25" s="43"/>
      <c r="AH25" s="43"/>
      <c r="AI25" s="43"/>
      <c r="AJ25" s="43"/>
      <c r="AK25" s="378" t="s">
        <v>42</v>
      </c>
      <c r="AL25" s="378"/>
      <c r="AM25" s="378"/>
      <c r="AN25" s="378"/>
      <c r="AO25" s="378"/>
      <c r="AP25" s="43"/>
      <c r="AQ25" s="46"/>
      <c r="BE25" s="369"/>
    </row>
    <row r="26" spans="2:71" s="2" customFormat="1" ht="14.45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379">
        <v>0.21</v>
      </c>
      <c r="M26" s="380"/>
      <c r="N26" s="380"/>
      <c r="O26" s="380"/>
      <c r="P26" s="49"/>
      <c r="Q26" s="49"/>
      <c r="R26" s="49"/>
      <c r="S26" s="49"/>
      <c r="T26" s="49"/>
      <c r="U26" s="49"/>
      <c r="V26" s="49"/>
      <c r="W26" s="381">
        <f>ROUND(AZ51,2)</f>
        <v>0</v>
      </c>
      <c r="X26" s="380"/>
      <c r="Y26" s="380"/>
      <c r="Z26" s="380"/>
      <c r="AA26" s="380"/>
      <c r="AB26" s="380"/>
      <c r="AC26" s="380"/>
      <c r="AD26" s="380"/>
      <c r="AE26" s="380"/>
      <c r="AF26" s="49"/>
      <c r="AG26" s="49"/>
      <c r="AH26" s="49"/>
      <c r="AI26" s="49"/>
      <c r="AJ26" s="49"/>
      <c r="AK26" s="381">
        <f>ROUND(AV51,2)</f>
        <v>0</v>
      </c>
      <c r="AL26" s="380"/>
      <c r="AM26" s="380"/>
      <c r="AN26" s="380"/>
      <c r="AO26" s="380"/>
      <c r="AP26" s="49"/>
      <c r="AQ26" s="51"/>
      <c r="BE26" s="369"/>
    </row>
    <row r="27" spans="2:71" s="2" customFormat="1" ht="14.45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379">
        <v>0.15</v>
      </c>
      <c r="M27" s="380"/>
      <c r="N27" s="380"/>
      <c r="O27" s="380"/>
      <c r="P27" s="49"/>
      <c r="Q27" s="49"/>
      <c r="R27" s="49"/>
      <c r="S27" s="49"/>
      <c r="T27" s="49"/>
      <c r="U27" s="49"/>
      <c r="V27" s="49"/>
      <c r="W27" s="381">
        <f>ROUND(BA51,2)</f>
        <v>0</v>
      </c>
      <c r="X27" s="380"/>
      <c r="Y27" s="380"/>
      <c r="Z27" s="380"/>
      <c r="AA27" s="380"/>
      <c r="AB27" s="380"/>
      <c r="AC27" s="380"/>
      <c r="AD27" s="380"/>
      <c r="AE27" s="380"/>
      <c r="AF27" s="49"/>
      <c r="AG27" s="49"/>
      <c r="AH27" s="49"/>
      <c r="AI27" s="49"/>
      <c r="AJ27" s="49"/>
      <c r="AK27" s="381">
        <f>ROUND(AW51,2)</f>
        <v>0</v>
      </c>
      <c r="AL27" s="380"/>
      <c r="AM27" s="380"/>
      <c r="AN27" s="380"/>
      <c r="AO27" s="380"/>
      <c r="AP27" s="49"/>
      <c r="AQ27" s="51"/>
      <c r="BE27" s="369"/>
    </row>
    <row r="28" spans="2:71" s="2" customFormat="1" ht="14.45" hidden="1" customHeight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379">
        <v>0.21</v>
      </c>
      <c r="M28" s="380"/>
      <c r="N28" s="380"/>
      <c r="O28" s="380"/>
      <c r="P28" s="49"/>
      <c r="Q28" s="49"/>
      <c r="R28" s="49"/>
      <c r="S28" s="49"/>
      <c r="T28" s="49"/>
      <c r="U28" s="49"/>
      <c r="V28" s="49"/>
      <c r="W28" s="381">
        <f>ROUND(BB51,2)</f>
        <v>0</v>
      </c>
      <c r="X28" s="380"/>
      <c r="Y28" s="380"/>
      <c r="Z28" s="380"/>
      <c r="AA28" s="380"/>
      <c r="AB28" s="380"/>
      <c r="AC28" s="380"/>
      <c r="AD28" s="380"/>
      <c r="AE28" s="380"/>
      <c r="AF28" s="49"/>
      <c r="AG28" s="49"/>
      <c r="AH28" s="49"/>
      <c r="AI28" s="49"/>
      <c r="AJ28" s="49"/>
      <c r="AK28" s="381">
        <v>0</v>
      </c>
      <c r="AL28" s="380"/>
      <c r="AM28" s="380"/>
      <c r="AN28" s="380"/>
      <c r="AO28" s="380"/>
      <c r="AP28" s="49"/>
      <c r="AQ28" s="51"/>
      <c r="BE28" s="369"/>
    </row>
    <row r="29" spans="2:71" s="2" customFormat="1" ht="14.45" hidden="1" customHeight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379">
        <v>0.15</v>
      </c>
      <c r="M29" s="380"/>
      <c r="N29" s="380"/>
      <c r="O29" s="380"/>
      <c r="P29" s="49"/>
      <c r="Q29" s="49"/>
      <c r="R29" s="49"/>
      <c r="S29" s="49"/>
      <c r="T29" s="49"/>
      <c r="U29" s="49"/>
      <c r="V29" s="49"/>
      <c r="W29" s="381">
        <f>ROUND(BC51,2)</f>
        <v>0</v>
      </c>
      <c r="X29" s="380"/>
      <c r="Y29" s="380"/>
      <c r="Z29" s="380"/>
      <c r="AA29" s="380"/>
      <c r="AB29" s="380"/>
      <c r="AC29" s="380"/>
      <c r="AD29" s="380"/>
      <c r="AE29" s="380"/>
      <c r="AF29" s="49"/>
      <c r="AG29" s="49"/>
      <c r="AH29" s="49"/>
      <c r="AI29" s="49"/>
      <c r="AJ29" s="49"/>
      <c r="AK29" s="381">
        <v>0</v>
      </c>
      <c r="AL29" s="380"/>
      <c r="AM29" s="380"/>
      <c r="AN29" s="380"/>
      <c r="AO29" s="380"/>
      <c r="AP29" s="49"/>
      <c r="AQ29" s="51"/>
      <c r="BE29" s="369"/>
    </row>
    <row r="30" spans="2:71" s="2" customFormat="1" ht="14.45" hidden="1" customHeight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379">
        <v>0</v>
      </c>
      <c r="M30" s="380"/>
      <c r="N30" s="380"/>
      <c r="O30" s="380"/>
      <c r="P30" s="49"/>
      <c r="Q30" s="49"/>
      <c r="R30" s="49"/>
      <c r="S30" s="49"/>
      <c r="T30" s="49"/>
      <c r="U30" s="49"/>
      <c r="V30" s="49"/>
      <c r="W30" s="381">
        <f>ROUND(BD51,2)</f>
        <v>0</v>
      </c>
      <c r="X30" s="380"/>
      <c r="Y30" s="380"/>
      <c r="Z30" s="380"/>
      <c r="AA30" s="380"/>
      <c r="AB30" s="380"/>
      <c r="AC30" s="380"/>
      <c r="AD30" s="380"/>
      <c r="AE30" s="380"/>
      <c r="AF30" s="49"/>
      <c r="AG30" s="49"/>
      <c r="AH30" s="49"/>
      <c r="AI30" s="49"/>
      <c r="AJ30" s="49"/>
      <c r="AK30" s="381">
        <v>0</v>
      </c>
      <c r="AL30" s="380"/>
      <c r="AM30" s="380"/>
      <c r="AN30" s="380"/>
      <c r="AO30" s="380"/>
      <c r="AP30" s="49"/>
      <c r="AQ30" s="51"/>
      <c r="BE30" s="369"/>
    </row>
    <row r="31" spans="2:71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9"/>
    </row>
    <row r="32" spans="2:71" s="1" customFormat="1" ht="25.9" customHeight="1">
      <c r="B32" s="42"/>
      <c r="C32" s="52"/>
      <c r="D32" s="53" t="s">
        <v>49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50</v>
      </c>
      <c r="U32" s="54"/>
      <c r="V32" s="54"/>
      <c r="W32" s="54"/>
      <c r="X32" s="352" t="s">
        <v>51</v>
      </c>
      <c r="Y32" s="353"/>
      <c r="Z32" s="353"/>
      <c r="AA32" s="353"/>
      <c r="AB32" s="353"/>
      <c r="AC32" s="54"/>
      <c r="AD32" s="54"/>
      <c r="AE32" s="54"/>
      <c r="AF32" s="54"/>
      <c r="AG32" s="54"/>
      <c r="AH32" s="54"/>
      <c r="AI32" s="54"/>
      <c r="AJ32" s="54"/>
      <c r="AK32" s="354">
        <f>SUM(AK23:AK30)</f>
        <v>0</v>
      </c>
      <c r="AL32" s="353"/>
      <c r="AM32" s="353"/>
      <c r="AN32" s="353"/>
      <c r="AO32" s="355"/>
      <c r="AP32" s="52"/>
      <c r="AQ32" s="56"/>
      <c r="BE32" s="369"/>
    </row>
    <row r="33" spans="2:56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56" s="1" customFormat="1" ht="36.950000000000003" customHeight="1">
      <c r="B39" s="42"/>
      <c r="C39" s="62" t="s">
        <v>52</v>
      </c>
      <c r="AR39" s="42"/>
    </row>
    <row r="40" spans="2:56" s="1" customFormat="1" ht="6.95" customHeight="1">
      <c r="B40" s="42"/>
      <c r="AR40" s="42"/>
    </row>
    <row r="41" spans="2:56" s="3" customFormat="1" ht="14.45" customHeight="1">
      <c r="B41" s="63"/>
      <c r="C41" s="64" t="s">
        <v>16</v>
      </c>
      <c r="L41" s="3" t="str">
        <f>K5</f>
        <v>0982016</v>
      </c>
      <c r="AR41" s="63"/>
    </row>
    <row r="42" spans="2:56" s="4" customFormat="1" ht="36.950000000000003" customHeight="1">
      <c r="B42" s="65"/>
      <c r="C42" s="66" t="s">
        <v>19</v>
      </c>
      <c r="L42" s="356" t="str">
        <f>K6</f>
        <v>PURKRABSKÁ 2-4 - DVORNÍ OBJEKT  ALBÍNKA- STAVEBNÍ ÚPRAVY, parc.č. st.572 , k.ú. Olomouc- město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R42" s="65"/>
    </row>
    <row r="43" spans="2:56" s="1" customFormat="1" ht="6.95" customHeight="1">
      <c r="B43" s="42"/>
      <c r="AR43" s="42"/>
    </row>
    <row r="44" spans="2:56" s="1" customFormat="1" ht="15">
      <c r="B44" s="42"/>
      <c r="C44" s="64" t="s">
        <v>25</v>
      </c>
      <c r="L44" s="67" t="str">
        <f>IF(K8="","",K8)</f>
        <v xml:space="preserve"> </v>
      </c>
      <c r="AI44" s="64" t="s">
        <v>27</v>
      </c>
      <c r="AM44" s="358" t="str">
        <f>IF(AN8= "","",AN8)</f>
        <v>5. 10. 2016</v>
      </c>
      <c r="AN44" s="358"/>
      <c r="AR44" s="42"/>
    </row>
    <row r="45" spans="2:56" s="1" customFormat="1" ht="6.95" customHeight="1">
      <c r="B45" s="42"/>
      <c r="AR45" s="42"/>
    </row>
    <row r="46" spans="2:56" s="1" customFormat="1" ht="15">
      <c r="B46" s="42"/>
      <c r="C46" s="64" t="s">
        <v>31</v>
      </c>
      <c r="L46" s="3" t="str">
        <f>IF(E11= "","",E11)</f>
        <v xml:space="preserve"> </v>
      </c>
      <c r="AI46" s="64" t="s">
        <v>36</v>
      </c>
      <c r="AM46" s="359" t="str">
        <f>IF(E17="","",E17)</f>
        <v xml:space="preserve"> </v>
      </c>
      <c r="AN46" s="359"/>
      <c r="AO46" s="359"/>
      <c r="AP46" s="359"/>
      <c r="AR46" s="42"/>
      <c r="AS46" s="360" t="s">
        <v>53</v>
      </c>
      <c r="AT46" s="361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42"/>
      <c r="C47" s="64" t="s">
        <v>34</v>
      </c>
      <c r="L47" s="3" t="str">
        <f>IF(E14= "Vyplň údaj","",E14)</f>
        <v/>
      </c>
      <c r="AR47" s="42"/>
      <c r="AS47" s="362"/>
      <c r="AT47" s="363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>
      <c r="B48" s="42"/>
      <c r="AR48" s="42"/>
      <c r="AS48" s="362"/>
      <c r="AT48" s="363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1:91" s="1" customFormat="1" ht="29.25" customHeight="1">
      <c r="B49" s="42"/>
      <c r="C49" s="364" t="s">
        <v>54</v>
      </c>
      <c r="D49" s="365"/>
      <c r="E49" s="365"/>
      <c r="F49" s="365"/>
      <c r="G49" s="365"/>
      <c r="H49" s="72"/>
      <c r="I49" s="366" t="s">
        <v>55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56</v>
      </c>
      <c r="AH49" s="365"/>
      <c r="AI49" s="365"/>
      <c r="AJ49" s="365"/>
      <c r="AK49" s="365"/>
      <c r="AL49" s="365"/>
      <c r="AM49" s="365"/>
      <c r="AN49" s="366" t="s">
        <v>57</v>
      </c>
      <c r="AO49" s="365"/>
      <c r="AP49" s="365"/>
      <c r="AQ49" s="73" t="s">
        <v>58</v>
      </c>
      <c r="AR49" s="42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1:91" s="1" customFormat="1" ht="10.9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1:91" s="4" customFormat="1" ht="32.450000000000003" customHeight="1">
      <c r="B51" s="65"/>
      <c r="C51" s="78" t="s">
        <v>71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 t="shared" ref="AN51:AN68" si="0">SUM(AG51,AT51)</f>
        <v>0</v>
      </c>
      <c r="AO51" s="347"/>
      <c r="AP51" s="347"/>
      <c r="AQ51" s="80" t="s">
        <v>5</v>
      </c>
      <c r="AR51" s="65"/>
      <c r="AS51" s="81">
        <f>ROUND(AS52,2)</f>
        <v>0</v>
      </c>
      <c r="AT51" s="82">
        <f t="shared" ref="AT51:AT68" si="1">ROUND(SUM(AV51:AW51),2)</f>
        <v>0</v>
      </c>
      <c r="AU51" s="83">
        <f>ROUND(AU52,5)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ROUND(AZ52,2)</f>
        <v>0</v>
      </c>
      <c r="BA51" s="82">
        <f>ROUND(BA52,2)</f>
        <v>0</v>
      </c>
      <c r="BB51" s="82">
        <f>ROUND(BB52,2)</f>
        <v>0</v>
      </c>
      <c r="BC51" s="82">
        <f>ROUND(BC52,2)</f>
        <v>0</v>
      </c>
      <c r="BD51" s="84">
        <f>ROUND(BD52,2)</f>
        <v>0</v>
      </c>
      <c r="BS51" s="66" t="s">
        <v>72</v>
      </c>
      <c r="BT51" s="66" t="s">
        <v>73</v>
      </c>
      <c r="BU51" s="85" t="s">
        <v>74</v>
      </c>
      <c r="BV51" s="66" t="s">
        <v>75</v>
      </c>
      <c r="BW51" s="66" t="s">
        <v>7</v>
      </c>
      <c r="BX51" s="66" t="s">
        <v>76</v>
      </c>
      <c r="CL51" s="66" t="s">
        <v>5</v>
      </c>
    </row>
    <row r="52" spans="1:91" s="5" customFormat="1" ht="53.25" customHeight="1">
      <c r="B52" s="86"/>
      <c r="C52" s="87"/>
      <c r="D52" s="351" t="s">
        <v>77</v>
      </c>
      <c r="E52" s="351"/>
      <c r="F52" s="351"/>
      <c r="G52" s="351"/>
      <c r="H52" s="351"/>
      <c r="I52" s="88"/>
      <c r="J52" s="351" t="s">
        <v>20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0">
        <f>ROUND(SUM(AG53:AG68),2)</f>
        <v>0</v>
      </c>
      <c r="AH52" s="349"/>
      <c r="AI52" s="349"/>
      <c r="AJ52" s="349"/>
      <c r="AK52" s="349"/>
      <c r="AL52" s="349"/>
      <c r="AM52" s="349"/>
      <c r="AN52" s="348">
        <f t="shared" si="0"/>
        <v>0</v>
      </c>
      <c r="AO52" s="349"/>
      <c r="AP52" s="349"/>
      <c r="AQ52" s="89" t="s">
        <v>78</v>
      </c>
      <c r="AR52" s="86"/>
      <c r="AS52" s="90">
        <f>ROUND(SUM(AS53:AS68),2)</f>
        <v>0</v>
      </c>
      <c r="AT52" s="91">
        <f t="shared" si="1"/>
        <v>0</v>
      </c>
      <c r="AU52" s="92">
        <f>ROUND(SUM(AU53:AU68),5)</f>
        <v>0</v>
      </c>
      <c r="AV52" s="91">
        <f>ROUND(AZ52*L26,2)</f>
        <v>0</v>
      </c>
      <c r="AW52" s="91">
        <f>ROUND(BA52*L27,2)</f>
        <v>0</v>
      </c>
      <c r="AX52" s="91">
        <f>ROUND(BB52*L26,2)</f>
        <v>0</v>
      </c>
      <c r="AY52" s="91">
        <f>ROUND(BC52*L27,2)</f>
        <v>0</v>
      </c>
      <c r="AZ52" s="91">
        <f>ROUND(SUM(AZ53:AZ68),2)</f>
        <v>0</v>
      </c>
      <c r="BA52" s="91">
        <f>ROUND(SUM(BA53:BA68),2)</f>
        <v>0</v>
      </c>
      <c r="BB52" s="91">
        <f>ROUND(SUM(BB53:BB68),2)</f>
        <v>0</v>
      </c>
      <c r="BC52" s="91">
        <f>ROUND(SUM(BC53:BC68),2)</f>
        <v>0</v>
      </c>
      <c r="BD52" s="93">
        <f>ROUND(SUM(BD53:BD68),2)</f>
        <v>0</v>
      </c>
      <c r="BS52" s="94" t="s">
        <v>72</v>
      </c>
      <c r="BT52" s="94" t="s">
        <v>24</v>
      </c>
      <c r="BU52" s="94" t="s">
        <v>74</v>
      </c>
      <c r="BV52" s="94" t="s">
        <v>75</v>
      </c>
      <c r="BW52" s="94" t="s">
        <v>79</v>
      </c>
      <c r="BX52" s="94" t="s">
        <v>7</v>
      </c>
      <c r="CL52" s="94" t="s">
        <v>5</v>
      </c>
      <c r="CM52" s="94" t="s">
        <v>80</v>
      </c>
    </row>
    <row r="53" spans="1:91" s="6" customFormat="1" ht="22.5" customHeight="1">
      <c r="A53" s="95" t="s">
        <v>81</v>
      </c>
      <c r="B53" s="96"/>
      <c r="C53" s="9"/>
      <c r="D53" s="9"/>
      <c r="E53" s="345" t="s">
        <v>82</v>
      </c>
      <c r="F53" s="345"/>
      <c r="G53" s="345"/>
      <c r="H53" s="345"/>
      <c r="I53" s="345"/>
      <c r="J53" s="9"/>
      <c r="K53" s="345" t="s">
        <v>83</v>
      </c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3">
        <f>'01 - Architektonicko stav...'!J29</f>
        <v>0</v>
      </c>
      <c r="AH53" s="344"/>
      <c r="AI53" s="344"/>
      <c r="AJ53" s="344"/>
      <c r="AK53" s="344"/>
      <c r="AL53" s="344"/>
      <c r="AM53" s="344"/>
      <c r="AN53" s="343">
        <f t="shared" si="0"/>
        <v>0</v>
      </c>
      <c r="AO53" s="344"/>
      <c r="AP53" s="344"/>
      <c r="AQ53" s="97" t="s">
        <v>84</v>
      </c>
      <c r="AR53" s="96"/>
      <c r="AS53" s="98">
        <v>0</v>
      </c>
      <c r="AT53" s="99">
        <f t="shared" si="1"/>
        <v>0</v>
      </c>
      <c r="AU53" s="100">
        <f>'01 - Architektonicko stav...'!P106</f>
        <v>0</v>
      </c>
      <c r="AV53" s="99">
        <f>'01 - Architektonicko stav...'!J32</f>
        <v>0</v>
      </c>
      <c r="AW53" s="99">
        <f>'01 - Architektonicko stav...'!J33</f>
        <v>0</v>
      </c>
      <c r="AX53" s="99">
        <f>'01 - Architektonicko stav...'!J34</f>
        <v>0</v>
      </c>
      <c r="AY53" s="99">
        <f>'01 - Architektonicko stav...'!J35</f>
        <v>0</v>
      </c>
      <c r="AZ53" s="99">
        <f>'01 - Architektonicko stav...'!F32</f>
        <v>0</v>
      </c>
      <c r="BA53" s="99">
        <f>'01 - Architektonicko stav...'!F33</f>
        <v>0</v>
      </c>
      <c r="BB53" s="99">
        <f>'01 - Architektonicko stav...'!F34</f>
        <v>0</v>
      </c>
      <c r="BC53" s="99">
        <f>'01 - Architektonicko stav...'!F35</f>
        <v>0</v>
      </c>
      <c r="BD53" s="101">
        <f>'01 - Architektonicko stav...'!F36</f>
        <v>0</v>
      </c>
      <c r="BT53" s="102" t="s">
        <v>80</v>
      </c>
      <c r="BV53" s="102" t="s">
        <v>75</v>
      </c>
      <c r="BW53" s="102" t="s">
        <v>85</v>
      </c>
      <c r="BX53" s="102" t="s">
        <v>79</v>
      </c>
      <c r="CL53" s="102" t="s">
        <v>5</v>
      </c>
    </row>
    <row r="54" spans="1:91" s="6" customFormat="1" ht="22.5" customHeight="1">
      <c r="A54" s="95" t="s">
        <v>81</v>
      </c>
      <c r="B54" s="96"/>
      <c r="C54" s="9"/>
      <c r="D54" s="9"/>
      <c r="E54" s="345" t="s">
        <v>86</v>
      </c>
      <c r="F54" s="345"/>
      <c r="G54" s="345"/>
      <c r="H54" s="345"/>
      <c r="I54" s="345"/>
      <c r="J54" s="9"/>
      <c r="K54" s="345" t="s">
        <v>87</v>
      </c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3">
        <f>'02 - Zdravotně technické ...'!J29</f>
        <v>0</v>
      </c>
      <c r="AH54" s="344"/>
      <c r="AI54" s="344"/>
      <c r="AJ54" s="344"/>
      <c r="AK54" s="344"/>
      <c r="AL54" s="344"/>
      <c r="AM54" s="344"/>
      <c r="AN54" s="343">
        <f t="shared" si="0"/>
        <v>0</v>
      </c>
      <c r="AO54" s="344"/>
      <c r="AP54" s="344"/>
      <c r="AQ54" s="97" t="s">
        <v>84</v>
      </c>
      <c r="AR54" s="96"/>
      <c r="AS54" s="98">
        <v>0</v>
      </c>
      <c r="AT54" s="99">
        <f t="shared" si="1"/>
        <v>0</v>
      </c>
      <c r="AU54" s="100">
        <f>'02 - Zdravotně technické ...'!P90</f>
        <v>0</v>
      </c>
      <c r="AV54" s="99">
        <f>'02 - Zdravotně technické ...'!J32</f>
        <v>0</v>
      </c>
      <c r="AW54" s="99">
        <f>'02 - Zdravotně technické ...'!J33</f>
        <v>0</v>
      </c>
      <c r="AX54" s="99">
        <f>'02 - Zdravotně technické ...'!J34</f>
        <v>0</v>
      </c>
      <c r="AY54" s="99">
        <f>'02 - Zdravotně technické ...'!J35</f>
        <v>0</v>
      </c>
      <c r="AZ54" s="99">
        <f>'02 - Zdravotně technické ...'!F32</f>
        <v>0</v>
      </c>
      <c r="BA54" s="99">
        <f>'02 - Zdravotně technické ...'!F33</f>
        <v>0</v>
      </c>
      <c r="BB54" s="99">
        <f>'02 - Zdravotně technické ...'!F34</f>
        <v>0</v>
      </c>
      <c r="BC54" s="99">
        <f>'02 - Zdravotně technické ...'!F35</f>
        <v>0</v>
      </c>
      <c r="BD54" s="101">
        <f>'02 - Zdravotně technické ...'!F36</f>
        <v>0</v>
      </c>
      <c r="BT54" s="102" t="s">
        <v>80</v>
      </c>
      <c r="BV54" s="102" t="s">
        <v>75</v>
      </c>
      <c r="BW54" s="102" t="s">
        <v>88</v>
      </c>
      <c r="BX54" s="102" t="s">
        <v>79</v>
      </c>
      <c r="CL54" s="102" t="s">
        <v>5</v>
      </c>
    </row>
    <row r="55" spans="1:91" s="6" customFormat="1" ht="22.5" customHeight="1">
      <c r="A55" s="95" t="s">
        <v>81</v>
      </c>
      <c r="B55" s="96"/>
      <c r="C55" s="9"/>
      <c r="D55" s="9"/>
      <c r="E55" s="345" t="s">
        <v>89</v>
      </c>
      <c r="F55" s="345"/>
      <c r="G55" s="345"/>
      <c r="H55" s="345"/>
      <c r="I55" s="345"/>
      <c r="J55" s="9"/>
      <c r="K55" s="345" t="s">
        <v>90</v>
      </c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'03 - Vytápění'!J29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7" t="s">
        <v>84</v>
      </c>
      <c r="AR55" s="96"/>
      <c r="AS55" s="98">
        <v>0</v>
      </c>
      <c r="AT55" s="99">
        <f t="shared" si="1"/>
        <v>0</v>
      </c>
      <c r="AU55" s="100">
        <f>'03 - Vytápění'!P90</f>
        <v>0</v>
      </c>
      <c r="AV55" s="99">
        <f>'03 - Vytápění'!J32</f>
        <v>0</v>
      </c>
      <c r="AW55" s="99">
        <f>'03 - Vytápění'!J33</f>
        <v>0</v>
      </c>
      <c r="AX55" s="99">
        <f>'03 - Vytápění'!J34</f>
        <v>0</v>
      </c>
      <c r="AY55" s="99">
        <f>'03 - Vytápění'!J35</f>
        <v>0</v>
      </c>
      <c r="AZ55" s="99">
        <f>'03 - Vytápění'!F32</f>
        <v>0</v>
      </c>
      <c r="BA55" s="99">
        <f>'03 - Vytápění'!F33</f>
        <v>0</v>
      </c>
      <c r="BB55" s="99">
        <f>'03 - Vytápění'!F34</f>
        <v>0</v>
      </c>
      <c r="BC55" s="99">
        <f>'03 - Vytápění'!F35</f>
        <v>0</v>
      </c>
      <c r="BD55" s="101">
        <f>'03 - Vytápění'!F36</f>
        <v>0</v>
      </c>
      <c r="BT55" s="102" t="s">
        <v>80</v>
      </c>
      <c r="BV55" s="102" t="s">
        <v>75</v>
      </c>
      <c r="BW55" s="102" t="s">
        <v>91</v>
      </c>
      <c r="BX55" s="102" t="s">
        <v>79</v>
      </c>
      <c r="CL55" s="102" t="s">
        <v>5</v>
      </c>
    </row>
    <row r="56" spans="1:91" s="6" customFormat="1" ht="22.5" customHeight="1">
      <c r="A56" s="95" t="s">
        <v>81</v>
      </c>
      <c r="B56" s="96"/>
      <c r="C56" s="9"/>
      <c r="D56" s="9"/>
      <c r="E56" s="345" t="s">
        <v>92</v>
      </c>
      <c r="F56" s="345"/>
      <c r="G56" s="345"/>
      <c r="H56" s="345"/>
      <c r="I56" s="345"/>
      <c r="J56" s="9"/>
      <c r="K56" s="345" t="s">
        <v>93</v>
      </c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3">
        <f>'04 - Vzduchotechnika'!J29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7" t="s">
        <v>84</v>
      </c>
      <c r="AR56" s="96"/>
      <c r="AS56" s="98">
        <v>0</v>
      </c>
      <c r="AT56" s="99">
        <f t="shared" si="1"/>
        <v>0</v>
      </c>
      <c r="AU56" s="100">
        <f>'04 - Vzduchotechnika'!P89</f>
        <v>0</v>
      </c>
      <c r="AV56" s="99">
        <f>'04 - Vzduchotechnika'!J32</f>
        <v>0</v>
      </c>
      <c r="AW56" s="99">
        <f>'04 - Vzduchotechnika'!J33</f>
        <v>0</v>
      </c>
      <c r="AX56" s="99">
        <f>'04 - Vzduchotechnika'!J34</f>
        <v>0</v>
      </c>
      <c r="AY56" s="99">
        <f>'04 - Vzduchotechnika'!J35</f>
        <v>0</v>
      </c>
      <c r="AZ56" s="99">
        <f>'04 - Vzduchotechnika'!F32</f>
        <v>0</v>
      </c>
      <c r="BA56" s="99">
        <f>'04 - Vzduchotechnika'!F33</f>
        <v>0</v>
      </c>
      <c r="BB56" s="99">
        <f>'04 - Vzduchotechnika'!F34</f>
        <v>0</v>
      </c>
      <c r="BC56" s="99">
        <f>'04 - Vzduchotechnika'!F35</f>
        <v>0</v>
      </c>
      <c r="BD56" s="101">
        <f>'04 - Vzduchotechnika'!F36</f>
        <v>0</v>
      </c>
      <c r="BT56" s="102" t="s">
        <v>80</v>
      </c>
      <c r="BV56" s="102" t="s">
        <v>75</v>
      </c>
      <c r="BW56" s="102" t="s">
        <v>94</v>
      </c>
      <c r="BX56" s="102" t="s">
        <v>79</v>
      </c>
      <c r="CL56" s="102" t="s">
        <v>5</v>
      </c>
    </row>
    <row r="57" spans="1:91" s="6" customFormat="1" ht="22.5" customHeight="1">
      <c r="A57" s="95" t="s">
        <v>81</v>
      </c>
      <c r="B57" s="96"/>
      <c r="C57" s="9"/>
      <c r="D57" s="9"/>
      <c r="E57" s="345" t="s">
        <v>95</v>
      </c>
      <c r="F57" s="345"/>
      <c r="G57" s="345"/>
      <c r="H57" s="345"/>
      <c r="I57" s="345"/>
      <c r="J57" s="9"/>
      <c r="K57" s="345" t="s">
        <v>96</v>
      </c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3">
        <f>'05 - Audiovizuální techno...'!J29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7" t="s">
        <v>84</v>
      </c>
      <c r="AR57" s="96"/>
      <c r="AS57" s="98">
        <v>0</v>
      </c>
      <c r="AT57" s="99">
        <f t="shared" si="1"/>
        <v>0</v>
      </c>
      <c r="AU57" s="100">
        <f>'05 - Audiovizuální techno...'!P83</f>
        <v>0</v>
      </c>
      <c r="AV57" s="99">
        <f>'05 - Audiovizuální techno...'!J32</f>
        <v>0</v>
      </c>
      <c r="AW57" s="99">
        <f>'05 - Audiovizuální techno...'!J33</f>
        <v>0</v>
      </c>
      <c r="AX57" s="99">
        <f>'05 - Audiovizuální techno...'!J34</f>
        <v>0</v>
      </c>
      <c r="AY57" s="99">
        <f>'05 - Audiovizuální techno...'!J35</f>
        <v>0</v>
      </c>
      <c r="AZ57" s="99">
        <f>'05 - Audiovizuální techno...'!F32</f>
        <v>0</v>
      </c>
      <c r="BA57" s="99">
        <f>'05 - Audiovizuální techno...'!F33</f>
        <v>0</v>
      </c>
      <c r="BB57" s="99">
        <f>'05 - Audiovizuální techno...'!F34</f>
        <v>0</v>
      </c>
      <c r="BC57" s="99">
        <f>'05 - Audiovizuální techno...'!F35</f>
        <v>0</v>
      </c>
      <c r="BD57" s="101">
        <f>'05 - Audiovizuální techno...'!F36</f>
        <v>0</v>
      </c>
      <c r="BT57" s="102" t="s">
        <v>80</v>
      </c>
      <c r="BV57" s="102" t="s">
        <v>75</v>
      </c>
      <c r="BW57" s="102" t="s">
        <v>97</v>
      </c>
      <c r="BX57" s="102" t="s">
        <v>79</v>
      </c>
      <c r="CL57" s="102" t="s">
        <v>5</v>
      </c>
    </row>
    <row r="58" spans="1:91" s="6" customFormat="1" ht="22.5" customHeight="1">
      <c r="A58" s="95" t="s">
        <v>81</v>
      </c>
      <c r="B58" s="96"/>
      <c r="C58" s="9"/>
      <c r="D58" s="9"/>
      <c r="E58" s="345" t="s">
        <v>98</v>
      </c>
      <c r="F58" s="345"/>
      <c r="G58" s="345"/>
      <c r="H58" s="345"/>
      <c r="I58" s="345"/>
      <c r="J58" s="9"/>
      <c r="K58" s="345" t="s">
        <v>99</v>
      </c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3">
        <f>'06 - Audiovizuální techno...'!J29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7" t="s">
        <v>84</v>
      </c>
      <c r="AR58" s="96"/>
      <c r="AS58" s="98">
        <v>0</v>
      </c>
      <c r="AT58" s="99">
        <f t="shared" si="1"/>
        <v>0</v>
      </c>
      <c r="AU58" s="100">
        <f>'06 - Audiovizuální techno...'!P83</f>
        <v>0</v>
      </c>
      <c r="AV58" s="99">
        <f>'06 - Audiovizuální techno...'!J32</f>
        <v>0</v>
      </c>
      <c r="AW58" s="99">
        <f>'06 - Audiovizuální techno...'!J33</f>
        <v>0</v>
      </c>
      <c r="AX58" s="99">
        <f>'06 - Audiovizuální techno...'!J34</f>
        <v>0</v>
      </c>
      <c r="AY58" s="99">
        <f>'06 - Audiovizuální techno...'!J35</f>
        <v>0</v>
      </c>
      <c r="AZ58" s="99">
        <f>'06 - Audiovizuální techno...'!F32</f>
        <v>0</v>
      </c>
      <c r="BA58" s="99">
        <f>'06 - Audiovizuální techno...'!F33</f>
        <v>0</v>
      </c>
      <c r="BB58" s="99">
        <f>'06 - Audiovizuální techno...'!F34</f>
        <v>0</v>
      </c>
      <c r="BC58" s="99">
        <f>'06 - Audiovizuální techno...'!F35</f>
        <v>0</v>
      </c>
      <c r="BD58" s="101">
        <f>'06 - Audiovizuální techno...'!F36</f>
        <v>0</v>
      </c>
      <c r="BT58" s="102" t="s">
        <v>80</v>
      </c>
      <c r="BV58" s="102" t="s">
        <v>75</v>
      </c>
      <c r="BW58" s="102" t="s">
        <v>100</v>
      </c>
      <c r="BX58" s="102" t="s">
        <v>79</v>
      </c>
      <c r="CL58" s="102" t="s">
        <v>5</v>
      </c>
    </row>
    <row r="59" spans="1:91" s="6" customFormat="1" ht="22.5" customHeight="1">
      <c r="A59" s="95" t="s">
        <v>81</v>
      </c>
      <c r="B59" s="96"/>
      <c r="C59" s="9"/>
      <c r="D59" s="9"/>
      <c r="E59" s="345" t="s">
        <v>101</v>
      </c>
      <c r="F59" s="345"/>
      <c r="G59" s="345"/>
      <c r="H59" s="345"/>
      <c r="I59" s="345"/>
      <c r="J59" s="9"/>
      <c r="K59" s="345" t="s">
        <v>102</v>
      </c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3">
        <f>'07 - SILNOPROUDÁ ELEKTROT...'!J29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7" t="s">
        <v>84</v>
      </c>
      <c r="AR59" s="96"/>
      <c r="AS59" s="98">
        <v>0</v>
      </c>
      <c r="AT59" s="99">
        <f t="shared" si="1"/>
        <v>0</v>
      </c>
      <c r="AU59" s="100">
        <f>'07 - SILNOPROUDÁ ELEKTROT...'!P101</f>
        <v>0</v>
      </c>
      <c r="AV59" s="99">
        <f>'07 - SILNOPROUDÁ ELEKTROT...'!J32</f>
        <v>0</v>
      </c>
      <c r="AW59" s="99">
        <f>'07 - SILNOPROUDÁ ELEKTROT...'!J33</f>
        <v>0</v>
      </c>
      <c r="AX59" s="99">
        <f>'07 - SILNOPROUDÁ ELEKTROT...'!J34</f>
        <v>0</v>
      </c>
      <c r="AY59" s="99">
        <f>'07 - SILNOPROUDÁ ELEKTROT...'!J35</f>
        <v>0</v>
      </c>
      <c r="AZ59" s="99">
        <f>'07 - SILNOPROUDÁ ELEKTROT...'!F32</f>
        <v>0</v>
      </c>
      <c r="BA59" s="99">
        <f>'07 - SILNOPROUDÁ ELEKTROT...'!F33</f>
        <v>0</v>
      </c>
      <c r="BB59" s="99">
        <f>'07 - SILNOPROUDÁ ELEKTROT...'!F34</f>
        <v>0</v>
      </c>
      <c r="BC59" s="99">
        <f>'07 - SILNOPROUDÁ ELEKTROT...'!F35</f>
        <v>0</v>
      </c>
      <c r="BD59" s="101">
        <f>'07 - SILNOPROUDÁ ELEKTROT...'!F36</f>
        <v>0</v>
      </c>
      <c r="BT59" s="102" t="s">
        <v>80</v>
      </c>
      <c r="BV59" s="102" t="s">
        <v>75</v>
      </c>
      <c r="BW59" s="102" t="s">
        <v>103</v>
      </c>
      <c r="BX59" s="102" t="s">
        <v>79</v>
      </c>
      <c r="CL59" s="102" t="s">
        <v>5</v>
      </c>
    </row>
    <row r="60" spans="1:91" s="6" customFormat="1" ht="22.5" customHeight="1">
      <c r="A60" s="95" t="s">
        <v>81</v>
      </c>
      <c r="B60" s="96"/>
      <c r="C60" s="9"/>
      <c r="D60" s="9"/>
      <c r="E60" s="345" t="s">
        <v>104</v>
      </c>
      <c r="F60" s="345"/>
      <c r="G60" s="345"/>
      <c r="H60" s="345"/>
      <c r="I60" s="345"/>
      <c r="J60" s="9"/>
      <c r="K60" s="345" t="s">
        <v>105</v>
      </c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3">
        <f>'08 - Slaboproud'!J29</f>
        <v>0</v>
      </c>
      <c r="AH60" s="344"/>
      <c r="AI60" s="344"/>
      <c r="AJ60" s="344"/>
      <c r="AK60" s="344"/>
      <c r="AL60" s="344"/>
      <c r="AM60" s="344"/>
      <c r="AN60" s="343">
        <f t="shared" si="0"/>
        <v>0</v>
      </c>
      <c r="AO60" s="344"/>
      <c r="AP60" s="344"/>
      <c r="AQ60" s="97" t="s">
        <v>84</v>
      </c>
      <c r="AR60" s="96"/>
      <c r="AS60" s="98">
        <v>0</v>
      </c>
      <c r="AT60" s="99">
        <f t="shared" si="1"/>
        <v>0</v>
      </c>
      <c r="AU60" s="100">
        <f>'08 - Slaboproud'!P98</f>
        <v>0</v>
      </c>
      <c r="AV60" s="99">
        <f>'08 - Slaboproud'!J32</f>
        <v>0</v>
      </c>
      <c r="AW60" s="99">
        <f>'08 - Slaboproud'!J33</f>
        <v>0</v>
      </c>
      <c r="AX60" s="99">
        <f>'08 - Slaboproud'!J34</f>
        <v>0</v>
      </c>
      <c r="AY60" s="99">
        <f>'08 - Slaboproud'!J35</f>
        <v>0</v>
      </c>
      <c r="AZ60" s="99">
        <f>'08 - Slaboproud'!F32</f>
        <v>0</v>
      </c>
      <c r="BA60" s="99">
        <f>'08 - Slaboproud'!F33</f>
        <v>0</v>
      </c>
      <c r="BB60" s="99">
        <f>'08 - Slaboproud'!F34</f>
        <v>0</v>
      </c>
      <c r="BC60" s="99">
        <f>'08 - Slaboproud'!F35</f>
        <v>0</v>
      </c>
      <c r="BD60" s="101">
        <f>'08 - Slaboproud'!F36</f>
        <v>0</v>
      </c>
      <c r="BT60" s="102" t="s">
        <v>80</v>
      </c>
      <c r="BV60" s="102" t="s">
        <v>75</v>
      </c>
      <c r="BW60" s="102" t="s">
        <v>106</v>
      </c>
      <c r="BX60" s="102" t="s">
        <v>79</v>
      </c>
      <c r="CL60" s="102" t="s">
        <v>5</v>
      </c>
    </row>
    <row r="61" spans="1:91" s="6" customFormat="1" ht="22.5" customHeight="1">
      <c r="A61" s="95" t="s">
        <v>81</v>
      </c>
      <c r="B61" s="96"/>
      <c r="C61" s="9"/>
      <c r="D61" s="9"/>
      <c r="E61" s="345" t="s">
        <v>107</v>
      </c>
      <c r="F61" s="345"/>
      <c r="G61" s="345"/>
      <c r="H61" s="345"/>
      <c r="I61" s="345"/>
      <c r="J61" s="9"/>
      <c r="K61" s="345" t="s">
        <v>108</v>
      </c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3">
        <f>'09 - BLESKOSVOD'!J29</f>
        <v>0</v>
      </c>
      <c r="AH61" s="344"/>
      <c r="AI61" s="344"/>
      <c r="AJ61" s="344"/>
      <c r="AK61" s="344"/>
      <c r="AL61" s="344"/>
      <c r="AM61" s="344"/>
      <c r="AN61" s="343">
        <f t="shared" si="0"/>
        <v>0</v>
      </c>
      <c r="AO61" s="344"/>
      <c r="AP61" s="344"/>
      <c r="AQ61" s="97" t="s">
        <v>84</v>
      </c>
      <c r="AR61" s="96"/>
      <c r="AS61" s="98">
        <v>0</v>
      </c>
      <c r="AT61" s="99">
        <f t="shared" si="1"/>
        <v>0</v>
      </c>
      <c r="AU61" s="100">
        <f>'09 - BLESKOSVOD'!P92</f>
        <v>0</v>
      </c>
      <c r="AV61" s="99">
        <f>'09 - BLESKOSVOD'!J32</f>
        <v>0</v>
      </c>
      <c r="AW61" s="99">
        <f>'09 - BLESKOSVOD'!J33</f>
        <v>0</v>
      </c>
      <c r="AX61" s="99">
        <f>'09 - BLESKOSVOD'!J34</f>
        <v>0</v>
      </c>
      <c r="AY61" s="99">
        <f>'09 - BLESKOSVOD'!J35</f>
        <v>0</v>
      </c>
      <c r="AZ61" s="99">
        <f>'09 - BLESKOSVOD'!F32</f>
        <v>0</v>
      </c>
      <c r="BA61" s="99">
        <f>'09 - BLESKOSVOD'!F33</f>
        <v>0</v>
      </c>
      <c r="BB61" s="99">
        <f>'09 - BLESKOSVOD'!F34</f>
        <v>0</v>
      </c>
      <c r="BC61" s="99">
        <f>'09 - BLESKOSVOD'!F35</f>
        <v>0</v>
      </c>
      <c r="BD61" s="101">
        <f>'09 - BLESKOSVOD'!F36</f>
        <v>0</v>
      </c>
      <c r="BT61" s="102" t="s">
        <v>80</v>
      </c>
      <c r="BV61" s="102" t="s">
        <v>75</v>
      </c>
      <c r="BW61" s="102" t="s">
        <v>109</v>
      </c>
      <c r="BX61" s="102" t="s">
        <v>79</v>
      </c>
      <c r="CL61" s="102" t="s">
        <v>5</v>
      </c>
    </row>
    <row r="62" spans="1:91" s="6" customFormat="1" ht="22.5" customHeight="1">
      <c r="A62" s="95" t="s">
        <v>81</v>
      </c>
      <c r="B62" s="96"/>
      <c r="C62" s="9"/>
      <c r="D62" s="9"/>
      <c r="E62" s="345" t="s">
        <v>29</v>
      </c>
      <c r="F62" s="345"/>
      <c r="G62" s="345"/>
      <c r="H62" s="345"/>
      <c r="I62" s="345"/>
      <c r="J62" s="9"/>
      <c r="K62" s="345" t="s">
        <v>110</v>
      </c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3">
        <f>'10 - MĚŘENÍ A REGULACE'!J29</f>
        <v>0</v>
      </c>
      <c r="AH62" s="344"/>
      <c r="AI62" s="344"/>
      <c r="AJ62" s="344"/>
      <c r="AK62" s="344"/>
      <c r="AL62" s="344"/>
      <c r="AM62" s="344"/>
      <c r="AN62" s="343">
        <f t="shared" si="0"/>
        <v>0</v>
      </c>
      <c r="AO62" s="344"/>
      <c r="AP62" s="344"/>
      <c r="AQ62" s="97" t="s">
        <v>84</v>
      </c>
      <c r="AR62" s="96"/>
      <c r="AS62" s="98">
        <v>0</v>
      </c>
      <c r="AT62" s="99">
        <f t="shared" si="1"/>
        <v>0</v>
      </c>
      <c r="AU62" s="100">
        <f>'10 - MĚŘENÍ A REGULACE'!P98</f>
        <v>0</v>
      </c>
      <c r="AV62" s="99">
        <f>'10 - MĚŘENÍ A REGULACE'!J32</f>
        <v>0</v>
      </c>
      <c r="AW62" s="99">
        <f>'10 - MĚŘENÍ A REGULACE'!J33</f>
        <v>0</v>
      </c>
      <c r="AX62" s="99">
        <f>'10 - MĚŘENÍ A REGULACE'!J34</f>
        <v>0</v>
      </c>
      <c r="AY62" s="99">
        <f>'10 - MĚŘENÍ A REGULACE'!J35</f>
        <v>0</v>
      </c>
      <c r="AZ62" s="99">
        <f>'10 - MĚŘENÍ A REGULACE'!F32</f>
        <v>0</v>
      </c>
      <c r="BA62" s="99">
        <f>'10 - MĚŘENÍ A REGULACE'!F33</f>
        <v>0</v>
      </c>
      <c r="BB62" s="99">
        <f>'10 - MĚŘENÍ A REGULACE'!F34</f>
        <v>0</v>
      </c>
      <c r="BC62" s="99">
        <f>'10 - MĚŘENÍ A REGULACE'!F35</f>
        <v>0</v>
      </c>
      <c r="BD62" s="101">
        <f>'10 - MĚŘENÍ A REGULACE'!F36</f>
        <v>0</v>
      </c>
      <c r="BT62" s="102" t="s">
        <v>80</v>
      </c>
      <c r="BV62" s="102" t="s">
        <v>75</v>
      </c>
      <c r="BW62" s="102" t="s">
        <v>111</v>
      </c>
      <c r="BX62" s="102" t="s">
        <v>79</v>
      </c>
      <c r="CL62" s="102" t="s">
        <v>5</v>
      </c>
    </row>
    <row r="63" spans="1:91" s="6" customFormat="1" ht="34.5" customHeight="1">
      <c r="A63" s="95" t="s">
        <v>81</v>
      </c>
      <c r="B63" s="96"/>
      <c r="C63" s="9"/>
      <c r="D63" s="9"/>
      <c r="E63" s="345" t="s">
        <v>112</v>
      </c>
      <c r="F63" s="345"/>
      <c r="G63" s="345"/>
      <c r="H63" s="345"/>
      <c r="I63" s="345"/>
      <c r="J63" s="9"/>
      <c r="K63" s="345" t="s">
        <v>113</v>
      </c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3">
        <f>'11 - PŘÍPOJKA NN, PŘÍPOJK...'!J29</f>
        <v>0</v>
      </c>
      <c r="AH63" s="344"/>
      <c r="AI63" s="344"/>
      <c r="AJ63" s="344"/>
      <c r="AK63" s="344"/>
      <c r="AL63" s="344"/>
      <c r="AM63" s="344"/>
      <c r="AN63" s="343">
        <f t="shared" si="0"/>
        <v>0</v>
      </c>
      <c r="AO63" s="344"/>
      <c r="AP63" s="344"/>
      <c r="AQ63" s="97" t="s">
        <v>84</v>
      </c>
      <c r="AR63" s="96"/>
      <c r="AS63" s="98">
        <v>0</v>
      </c>
      <c r="AT63" s="99">
        <f t="shared" si="1"/>
        <v>0</v>
      </c>
      <c r="AU63" s="100">
        <f>'11 - PŘÍPOJKA NN, PŘÍPOJK...'!P99</f>
        <v>0</v>
      </c>
      <c r="AV63" s="99">
        <f>'11 - PŘÍPOJKA NN, PŘÍPOJK...'!J32</f>
        <v>0</v>
      </c>
      <c r="AW63" s="99">
        <f>'11 - PŘÍPOJKA NN, PŘÍPOJK...'!J33</f>
        <v>0</v>
      </c>
      <c r="AX63" s="99">
        <f>'11 - PŘÍPOJKA NN, PŘÍPOJK...'!J34</f>
        <v>0</v>
      </c>
      <c r="AY63" s="99">
        <f>'11 - PŘÍPOJKA NN, PŘÍPOJK...'!J35</f>
        <v>0</v>
      </c>
      <c r="AZ63" s="99">
        <f>'11 - PŘÍPOJKA NN, PŘÍPOJK...'!F32</f>
        <v>0</v>
      </c>
      <c r="BA63" s="99">
        <f>'11 - PŘÍPOJKA NN, PŘÍPOJK...'!F33</f>
        <v>0</v>
      </c>
      <c r="BB63" s="99">
        <f>'11 - PŘÍPOJKA NN, PŘÍPOJK...'!F34</f>
        <v>0</v>
      </c>
      <c r="BC63" s="99">
        <f>'11 - PŘÍPOJKA NN, PŘÍPOJK...'!F35</f>
        <v>0</v>
      </c>
      <c r="BD63" s="101">
        <f>'11 - PŘÍPOJKA NN, PŘÍPOJK...'!F36</f>
        <v>0</v>
      </c>
      <c r="BT63" s="102" t="s">
        <v>80</v>
      </c>
      <c r="BV63" s="102" t="s">
        <v>75</v>
      </c>
      <c r="BW63" s="102" t="s">
        <v>114</v>
      </c>
      <c r="BX63" s="102" t="s">
        <v>79</v>
      </c>
      <c r="CL63" s="102" t="s">
        <v>5</v>
      </c>
    </row>
    <row r="64" spans="1:91" s="6" customFormat="1" ht="22.5" customHeight="1">
      <c r="A64" s="95" t="s">
        <v>81</v>
      </c>
      <c r="B64" s="96"/>
      <c r="C64" s="9"/>
      <c r="D64" s="9"/>
      <c r="E64" s="345" t="s">
        <v>115</v>
      </c>
      <c r="F64" s="345"/>
      <c r="G64" s="345"/>
      <c r="H64" s="345"/>
      <c r="I64" s="345"/>
      <c r="J64" s="9"/>
      <c r="K64" s="345" t="s">
        <v>116</v>
      </c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3">
        <f>'12 - Komunikace'!J29</f>
        <v>0</v>
      </c>
      <c r="AH64" s="344"/>
      <c r="AI64" s="344"/>
      <c r="AJ64" s="344"/>
      <c r="AK64" s="344"/>
      <c r="AL64" s="344"/>
      <c r="AM64" s="344"/>
      <c r="AN64" s="343">
        <f t="shared" si="0"/>
        <v>0</v>
      </c>
      <c r="AO64" s="344"/>
      <c r="AP64" s="344"/>
      <c r="AQ64" s="97" t="s">
        <v>84</v>
      </c>
      <c r="AR64" s="96"/>
      <c r="AS64" s="98">
        <v>0</v>
      </c>
      <c r="AT64" s="99">
        <f t="shared" si="1"/>
        <v>0</v>
      </c>
      <c r="AU64" s="100">
        <f>'12 - Komunikace'!P88</f>
        <v>0</v>
      </c>
      <c r="AV64" s="99">
        <f>'12 - Komunikace'!J32</f>
        <v>0</v>
      </c>
      <c r="AW64" s="99">
        <f>'12 - Komunikace'!J33</f>
        <v>0</v>
      </c>
      <c r="AX64" s="99">
        <f>'12 - Komunikace'!J34</f>
        <v>0</v>
      </c>
      <c r="AY64" s="99">
        <f>'12 - Komunikace'!J35</f>
        <v>0</v>
      </c>
      <c r="AZ64" s="99">
        <f>'12 - Komunikace'!F32</f>
        <v>0</v>
      </c>
      <c r="BA64" s="99">
        <f>'12 - Komunikace'!F33</f>
        <v>0</v>
      </c>
      <c r="BB64" s="99">
        <f>'12 - Komunikace'!F34</f>
        <v>0</v>
      </c>
      <c r="BC64" s="99">
        <f>'12 - Komunikace'!F35</f>
        <v>0</v>
      </c>
      <c r="BD64" s="101">
        <f>'12 - Komunikace'!F36</f>
        <v>0</v>
      </c>
      <c r="BT64" s="102" t="s">
        <v>80</v>
      </c>
      <c r="BV64" s="102" t="s">
        <v>75</v>
      </c>
      <c r="BW64" s="102" t="s">
        <v>117</v>
      </c>
      <c r="BX64" s="102" t="s">
        <v>79</v>
      </c>
      <c r="CL64" s="102" t="s">
        <v>5</v>
      </c>
    </row>
    <row r="65" spans="1:90" s="6" customFormat="1" ht="22.5" customHeight="1">
      <c r="A65" s="95" t="s">
        <v>81</v>
      </c>
      <c r="B65" s="96"/>
      <c r="C65" s="9"/>
      <c r="D65" s="9"/>
      <c r="E65" s="345" t="s">
        <v>118</v>
      </c>
      <c r="F65" s="345"/>
      <c r="G65" s="345"/>
      <c r="H65" s="345"/>
      <c r="I65" s="345"/>
      <c r="J65" s="9"/>
      <c r="K65" s="345" t="s">
        <v>119</v>
      </c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3">
        <f>'13 - Přípojka vodovodu, v...'!J29</f>
        <v>0</v>
      </c>
      <c r="AH65" s="344"/>
      <c r="AI65" s="344"/>
      <c r="AJ65" s="344"/>
      <c r="AK65" s="344"/>
      <c r="AL65" s="344"/>
      <c r="AM65" s="344"/>
      <c r="AN65" s="343">
        <f t="shared" si="0"/>
        <v>0</v>
      </c>
      <c r="AO65" s="344"/>
      <c r="AP65" s="344"/>
      <c r="AQ65" s="97" t="s">
        <v>84</v>
      </c>
      <c r="AR65" s="96"/>
      <c r="AS65" s="98">
        <v>0</v>
      </c>
      <c r="AT65" s="99">
        <f t="shared" si="1"/>
        <v>0</v>
      </c>
      <c r="AU65" s="100">
        <f>'13 - Přípojka vodovodu, v...'!P89</f>
        <v>0</v>
      </c>
      <c r="AV65" s="99">
        <f>'13 - Přípojka vodovodu, v...'!J32</f>
        <v>0</v>
      </c>
      <c r="AW65" s="99">
        <f>'13 - Přípojka vodovodu, v...'!J33</f>
        <v>0</v>
      </c>
      <c r="AX65" s="99">
        <f>'13 - Přípojka vodovodu, v...'!J34</f>
        <v>0</v>
      </c>
      <c r="AY65" s="99">
        <f>'13 - Přípojka vodovodu, v...'!J35</f>
        <v>0</v>
      </c>
      <c r="AZ65" s="99">
        <f>'13 - Přípojka vodovodu, v...'!F32</f>
        <v>0</v>
      </c>
      <c r="BA65" s="99">
        <f>'13 - Přípojka vodovodu, v...'!F33</f>
        <v>0</v>
      </c>
      <c r="BB65" s="99">
        <f>'13 - Přípojka vodovodu, v...'!F34</f>
        <v>0</v>
      </c>
      <c r="BC65" s="99">
        <f>'13 - Přípojka vodovodu, v...'!F35</f>
        <v>0</v>
      </c>
      <c r="BD65" s="101">
        <f>'13 - Přípojka vodovodu, v...'!F36</f>
        <v>0</v>
      </c>
      <c r="BT65" s="102" t="s">
        <v>80</v>
      </c>
      <c r="BV65" s="102" t="s">
        <v>75</v>
      </c>
      <c r="BW65" s="102" t="s">
        <v>120</v>
      </c>
      <c r="BX65" s="102" t="s">
        <v>79</v>
      </c>
      <c r="CL65" s="102" t="s">
        <v>5</v>
      </c>
    </row>
    <row r="66" spans="1:90" s="6" customFormat="1" ht="22.5" customHeight="1">
      <c r="A66" s="95" t="s">
        <v>81</v>
      </c>
      <c r="B66" s="96"/>
      <c r="C66" s="9"/>
      <c r="D66" s="9"/>
      <c r="E66" s="345" t="s">
        <v>121</v>
      </c>
      <c r="F66" s="345"/>
      <c r="G66" s="345"/>
      <c r="H66" s="345"/>
      <c r="I66" s="345"/>
      <c r="J66" s="9"/>
      <c r="K66" s="345" t="s">
        <v>122</v>
      </c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3">
        <f>'14 - Přípojka kanalizace,...'!J29</f>
        <v>0</v>
      </c>
      <c r="AH66" s="344"/>
      <c r="AI66" s="344"/>
      <c r="AJ66" s="344"/>
      <c r="AK66" s="344"/>
      <c r="AL66" s="344"/>
      <c r="AM66" s="344"/>
      <c r="AN66" s="343">
        <f t="shared" si="0"/>
        <v>0</v>
      </c>
      <c r="AO66" s="344"/>
      <c r="AP66" s="344"/>
      <c r="AQ66" s="97" t="s">
        <v>84</v>
      </c>
      <c r="AR66" s="96"/>
      <c r="AS66" s="98">
        <v>0</v>
      </c>
      <c r="AT66" s="99">
        <f t="shared" si="1"/>
        <v>0</v>
      </c>
      <c r="AU66" s="100">
        <f>'14 - Přípojka kanalizace,...'!P88</f>
        <v>0</v>
      </c>
      <c r="AV66" s="99">
        <f>'14 - Přípojka kanalizace,...'!J32</f>
        <v>0</v>
      </c>
      <c r="AW66" s="99">
        <f>'14 - Přípojka kanalizace,...'!J33</f>
        <v>0</v>
      </c>
      <c r="AX66" s="99">
        <f>'14 - Přípojka kanalizace,...'!J34</f>
        <v>0</v>
      </c>
      <c r="AY66" s="99">
        <f>'14 - Přípojka kanalizace,...'!J35</f>
        <v>0</v>
      </c>
      <c r="AZ66" s="99">
        <f>'14 - Přípojka kanalizace,...'!F32</f>
        <v>0</v>
      </c>
      <c r="BA66" s="99">
        <f>'14 - Přípojka kanalizace,...'!F33</f>
        <v>0</v>
      </c>
      <c r="BB66" s="99">
        <f>'14 - Přípojka kanalizace,...'!F34</f>
        <v>0</v>
      </c>
      <c r="BC66" s="99">
        <f>'14 - Přípojka kanalizace,...'!F35</f>
        <v>0</v>
      </c>
      <c r="BD66" s="101">
        <f>'14 - Přípojka kanalizace,...'!F36</f>
        <v>0</v>
      </c>
      <c r="BT66" s="102" t="s">
        <v>80</v>
      </c>
      <c r="BV66" s="102" t="s">
        <v>75</v>
      </c>
      <c r="BW66" s="102" t="s">
        <v>123</v>
      </c>
      <c r="BX66" s="102" t="s">
        <v>79</v>
      </c>
      <c r="CL66" s="102" t="s">
        <v>5</v>
      </c>
    </row>
    <row r="67" spans="1:90" s="6" customFormat="1" ht="22.5" customHeight="1">
      <c r="A67" s="95" t="s">
        <v>81</v>
      </c>
      <c r="B67" s="96"/>
      <c r="C67" s="9"/>
      <c r="D67" s="9"/>
      <c r="E67" s="345" t="s">
        <v>11</v>
      </c>
      <c r="F67" s="345"/>
      <c r="G67" s="345"/>
      <c r="H67" s="345"/>
      <c r="I67" s="345"/>
      <c r="J67" s="9"/>
      <c r="K67" s="345" t="s">
        <v>124</v>
      </c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3">
        <f>'15 - Vnější  plynovod'!J29</f>
        <v>0</v>
      </c>
      <c r="AH67" s="344"/>
      <c r="AI67" s="344"/>
      <c r="AJ67" s="344"/>
      <c r="AK67" s="344"/>
      <c r="AL67" s="344"/>
      <c r="AM67" s="344"/>
      <c r="AN67" s="343">
        <f t="shared" si="0"/>
        <v>0</v>
      </c>
      <c r="AO67" s="344"/>
      <c r="AP67" s="344"/>
      <c r="AQ67" s="97" t="s">
        <v>84</v>
      </c>
      <c r="AR67" s="96"/>
      <c r="AS67" s="98">
        <v>0</v>
      </c>
      <c r="AT67" s="99">
        <f t="shared" si="1"/>
        <v>0</v>
      </c>
      <c r="AU67" s="100">
        <f>'15 - Vnější  plynovod'!P87</f>
        <v>0</v>
      </c>
      <c r="AV67" s="99">
        <f>'15 - Vnější  plynovod'!J32</f>
        <v>0</v>
      </c>
      <c r="AW67" s="99">
        <f>'15 - Vnější  plynovod'!J33</f>
        <v>0</v>
      </c>
      <c r="AX67" s="99">
        <f>'15 - Vnější  plynovod'!J34</f>
        <v>0</v>
      </c>
      <c r="AY67" s="99">
        <f>'15 - Vnější  plynovod'!J35</f>
        <v>0</v>
      </c>
      <c r="AZ67" s="99">
        <f>'15 - Vnější  plynovod'!F32</f>
        <v>0</v>
      </c>
      <c r="BA67" s="99">
        <f>'15 - Vnější  plynovod'!F33</f>
        <v>0</v>
      </c>
      <c r="BB67" s="99">
        <f>'15 - Vnější  plynovod'!F34</f>
        <v>0</v>
      </c>
      <c r="BC67" s="99">
        <f>'15 - Vnější  plynovod'!F35</f>
        <v>0</v>
      </c>
      <c r="BD67" s="101">
        <f>'15 - Vnější  plynovod'!F36</f>
        <v>0</v>
      </c>
      <c r="BT67" s="102" t="s">
        <v>80</v>
      </c>
      <c r="BV67" s="102" t="s">
        <v>75</v>
      </c>
      <c r="BW67" s="102" t="s">
        <v>125</v>
      </c>
      <c r="BX67" s="102" t="s">
        <v>79</v>
      </c>
      <c r="CL67" s="102" t="s">
        <v>5</v>
      </c>
    </row>
    <row r="68" spans="1:90" s="6" customFormat="1" ht="22.5" customHeight="1">
      <c r="A68" s="95" t="s">
        <v>81</v>
      </c>
      <c r="B68" s="96"/>
      <c r="C68" s="9"/>
      <c r="D68" s="9"/>
      <c r="E68" s="345" t="s">
        <v>126</v>
      </c>
      <c r="F68" s="345"/>
      <c r="G68" s="345"/>
      <c r="H68" s="345"/>
      <c r="I68" s="345"/>
      <c r="J68" s="9"/>
      <c r="K68" s="345" t="s">
        <v>127</v>
      </c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3">
        <f>'16 - Vedlejší rozpočtové ...'!J29</f>
        <v>0</v>
      </c>
      <c r="AH68" s="344"/>
      <c r="AI68" s="344"/>
      <c r="AJ68" s="344"/>
      <c r="AK68" s="344"/>
      <c r="AL68" s="344"/>
      <c r="AM68" s="344"/>
      <c r="AN68" s="343">
        <f t="shared" si="0"/>
        <v>0</v>
      </c>
      <c r="AO68" s="344"/>
      <c r="AP68" s="344"/>
      <c r="AQ68" s="97" t="s">
        <v>84</v>
      </c>
      <c r="AR68" s="96"/>
      <c r="AS68" s="103">
        <v>0</v>
      </c>
      <c r="AT68" s="104">
        <f t="shared" si="1"/>
        <v>0</v>
      </c>
      <c r="AU68" s="105">
        <f>'16 - Vedlejší rozpočtové ...'!P86</f>
        <v>0</v>
      </c>
      <c r="AV68" s="104">
        <f>'16 - Vedlejší rozpočtové ...'!J32</f>
        <v>0</v>
      </c>
      <c r="AW68" s="104">
        <f>'16 - Vedlejší rozpočtové ...'!J33</f>
        <v>0</v>
      </c>
      <c r="AX68" s="104">
        <f>'16 - Vedlejší rozpočtové ...'!J34</f>
        <v>0</v>
      </c>
      <c r="AY68" s="104">
        <f>'16 - Vedlejší rozpočtové ...'!J35</f>
        <v>0</v>
      </c>
      <c r="AZ68" s="104">
        <f>'16 - Vedlejší rozpočtové ...'!F32</f>
        <v>0</v>
      </c>
      <c r="BA68" s="104">
        <f>'16 - Vedlejší rozpočtové ...'!F33</f>
        <v>0</v>
      </c>
      <c r="BB68" s="104">
        <f>'16 - Vedlejší rozpočtové ...'!F34</f>
        <v>0</v>
      </c>
      <c r="BC68" s="104">
        <f>'16 - Vedlejší rozpočtové ...'!F35</f>
        <v>0</v>
      </c>
      <c r="BD68" s="106">
        <f>'16 - Vedlejší rozpočtové ...'!F36</f>
        <v>0</v>
      </c>
      <c r="BT68" s="102" t="s">
        <v>80</v>
      </c>
      <c r="BV68" s="102" t="s">
        <v>75</v>
      </c>
      <c r="BW68" s="102" t="s">
        <v>128</v>
      </c>
      <c r="BX68" s="102" t="s">
        <v>79</v>
      </c>
      <c r="CL68" s="102" t="s">
        <v>5</v>
      </c>
    </row>
    <row r="69" spans="1:90" s="1" customFormat="1" ht="30" customHeight="1">
      <c r="B69" s="42"/>
      <c r="AR69" s="42"/>
    </row>
    <row r="70" spans="1:90" s="1" customFormat="1" ht="6.9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42"/>
    </row>
  </sheetData>
  <mergeCells count="10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R2:BE2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</mergeCells>
  <hyperlinks>
    <hyperlink ref="K1:S1" location="C2" display="1) Rekapitulace stavby"/>
    <hyperlink ref="W1:AI1" location="C51" display="2) Rekapitulace objektů stavby a soupisů prací"/>
    <hyperlink ref="A53" location="'01 - Architektonicko stav...'!C2" display="/"/>
    <hyperlink ref="A54" location="'02 - Zdravotně technické ...'!C2" display="/"/>
    <hyperlink ref="A55" location="'03 - Vytápění'!C2" display="/"/>
    <hyperlink ref="A56" location="'04 - Vzduchotechnika'!C2" display="/"/>
    <hyperlink ref="A57" location="'05 - Audiovizuální techno...'!C2" display="/"/>
    <hyperlink ref="A58" location="'06 - Audiovizuální techno...'!C2" display="/"/>
    <hyperlink ref="A59" location="'07 - SILNOPROUDÁ ELEKTROT...'!C2" display="/"/>
    <hyperlink ref="A60" location="'08 - Slaboproud'!C2" display="/"/>
    <hyperlink ref="A61" location="'09 - BLESKOSVOD'!C2" display="/"/>
    <hyperlink ref="A62" location="'10 - MĚŘENÍ A REGULACE'!C2" display="/"/>
    <hyperlink ref="A63" location="'11 - PŘÍPOJKA NN, PŘÍPOJK...'!C2" display="/"/>
    <hyperlink ref="A64" location="'12 - Komunikace'!C2" display="/"/>
    <hyperlink ref="A65" location="'13 - Přípojka vodovodu, v...'!C2" display="/"/>
    <hyperlink ref="A66" location="'14 - Přípojka kanalizace,...'!C2" display="/"/>
    <hyperlink ref="A67" location="'15 - Vnější  plynovod'!C2" display="/"/>
    <hyperlink ref="A68" location="'16 - Vedlejší rozpočtové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109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4059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ROUND(J92,2)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ROUND(SUM(BE92:BE182), 2)</f>
        <v>0</v>
      </c>
      <c r="G32" s="43"/>
      <c r="H32" s="43"/>
      <c r="I32" s="127">
        <v>0.21</v>
      </c>
      <c r="J32" s="126">
        <f>ROUND(ROUND((SUM(BE92:BE182)),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ROUND(SUM(BF92:BF182), 2)</f>
        <v>0</v>
      </c>
      <c r="G33" s="43"/>
      <c r="H33" s="43"/>
      <c r="I33" s="127">
        <v>0.15</v>
      </c>
      <c r="J33" s="126">
        <f>ROUND(ROUND((SUM(BF92:BF182)),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ROUND(SUM(BG92:BG182),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ROUND(SUM(BH92:BH182),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ROUND(SUM(BI92:BI182),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09 - BLESKOSVOD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J92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47" s="9" customFormat="1" ht="19.899999999999999" customHeight="1">
      <c r="B62" s="150"/>
      <c r="C62" s="151"/>
      <c r="D62" s="152" t="s">
        <v>3216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47" s="9" customFormat="1" ht="19.899999999999999" customHeight="1">
      <c r="B63" s="150"/>
      <c r="C63" s="151"/>
      <c r="D63" s="152" t="s">
        <v>3218</v>
      </c>
      <c r="E63" s="153"/>
      <c r="F63" s="153"/>
      <c r="G63" s="153"/>
      <c r="H63" s="153"/>
      <c r="I63" s="154"/>
      <c r="J63" s="155">
        <f>J96</f>
        <v>0</v>
      </c>
      <c r="K63" s="156"/>
    </row>
    <row r="64" spans="2:47" s="9" customFormat="1" ht="19.899999999999999" customHeight="1">
      <c r="B64" s="150"/>
      <c r="C64" s="151"/>
      <c r="D64" s="152" t="s">
        <v>164</v>
      </c>
      <c r="E64" s="153"/>
      <c r="F64" s="153"/>
      <c r="G64" s="153"/>
      <c r="H64" s="153"/>
      <c r="I64" s="154"/>
      <c r="J64" s="155">
        <f>J160</f>
        <v>0</v>
      </c>
      <c r="K64" s="156"/>
    </row>
    <row r="65" spans="2:12" s="8" customFormat="1" ht="24.95" customHeight="1">
      <c r="B65" s="143"/>
      <c r="C65" s="144"/>
      <c r="D65" s="145" t="s">
        <v>4060</v>
      </c>
      <c r="E65" s="146"/>
      <c r="F65" s="146"/>
      <c r="G65" s="146"/>
      <c r="H65" s="146"/>
      <c r="I65" s="147"/>
      <c r="J65" s="148">
        <f>J163</f>
        <v>0</v>
      </c>
      <c r="K65" s="149"/>
    </row>
    <row r="66" spans="2:12" s="9" customFormat="1" ht="19.899999999999999" customHeight="1">
      <c r="B66" s="150"/>
      <c r="C66" s="151"/>
      <c r="D66" s="152" t="s">
        <v>4061</v>
      </c>
      <c r="E66" s="153"/>
      <c r="F66" s="153"/>
      <c r="G66" s="153"/>
      <c r="H66" s="153"/>
      <c r="I66" s="154"/>
      <c r="J66" s="155">
        <f>J164</f>
        <v>0</v>
      </c>
      <c r="K66" s="156"/>
    </row>
    <row r="67" spans="2:12" s="8" customFormat="1" ht="24.95" customHeight="1">
      <c r="B67" s="143"/>
      <c r="C67" s="144"/>
      <c r="D67" s="145" t="s">
        <v>3227</v>
      </c>
      <c r="E67" s="146"/>
      <c r="F67" s="146"/>
      <c r="G67" s="146"/>
      <c r="H67" s="146"/>
      <c r="I67" s="147"/>
      <c r="J67" s="148">
        <f>J174</f>
        <v>0</v>
      </c>
      <c r="K67" s="149"/>
    </row>
    <row r="68" spans="2:12" s="9" customFormat="1" ht="19.899999999999999" customHeight="1">
      <c r="B68" s="150"/>
      <c r="C68" s="151"/>
      <c r="D68" s="152" t="s">
        <v>3228</v>
      </c>
      <c r="E68" s="153"/>
      <c r="F68" s="153"/>
      <c r="G68" s="153"/>
      <c r="H68" s="153"/>
      <c r="I68" s="154"/>
      <c r="J68" s="155">
        <f>J175</f>
        <v>0</v>
      </c>
      <c r="K68" s="156"/>
    </row>
    <row r="69" spans="2:12" s="9" customFormat="1" ht="19.899999999999999" customHeight="1">
      <c r="B69" s="150"/>
      <c r="C69" s="151"/>
      <c r="D69" s="152" t="s">
        <v>3229</v>
      </c>
      <c r="E69" s="153"/>
      <c r="F69" s="153"/>
      <c r="G69" s="153"/>
      <c r="H69" s="153"/>
      <c r="I69" s="154"/>
      <c r="J69" s="155">
        <f>J178</f>
        <v>0</v>
      </c>
      <c r="K69" s="156"/>
    </row>
    <row r="70" spans="2:12" s="9" customFormat="1" ht="19.899999999999999" customHeight="1">
      <c r="B70" s="150"/>
      <c r="C70" s="151"/>
      <c r="D70" s="152" t="s">
        <v>3230</v>
      </c>
      <c r="E70" s="153"/>
      <c r="F70" s="153"/>
      <c r="G70" s="153"/>
      <c r="H70" s="153"/>
      <c r="I70" s="154"/>
      <c r="J70" s="155">
        <f>J181</f>
        <v>0</v>
      </c>
      <c r="K70" s="156"/>
    </row>
    <row r="71" spans="2:12" s="1" customFormat="1" ht="21.75" customHeight="1">
      <c r="B71" s="42"/>
      <c r="C71" s="43"/>
      <c r="D71" s="43"/>
      <c r="E71" s="43"/>
      <c r="F71" s="43"/>
      <c r="G71" s="43"/>
      <c r="H71" s="43"/>
      <c r="I71" s="114"/>
      <c r="J71" s="43"/>
      <c r="K71" s="4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35"/>
      <c r="J72" s="58"/>
      <c r="K72" s="59"/>
    </row>
    <row r="76" spans="2:12" s="1" customFormat="1" ht="6.95" customHeight="1">
      <c r="B76" s="60"/>
      <c r="C76" s="61"/>
      <c r="D76" s="61"/>
      <c r="E76" s="61"/>
      <c r="F76" s="61"/>
      <c r="G76" s="61"/>
      <c r="H76" s="61"/>
      <c r="I76" s="136"/>
      <c r="J76" s="61"/>
      <c r="K76" s="61"/>
      <c r="L76" s="42"/>
    </row>
    <row r="77" spans="2:12" s="1" customFormat="1" ht="36.950000000000003" customHeight="1">
      <c r="B77" s="42"/>
      <c r="C77" s="62" t="s">
        <v>171</v>
      </c>
      <c r="L77" s="42"/>
    </row>
    <row r="78" spans="2:12" s="1" customFormat="1" ht="6.95" customHeight="1">
      <c r="B78" s="42"/>
      <c r="L78" s="42"/>
    </row>
    <row r="79" spans="2:12" s="1" customFormat="1" ht="14.45" customHeight="1">
      <c r="B79" s="42"/>
      <c r="C79" s="64" t="s">
        <v>19</v>
      </c>
      <c r="L79" s="42"/>
    </row>
    <row r="80" spans="2:12" s="1" customFormat="1" ht="22.5" customHeight="1">
      <c r="B80" s="42"/>
      <c r="E80" s="386" t="str">
        <f>E7</f>
        <v>PURKRABSKÁ 2-4 - DVORNÍ OBJEKT  ALBÍNKA- STAVEBNÍ ÚPRAVY, parc.č. st.572 , k.ú. Olomouc- město</v>
      </c>
      <c r="F80" s="387"/>
      <c r="G80" s="387"/>
      <c r="H80" s="387"/>
      <c r="L80" s="42"/>
    </row>
    <row r="81" spans="2:65" ht="15">
      <c r="B81" s="29"/>
      <c r="C81" s="64" t="s">
        <v>135</v>
      </c>
      <c r="L81" s="29"/>
    </row>
    <row r="82" spans="2:65" s="1" customFormat="1" ht="22.5" customHeight="1">
      <c r="B82" s="42"/>
      <c r="E82" s="386" t="s">
        <v>136</v>
      </c>
      <c r="F82" s="388"/>
      <c r="G82" s="388"/>
      <c r="H82" s="388"/>
      <c r="L82" s="42"/>
    </row>
    <row r="83" spans="2:65" s="1" customFormat="1" ht="14.45" customHeight="1">
      <c r="B83" s="42"/>
      <c r="C83" s="64" t="s">
        <v>137</v>
      </c>
      <c r="L83" s="42"/>
    </row>
    <row r="84" spans="2:65" s="1" customFormat="1" ht="23.25" customHeight="1">
      <c r="B84" s="42"/>
      <c r="E84" s="356" t="str">
        <f>E11</f>
        <v>09 - BLESKOSVOD</v>
      </c>
      <c r="F84" s="388"/>
      <c r="G84" s="388"/>
      <c r="H84" s="388"/>
      <c r="L84" s="42"/>
    </row>
    <row r="85" spans="2:65" s="1" customFormat="1" ht="6.95" customHeight="1">
      <c r="B85" s="42"/>
      <c r="L85" s="42"/>
    </row>
    <row r="86" spans="2:65" s="1" customFormat="1" ht="18" customHeight="1">
      <c r="B86" s="42"/>
      <c r="C86" s="64" t="s">
        <v>25</v>
      </c>
      <c r="F86" s="157" t="str">
        <f>F14</f>
        <v>Purkrabská, Olomouc</v>
      </c>
      <c r="I86" s="158" t="s">
        <v>27</v>
      </c>
      <c r="J86" s="68" t="str">
        <f>IF(J14="","",J14)</f>
        <v>5. 10. 2016</v>
      </c>
      <c r="L86" s="42"/>
    </row>
    <row r="87" spans="2:65" s="1" customFormat="1" ht="6.95" customHeight="1">
      <c r="B87" s="42"/>
      <c r="L87" s="42"/>
    </row>
    <row r="88" spans="2:65" s="1" customFormat="1" ht="15">
      <c r="B88" s="42"/>
      <c r="C88" s="64" t="s">
        <v>31</v>
      </c>
      <c r="F88" s="157" t="str">
        <f>E17</f>
        <v>Univerzita Palackého v Olomouci</v>
      </c>
      <c r="I88" s="158" t="s">
        <v>36</v>
      </c>
      <c r="J88" s="157" t="str">
        <f>E23</f>
        <v xml:space="preserve">ATELIER Polách &amp; Bravenec s r.o. </v>
      </c>
      <c r="L88" s="42"/>
    </row>
    <row r="89" spans="2:65" s="1" customFormat="1" ht="14.45" customHeight="1">
      <c r="B89" s="42"/>
      <c r="C89" s="64" t="s">
        <v>34</v>
      </c>
      <c r="F89" s="157" t="str">
        <f>IF(E20="","",E20)</f>
        <v/>
      </c>
      <c r="L89" s="42"/>
    </row>
    <row r="90" spans="2:65" s="1" customFormat="1" ht="10.35" customHeight="1">
      <c r="B90" s="42"/>
      <c r="L90" s="42"/>
    </row>
    <row r="91" spans="2:65" s="10" customFormat="1" ht="29.25" customHeight="1">
      <c r="B91" s="159"/>
      <c r="C91" s="160" t="s">
        <v>172</v>
      </c>
      <c r="D91" s="161" t="s">
        <v>58</v>
      </c>
      <c r="E91" s="161" t="s">
        <v>54</v>
      </c>
      <c r="F91" s="161" t="s">
        <v>173</v>
      </c>
      <c r="G91" s="161" t="s">
        <v>174</v>
      </c>
      <c r="H91" s="161" t="s">
        <v>175</v>
      </c>
      <c r="I91" s="162" t="s">
        <v>176</v>
      </c>
      <c r="J91" s="161" t="s">
        <v>144</v>
      </c>
      <c r="K91" s="163" t="s">
        <v>177</v>
      </c>
      <c r="L91" s="159"/>
      <c r="M91" s="74" t="s">
        <v>178</v>
      </c>
      <c r="N91" s="75" t="s">
        <v>43</v>
      </c>
      <c r="O91" s="75" t="s">
        <v>179</v>
      </c>
      <c r="P91" s="75" t="s">
        <v>180</v>
      </c>
      <c r="Q91" s="75" t="s">
        <v>181</v>
      </c>
      <c r="R91" s="75" t="s">
        <v>182</v>
      </c>
      <c r="S91" s="75" t="s">
        <v>183</v>
      </c>
      <c r="T91" s="76" t="s">
        <v>184</v>
      </c>
    </row>
    <row r="92" spans="2:65" s="1" customFormat="1" ht="29.25" customHeight="1">
      <c r="B92" s="42"/>
      <c r="C92" s="78" t="s">
        <v>145</v>
      </c>
      <c r="J92" s="164">
        <f>BK92</f>
        <v>0</v>
      </c>
      <c r="L92" s="42"/>
      <c r="M92" s="77"/>
      <c r="N92" s="69"/>
      <c r="O92" s="69"/>
      <c r="P92" s="165">
        <f>P93+P163+P174</f>
        <v>0</v>
      </c>
      <c r="Q92" s="69"/>
      <c r="R92" s="165">
        <f>R93+R163+R174</f>
        <v>0.15281500000000001</v>
      </c>
      <c r="S92" s="69"/>
      <c r="T92" s="166">
        <f>T93+T163+T174</f>
        <v>0</v>
      </c>
      <c r="AT92" s="25" t="s">
        <v>72</v>
      </c>
      <c r="AU92" s="25" t="s">
        <v>146</v>
      </c>
      <c r="BK92" s="167">
        <f>BK93+BK163+BK174</f>
        <v>0</v>
      </c>
    </row>
    <row r="93" spans="2:65" s="11" customFormat="1" ht="37.35" customHeight="1">
      <c r="B93" s="168"/>
      <c r="D93" s="169" t="s">
        <v>72</v>
      </c>
      <c r="E93" s="170" t="s">
        <v>1087</v>
      </c>
      <c r="F93" s="170" t="s">
        <v>1088</v>
      </c>
      <c r="I93" s="171"/>
      <c r="J93" s="172">
        <f>BK93</f>
        <v>0</v>
      </c>
      <c r="L93" s="168"/>
      <c r="M93" s="173"/>
      <c r="N93" s="174"/>
      <c r="O93" s="174"/>
      <c r="P93" s="175">
        <f>P94+P96+P160</f>
        <v>0</v>
      </c>
      <c r="Q93" s="174"/>
      <c r="R93" s="175">
        <f>R94+R96+R160</f>
        <v>0.15281500000000001</v>
      </c>
      <c r="S93" s="174"/>
      <c r="T93" s="176">
        <f>T94+T96+T160</f>
        <v>0</v>
      </c>
      <c r="AR93" s="169" t="s">
        <v>80</v>
      </c>
      <c r="AT93" s="177" t="s">
        <v>72</v>
      </c>
      <c r="AU93" s="177" t="s">
        <v>73</v>
      </c>
      <c r="AY93" s="169" t="s">
        <v>187</v>
      </c>
      <c r="BK93" s="178">
        <f>BK94+BK96+BK160</f>
        <v>0</v>
      </c>
    </row>
    <row r="94" spans="2:65" s="11" customFormat="1" ht="19.899999999999999" customHeight="1">
      <c r="B94" s="168"/>
      <c r="D94" s="179" t="s">
        <v>72</v>
      </c>
      <c r="E94" s="180" t="s">
        <v>3279</v>
      </c>
      <c r="F94" s="180" t="s">
        <v>3280</v>
      </c>
      <c r="I94" s="171"/>
      <c r="J94" s="181">
        <f>BK94</f>
        <v>0</v>
      </c>
      <c r="L94" s="168"/>
      <c r="M94" s="173"/>
      <c r="N94" s="174"/>
      <c r="O94" s="174"/>
      <c r="P94" s="175">
        <f>P95</f>
        <v>0</v>
      </c>
      <c r="Q94" s="174"/>
      <c r="R94" s="175">
        <f>R95</f>
        <v>0</v>
      </c>
      <c r="S94" s="174"/>
      <c r="T94" s="176">
        <f>T95</f>
        <v>0</v>
      </c>
      <c r="AR94" s="169" t="s">
        <v>80</v>
      </c>
      <c r="AT94" s="177" t="s">
        <v>72</v>
      </c>
      <c r="AU94" s="177" t="s">
        <v>24</v>
      </c>
      <c r="AY94" s="169" t="s">
        <v>187</v>
      </c>
      <c r="BK94" s="178">
        <f>BK95</f>
        <v>0</v>
      </c>
    </row>
    <row r="95" spans="2:65" s="1" customFormat="1" ht="31.5" customHeight="1">
      <c r="B95" s="182"/>
      <c r="C95" s="183" t="s">
        <v>24</v>
      </c>
      <c r="D95" s="183" t="s">
        <v>189</v>
      </c>
      <c r="E95" s="184" t="s">
        <v>4062</v>
      </c>
      <c r="F95" s="185" t="s">
        <v>4063</v>
      </c>
      <c r="G95" s="186" t="s">
        <v>410</v>
      </c>
      <c r="H95" s="187">
        <v>4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126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126</v>
      </c>
      <c r="BM95" s="25" t="s">
        <v>4064</v>
      </c>
    </row>
    <row r="96" spans="2:65" s="11" customFormat="1" ht="29.85" customHeight="1">
      <c r="B96" s="168"/>
      <c r="D96" s="179" t="s">
        <v>72</v>
      </c>
      <c r="E96" s="180" t="s">
        <v>3292</v>
      </c>
      <c r="F96" s="180" t="s">
        <v>3293</v>
      </c>
      <c r="I96" s="171"/>
      <c r="J96" s="181">
        <f>BK96</f>
        <v>0</v>
      </c>
      <c r="L96" s="168"/>
      <c r="M96" s="173"/>
      <c r="N96" s="174"/>
      <c r="O96" s="174"/>
      <c r="P96" s="175">
        <f>SUM(P97:P159)</f>
        <v>0</v>
      </c>
      <c r="Q96" s="174"/>
      <c r="R96" s="175">
        <f>SUM(R97:R159)</f>
        <v>0.15281500000000001</v>
      </c>
      <c r="S96" s="174"/>
      <c r="T96" s="176">
        <f>SUM(T97:T159)</f>
        <v>0</v>
      </c>
      <c r="AR96" s="169" t="s">
        <v>80</v>
      </c>
      <c r="AT96" s="177" t="s">
        <v>72</v>
      </c>
      <c r="AU96" s="177" t="s">
        <v>24</v>
      </c>
      <c r="AY96" s="169" t="s">
        <v>187</v>
      </c>
      <c r="BK96" s="178">
        <f>SUM(BK97:BK159)</f>
        <v>0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4065</v>
      </c>
      <c r="F97" s="185" t="s">
        <v>4066</v>
      </c>
      <c r="G97" s="186" t="s">
        <v>305</v>
      </c>
      <c r="H97" s="187">
        <v>30</v>
      </c>
      <c r="I97" s="188"/>
      <c r="J97" s="189">
        <f>ROUND(I97*H97,2)</f>
        <v>0</v>
      </c>
      <c r="K97" s="185" t="s">
        <v>193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126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126</v>
      </c>
      <c r="BM97" s="25" t="s">
        <v>4067</v>
      </c>
    </row>
    <row r="98" spans="2:65" s="12" customFormat="1">
      <c r="B98" s="195"/>
      <c r="D98" s="196" t="s">
        <v>196</v>
      </c>
      <c r="E98" s="197" t="s">
        <v>5</v>
      </c>
      <c r="F98" s="198" t="s">
        <v>4068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65" s="13" customFormat="1">
      <c r="B99" s="204"/>
      <c r="D99" s="221" t="s">
        <v>196</v>
      </c>
      <c r="E99" s="246" t="s">
        <v>5</v>
      </c>
      <c r="F99" s="247" t="s">
        <v>4069</v>
      </c>
      <c r="H99" s="248">
        <v>30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24</v>
      </c>
      <c r="AY99" s="205" t="s">
        <v>187</v>
      </c>
    </row>
    <row r="100" spans="2:65" s="1" customFormat="1" ht="22.5" customHeight="1">
      <c r="B100" s="182"/>
      <c r="C100" s="230" t="s">
        <v>202</v>
      </c>
      <c r="D100" s="230" t="s">
        <v>269</v>
      </c>
      <c r="E100" s="231" t="s">
        <v>4070</v>
      </c>
      <c r="F100" s="232" t="s">
        <v>4071</v>
      </c>
      <c r="G100" s="233" t="s">
        <v>4072</v>
      </c>
      <c r="H100" s="234">
        <v>30</v>
      </c>
      <c r="I100" s="235"/>
      <c r="J100" s="236">
        <f>ROUND(I100*H100,2)</f>
        <v>0</v>
      </c>
      <c r="K100" s="232" t="s">
        <v>193</v>
      </c>
      <c r="L100" s="237"/>
      <c r="M100" s="238" t="s">
        <v>5</v>
      </c>
      <c r="N100" s="239" t="s">
        <v>44</v>
      </c>
      <c r="O100" s="43"/>
      <c r="P100" s="192">
        <f>O100*H100</f>
        <v>0</v>
      </c>
      <c r="Q100" s="192">
        <v>1E-3</v>
      </c>
      <c r="R100" s="192">
        <f>Q100*H100</f>
        <v>0.03</v>
      </c>
      <c r="S100" s="192">
        <v>0</v>
      </c>
      <c r="T100" s="193">
        <f>S100*H100</f>
        <v>0</v>
      </c>
      <c r="AR100" s="25" t="s">
        <v>395</v>
      </c>
      <c r="AT100" s="25" t="s">
        <v>269</v>
      </c>
      <c r="AU100" s="25" t="s">
        <v>80</v>
      </c>
      <c r="AY100" s="25" t="s">
        <v>187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24</v>
      </c>
      <c r="BK100" s="194">
        <f>ROUND(I100*H100,2)</f>
        <v>0</v>
      </c>
      <c r="BL100" s="25" t="s">
        <v>126</v>
      </c>
      <c r="BM100" s="25" t="s">
        <v>4073</v>
      </c>
    </row>
    <row r="101" spans="2:65" s="1" customFormat="1" ht="22.5" customHeight="1">
      <c r="B101" s="182"/>
      <c r="C101" s="183" t="s">
        <v>194</v>
      </c>
      <c r="D101" s="183" t="s">
        <v>189</v>
      </c>
      <c r="E101" s="184" t="s">
        <v>4074</v>
      </c>
      <c r="F101" s="185" t="s">
        <v>4075</v>
      </c>
      <c r="G101" s="186" t="s">
        <v>305</v>
      </c>
      <c r="H101" s="187">
        <v>118.9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4076</v>
      </c>
    </row>
    <row r="102" spans="2:65" s="12" customFormat="1">
      <c r="B102" s="195"/>
      <c r="D102" s="196" t="s">
        <v>196</v>
      </c>
      <c r="E102" s="197" t="s">
        <v>5</v>
      </c>
      <c r="F102" s="198" t="s">
        <v>4068</v>
      </c>
      <c r="H102" s="199" t="s">
        <v>5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199" t="s">
        <v>196</v>
      </c>
      <c r="AU102" s="199" t="s">
        <v>80</v>
      </c>
      <c r="AV102" s="12" t="s">
        <v>24</v>
      </c>
      <c r="AW102" s="12" t="s">
        <v>37</v>
      </c>
      <c r="AX102" s="12" t="s">
        <v>73</v>
      </c>
      <c r="AY102" s="199" t="s">
        <v>187</v>
      </c>
    </row>
    <row r="103" spans="2:65" s="13" customFormat="1">
      <c r="B103" s="204"/>
      <c r="D103" s="196" t="s">
        <v>196</v>
      </c>
      <c r="E103" s="205" t="s">
        <v>5</v>
      </c>
      <c r="F103" s="206" t="s">
        <v>4077</v>
      </c>
      <c r="H103" s="207">
        <v>115.9</v>
      </c>
      <c r="I103" s="208"/>
      <c r="L103" s="204"/>
      <c r="M103" s="209"/>
      <c r="N103" s="210"/>
      <c r="O103" s="210"/>
      <c r="P103" s="210"/>
      <c r="Q103" s="210"/>
      <c r="R103" s="210"/>
      <c r="S103" s="210"/>
      <c r="T103" s="211"/>
      <c r="AT103" s="205" t="s">
        <v>196</v>
      </c>
      <c r="AU103" s="205" t="s">
        <v>80</v>
      </c>
      <c r="AV103" s="13" t="s">
        <v>80</v>
      </c>
      <c r="AW103" s="13" t="s">
        <v>37</v>
      </c>
      <c r="AX103" s="13" t="s">
        <v>73</v>
      </c>
      <c r="AY103" s="205" t="s">
        <v>187</v>
      </c>
    </row>
    <row r="104" spans="2:65" s="13" customFormat="1">
      <c r="B104" s="204"/>
      <c r="D104" s="196" t="s">
        <v>196</v>
      </c>
      <c r="E104" s="205" t="s">
        <v>5</v>
      </c>
      <c r="F104" s="206" t="s">
        <v>4078</v>
      </c>
      <c r="H104" s="207">
        <v>3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196</v>
      </c>
      <c r="AU104" s="205" t="s">
        <v>80</v>
      </c>
      <c r="AV104" s="13" t="s">
        <v>80</v>
      </c>
      <c r="AW104" s="13" t="s">
        <v>37</v>
      </c>
      <c r="AX104" s="13" t="s">
        <v>73</v>
      </c>
      <c r="AY104" s="205" t="s">
        <v>187</v>
      </c>
    </row>
    <row r="105" spans="2:65" s="15" customFormat="1">
      <c r="B105" s="220"/>
      <c r="D105" s="221" t="s">
        <v>196</v>
      </c>
      <c r="E105" s="222" t="s">
        <v>5</v>
      </c>
      <c r="F105" s="223" t="s">
        <v>203</v>
      </c>
      <c r="H105" s="224">
        <v>118.9</v>
      </c>
      <c r="I105" s="225"/>
      <c r="L105" s="220"/>
      <c r="M105" s="226"/>
      <c r="N105" s="227"/>
      <c r="O105" s="227"/>
      <c r="P105" s="227"/>
      <c r="Q105" s="227"/>
      <c r="R105" s="227"/>
      <c r="S105" s="227"/>
      <c r="T105" s="228"/>
      <c r="AT105" s="229" t="s">
        <v>196</v>
      </c>
      <c r="AU105" s="229" t="s">
        <v>80</v>
      </c>
      <c r="AV105" s="15" t="s">
        <v>194</v>
      </c>
      <c r="AW105" s="15" t="s">
        <v>37</v>
      </c>
      <c r="AX105" s="15" t="s">
        <v>24</v>
      </c>
      <c r="AY105" s="229" t="s">
        <v>187</v>
      </c>
    </row>
    <row r="106" spans="2:65" s="1" customFormat="1" ht="31.5" customHeight="1">
      <c r="B106" s="182"/>
      <c r="C106" s="230" t="s">
        <v>222</v>
      </c>
      <c r="D106" s="230" t="s">
        <v>269</v>
      </c>
      <c r="E106" s="231" t="s">
        <v>4079</v>
      </c>
      <c r="F106" s="232" t="s">
        <v>4080</v>
      </c>
      <c r="G106" s="233" t="s">
        <v>4072</v>
      </c>
      <c r="H106" s="234">
        <v>16.870999999999999</v>
      </c>
      <c r="I106" s="235"/>
      <c r="J106" s="236">
        <f>ROUND(I106*H106,2)</f>
        <v>0</v>
      </c>
      <c r="K106" s="232" t="s">
        <v>193</v>
      </c>
      <c r="L106" s="237"/>
      <c r="M106" s="238" t="s">
        <v>5</v>
      </c>
      <c r="N106" s="239" t="s">
        <v>44</v>
      </c>
      <c r="O106" s="43"/>
      <c r="P106" s="192">
        <f>O106*H106</f>
        <v>0</v>
      </c>
      <c r="Q106" s="192">
        <v>1E-3</v>
      </c>
      <c r="R106" s="192">
        <f>Q106*H106</f>
        <v>1.6871000000000001E-2</v>
      </c>
      <c r="S106" s="192">
        <v>0</v>
      </c>
      <c r="T106" s="193">
        <f>S106*H106</f>
        <v>0</v>
      </c>
      <c r="AR106" s="25" t="s">
        <v>395</v>
      </c>
      <c r="AT106" s="25" t="s">
        <v>269</v>
      </c>
      <c r="AU106" s="25" t="s">
        <v>80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126</v>
      </c>
      <c r="BM106" s="25" t="s">
        <v>4081</v>
      </c>
    </row>
    <row r="107" spans="2:65" s="13" customFormat="1">
      <c r="B107" s="204"/>
      <c r="D107" s="196" t="s">
        <v>196</v>
      </c>
      <c r="E107" s="205" t="s">
        <v>5</v>
      </c>
      <c r="F107" s="206" t="s">
        <v>4082</v>
      </c>
      <c r="H107" s="207">
        <v>16.068000000000001</v>
      </c>
      <c r="I107" s="208"/>
      <c r="L107" s="204"/>
      <c r="M107" s="209"/>
      <c r="N107" s="210"/>
      <c r="O107" s="210"/>
      <c r="P107" s="210"/>
      <c r="Q107" s="210"/>
      <c r="R107" s="210"/>
      <c r="S107" s="210"/>
      <c r="T107" s="211"/>
      <c r="AT107" s="205" t="s">
        <v>196</v>
      </c>
      <c r="AU107" s="205" t="s">
        <v>80</v>
      </c>
      <c r="AV107" s="13" t="s">
        <v>80</v>
      </c>
      <c r="AW107" s="13" t="s">
        <v>37</v>
      </c>
      <c r="AX107" s="13" t="s">
        <v>73</v>
      </c>
      <c r="AY107" s="205" t="s">
        <v>187</v>
      </c>
    </row>
    <row r="108" spans="2:65" s="13" customFormat="1">
      <c r="B108" s="204"/>
      <c r="D108" s="221" t="s">
        <v>196</v>
      </c>
      <c r="E108" s="246" t="s">
        <v>5</v>
      </c>
      <c r="F108" s="247" t="s">
        <v>4083</v>
      </c>
      <c r="H108" s="248">
        <v>16.870999999999999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24</v>
      </c>
      <c r="AY108" s="205" t="s">
        <v>187</v>
      </c>
    </row>
    <row r="109" spans="2:65" s="1" customFormat="1" ht="31.5" customHeight="1">
      <c r="B109" s="182"/>
      <c r="C109" s="230" t="s">
        <v>229</v>
      </c>
      <c r="D109" s="230" t="s">
        <v>269</v>
      </c>
      <c r="E109" s="231" t="s">
        <v>4084</v>
      </c>
      <c r="F109" s="232" t="s">
        <v>4085</v>
      </c>
      <c r="G109" s="233" t="s">
        <v>410</v>
      </c>
      <c r="H109" s="234">
        <v>47</v>
      </c>
      <c r="I109" s="235"/>
      <c r="J109" s="236">
        <f>ROUND(I109*H109,2)</f>
        <v>0</v>
      </c>
      <c r="K109" s="232" t="s">
        <v>193</v>
      </c>
      <c r="L109" s="237"/>
      <c r="M109" s="238" t="s">
        <v>5</v>
      </c>
      <c r="N109" s="239" t="s">
        <v>44</v>
      </c>
      <c r="O109" s="43"/>
      <c r="P109" s="192">
        <f>O109*H109</f>
        <v>0</v>
      </c>
      <c r="Q109" s="192">
        <v>5.5000000000000003E-4</v>
      </c>
      <c r="R109" s="192">
        <f>Q109*H109</f>
        <v>2.5850000000000001E-2</v>
      </c>
      <c r="S109" s="192">
        <v>0</v>
      </c>
      <c r="T109" s="193">
        <f>S109*H109</f>
        <v>0</v>
      </c>
      <c r="AR109" s="25" t="s">
        <v>395</v>
      </c>
      <c r="AT109" s="25" t="s">
        <v>269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4086</v>
      </c>
    </row>
    <row r="110" spans="2:65" s="13" customFormat="1">
      <c r="B110" s="204"/>
      <c r="D110" s="221" t="s">
        <v>196</v>
      </c>
      <c r="E110" s="246" t="s">
        <v>5</v>
      </c>
      <c r="F110" s="247" t="s">
        <v>4087</v>
      </c>
      <c r="H110" s="248">
        <v>47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24</v>
      </c>
      <c r="AY110" s="205" t="s">
        <v>187</v>
      </c>
    </row>
    <row r="111" spans="2:65" s="1" customFormat="1" ht="22.5" customHeight="1">
      <c r="B111" s="182"/>
      <c r="C111" s="230" t="s">
        <v>233</v>
      </c>
      <c r="D111" s="230" t="s">
        <v>269</v>
      </c>
      <c r="E111" s="231" t="s">
        <v>4088</v>
      </c>
      <c r="F111" s="232" t="s">
        <v>4089</v>
      </c>
      <c r="G111" s="233" t="s">
        <v>410</v>
      </c>
      <c r="H111" s="234">
        <v>20</v>
      </c>
      <c r="I111" s="235"/>
      <c r="J111" s="236">
        <f>ROUND(I111*H111,2)</f>
        <v>0</v>
      </c>
      <c r="K111" s="232" t="s">
        <v>193</v>
      </c>
      <c r="L111" s="237"/>
      <c r="M111" s="238" t="s">
        <v>5</v>
      </c>
      <c r="N111" s="239" t="s">
        <v>44</v>
      </c>
      <c r="O111" s="43"/>
      <c r="P111" s="192">
        <f>O111*H111</f>
        <v>0</v>
      </c>
      <c r="Q111" s="192">
        <v>1.3999999999999999E-4</v>
      </c>
      <c r="R111" s="192">
        <f>Q111*H111</f>
        <v>2.7999999999999995E-3</v>
      </c>
      <c r="S111" s="192">
        <v>0</v>
      </c>
      <c r="T111" s="193">
        <f>S111*H111</f>
        <v>0</v>
      </c>
      <c r="AR111" s="25" t="s">
        <v>395</v>
      </c>
      <c r="AT111" s="25" t="s">
        <v>269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126</v>
      </c>
      <c r="BM111" s="25" t="s">
        <v>4090</v>
      </c>
    </row>
    <row r="112" spans="2:65" s="13" customFormat="1">
      <c r="B112" s="204"/>
      <c r="D112" s="221" t="s">
        <v>196</v>
      </c>
      <c r="E112" s="246" t="s">
        <v>5</v>
      </c>
      <c r="F112" s="247" t="s">
        <v>4091</v>
      </c>
      <c r="H112" s="248">
        <v>20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24</v>
      </c>
      <c r="AY112" s="205" t="s">
        <v>187</v>
      </c>
    </row>
    <row r="113" spans="2:65" s="1" customFormat="1" ht="22.5" customHeight="1">
      <c r="B113" s="182"/>
      <c r="C113" s="230" t="s">
        <v>240</v>
      </c>
      <c r="D113" s="230" t="s">
        <v>269</v>
      </c>
      <c r="E113" s="231" t="s">
        <v>4092</v>
      </c>
      <c r="F113" s="232" t="s">
        <v>4093</v>
      </c>
      <c r="G113" s="233" t="s">
        <v>410</v>
      </c>
      <c r="H113" s="234">
        <v>26</v>
      </c>
      <c r="I113" s="235"/>
      <c r="J113" s="236">
        <f>ROUND(I113*H113,2)</f>
        <v>0</v>
      </c>
      <c r="K113" s="232" t="s">
        <v>193</v>
      </c>
      <c r="L113" s="237"/>
      <c r="M113" s="238" t="s">
        <v>5</v>
      </c>
      <c r="N113" s="239" t="s">
        <v>44</v>
      </c>
      <c r="O113" s="43"/>
      <c r="P113" s="192">
        <f>O113*H113</f>
        <v>0</v>
      </c>
      <c r="Q113" s="192">
        <v>1.4999999999999999E-4</v>
      </c>
      <c r="R113" s="192">
        <f>Q113*H113</f>
        <v>3.8999999999999998E-3</v>
      </c>
      <c r="S113" s="192">
        <v>0</v>
      </c>
      <c r="T113" s="193">
        <f>S113*H113</f>
        <v>0</v>
      </c>
      <c r="AR113" s="25" t="s">
        <v>395</v>
      </c>
      <c r="AT113" s="25" t="s">
        <v>269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126</v>
      </c>
      <c r="BM113" s="25" t="s">
        <v>4094</v>
      </c>
    </row>
    <row r="114" spans="2:65" s="1" customFormat="1" ht="22.5" customHeight="1">
      <c r="B114" s="182"/>
      <c r="C114" s="230" t="s">
        <v>246</v>
      </c>
      <c r="D114" s="230" t="s">
        <v>269</v>
      </c>
      <c r="E114" s="231" t="s">
        <v>4095</v>
      </c>
      <c r="F114" s="232" t="s">
        <v>4096</v>
      </c>
      <c r="G114" s="233" t="s">
        <v>410</v>
      </c>
      <c r="H114" s="234">
        <v>26</v>
      </c>
      <c r="I114" s="235"/>
      <c r="J114" s="236">
        <f>ROUND(I114*H114,2)</f>
        <v>0</v>
      </c>
      <c r="K114" s="232" t="s">
        <v>193</v>
      </c>
      <c r="L114" s="237"/>
      <c r="M114" s="238" t="s">
        <v>5</v>
      </c>
      <c r="N114" s="239" t="s">
        <v>44</v>
      </c>
      <c r="O114" s="43"/>
      <c r="P114" s="192">
        <f>O114*H114</f>
        <v>0</v>
      </c>
      <c r="Q114" s="192">
        <v>2.3000000000000001E-4</v>
      </c>
      <c r="R114" s="192">
        <f>Q114*H114</f>
        <v>5.9800000000000001E-3</v>
      </c>
      <c r="S114" s="192">
        <v>0</v>
      </c>
      <c r="T114" s="193">
        <f>S114*H114</f>
        <v>0</v>
      </c>
      <c r="AR114" s="25" t="s">
        <v>395</v>
      </c>
      <c r="AT114" s="25" t="s">
        <v>269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126</v>
      </c>
      <c r="BM114" s="25" t="s">
        <v>4097</v>
      </c>
    </row>
    <row r="115" spans="2:65" s="1" customFormat="1" ht="22.5" customHeight="1">
      <c r="B115" s="182"/>
      <c r="C115" s="183" t="s">
        <v>29</v>
      </c>
      <c r="D115" s="183" t="s">
        <v>189</v>
      </c>
      <c r="E115" s="184" t="s">
        <v>4098</v>
      </c>
      <c r="F115" s="185" t="s">
        <v>4099</v>
      </c>
      <c r="G115" s="186" t="s">
        <v>305</v>
      </c>
      <c r="H115" s="187">
        <v>20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126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126</v>
      </c>
      <c r="BM115" s="25" t="s">
        <v>4100</v>
      </c>
    </row>
    <row r="116" spans="2:65" s="12" customFormat="1">
      <c r="B116" s="195"/>
      <c r="D116" s="196" t="s">
        <v>196</v>
      </c>
      <c r="E116" s="197" t="s">
        <v>5</v>
      </c>
      <c r="F116" s="198" t="s">
        <v>4068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65" s="13" customFormat="1">
      <c r="B117" s="204"/>
      <c r="D117" s="196" t="s">
        <v>196</v>
      </c>
      <c r="E117" s="205" t="s">
        <v>5</v>
      </c>
      <c r="F117" s="206" t="s">
        <v>4101</v>
      </c>
      <c r="H117" s="207">
        <v>12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65" s="13" customFormat="1">
      <c r="B118" s="204"/>
      <c r="D118" s="196" t="s">
        <v>196</v>
      </c>
      <c r="E118" s="205" t="s">
        <v>5</v>
      </c>
      <c r="F118" s="206" t="s">
        <v>4102</v>
      </c>
      <c r="H118" s="207">
        <v>8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65" s="15" customFormat="1">
      <c r="B119" s="220"/>
      <c r="D119" s="221" t="s">
        <v>196</v>
      </c>
      <c r="E119" s="222" t="s">
        <v>5</v>
      </c>
      <c r="F119" s="223" t="s">
        <v>203</v>
      </c>
      <c r="H119" s="224">
        <v>20</v>
      </c>
      <c r="I119" s="225"/>
      <c r="L119" s="220"/>
      <c r="M119" s="226"/>
      <c r="N119" s="227"/>
      <c r="O119" s="227"/>
      <c r="P119" s="227"/>
      <c r="Q119" s="227"/>
      <c r="R119" s="227"/>
      <c r="S119" s="227"/>
      <c r="T119" s="228"/>
      <c r="AT119" s="229" t="s">
        <v>196</v>
      </c>
      <c r="AU119" s="229" t="s">
        <v>80</v>
      </c>
      <c r="AV119" s="15" t="s">
        <v>194</v>
      </c>
      <c r="AW119" s="15" t="s">
        <v>37</v>
      </c>
      <c r="AX119" s="15" t="s">
        <v>24</v>
      </c>
      <c r="AY119" s="229" t="s">
        <v>187</v>
      </c>
    </row>
    <row r="120" spans="2:65" s="1" customFormat="1" ht="31.5" customHeight="1">
      <c r="B120" s="182"/>
      <c r="C120" s="230" t="s">
        <v>112</v>
      </c>
      <c r="D120" s="230" t="s">
        <v>269</v>
      </c>
      <c r="E120" s="231" t="s">
        <v>4103</v>
      </c>
      <c r="F120" s="232" t="s">
        <v>4104</v>
      </c>
      <c r="G120" s="233" t="s">
        <v>4072</v>
      </c>
      <c r="H120" s="234">
        <v>12.4</v>
      </c>
      <c r="I120" s="235"/>
      <c r="J120" s="236">
        <f>ROUND(I120*H120,2)</f>
        <v>0</v>
      </c>
      <c r="K120" s="232" t="s">
        <v>193</v>
      </c>
      <c r="L120" s="237"/>
      <c r="M120" s="238" t="s">
        <v>5</v>
      </c>
      <c r="N120" s="239" t="s">
        <v>44</v>
      </c>
      <c r="O120" s="43"/>
      <c r="P120" s="192">
        <f>O120*H120</f>
        <v>0</v>
      </c>
      <c r="Q120" s="192">
        <v>1E-3</v>
      </c>
      <c r="R120" s="192">
        <f>Q120*H120</f>
        <v>1.2400000000000001E-2</v>
      </c>
      <c r="S120" s="192">
        <v>0</v>
      </c>
      <c r="T120" s="193">
        <f>S120*H120</f>
        <v>0</v>
      </c>
      <c r="AR120" s="25" t="s">
        <v>395</v>
      </c>
      <c r="AT120" s="25" t="s">
        <v>269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126</v>
      </c>
      <c r="BM120" s="25" t="s">
        <v>4105</v>
      </c>
    </row>
    <row r="121" spans="2:65" s="1" customFormat="1" ht="27">
      <c r="B121" s="42"/>
      <c r="D121" s="196" t="s">
        <v>417</v>
      </c>
      <c r="F121" s="243" t="s">
        <v>4106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417</v>
      </c>
      <c r="AU121" s="25" t="s">
        <v>80</v>
      </c>
    </row>
    <row r="122" spans="2:65" s="13" customFormat="1">
      <c r="B122" s="204"/>
      <c r="D122" s="221" t="s">
        <v>196</v>
      </c>
      <c r="E122" s="246" t="s">
        <v>5</v>
      </c>
      <c r="F122" s="247" t="s">
        <v>4107</v>
      </c>
      <c r="H122" s="248">
        <v>12.4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24</v>
      </c>
      <c r="AY122" s="205" t="s">
        <v>187</v>
      </c>
    </row>
    <row r="123" spans="2:65" s="1" customFormat="1" ht="22.5" customHeight="1">
      <c r="B123" s="182"/>
      <c r="C123" s="183" t="s">
        <v>115</v>
      </c>
      <c r="D123" s="183" t="s">
        <v>189</v>
      </c>
      <c r="E123" s="184" t="s">
        <v>4108</v>
      </c>
      <c r="F123" s="185" t="s">
        <v>4109</v>
      </c>
      <c r="G123" s="186" t="s">
        <v>410</v>
      </c>
      <c r="H123" s="187">
        <v>5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4110</v>
      </c>
    </row>
    <row r="124" spans="2:65" s="12" customFormat="1">
      <c r="B124" s="195"/>
      <c r="D124" s="196" t="s">
        <v>196</v>
      </c>
      <c r="E124" s="197" t="s">
        <v>5</v>
      </c>
      <c r="F124" s="198" t="s">
        <v>4068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65" s="13" customFormat="1">
      <c r="B125" s="204"/>
      <c r="D125" s="196" t="s">
        <v>196</v>
      </c>
      <c r="E125" s="205" t="s">
        <v>5</v>
      </c>
      <c r="F125" s="206" t="s">
        <v>4111</v>
      </c>
      <c r="H125" s="207">
        <v>4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4112</v>
      </c>
      <c r="H126" s="207">
        <v>1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5" customFormat="1">
      <c r="B127" s="220"/>
      <c r="D127" s="221" t="s">
        <v>196</v>
      </c>
      <c r="E127" s="222" t="s">
        <v>5</v>
      </c>
      <c r="F127" s="223" t="s">
        <v>203</v>
      </c>
      <c r="H127" s="224">
        <v>5</v>
      </c>
      <c r="I127" s="225"/>
      <c r="L127" s="220"/>
      <c r="M127" s="226"/>
      <c r="N127" s="227"/>
      <c r="O127" s="227"/>
      <c r="P127" s="227"/>
      <c r="Q127" s="227"/>
      <c r="R127" s="227"/>
      <c r="S127" s="227"/>
      <c r="T127" s="228"/>
      <c r="AT127" s="229" t="s">
        <v>196</v>
      </c>
      <c r="AU127" s="229" t="s">
        <v>80</v>
      </c>
      <c r="AV127" s="15" t="s">
        <v>194</v>
      </c>
      <c r="AW127" s="15" t="s">
        <v>37</v>
      </c>
      <c r="AX127" s="15" t="s">
        <v>24</v>
      </c>
      <c r="AY127" s="229" t="s">
        <v>187</v>
      </c>
    </row>
    <row r="128" spans="2:65" s="1" customFormat="1" ht="31.5" customHeight="1">
      <c r="B128" s="182"/>
      <c r="C128" s="230" t="s">
        <v>118</v>
      </c>
      <c r="D128" s="230" t="s">
        <v>269</v>
      </c>
      <c r="E128" s="231" t="s">
        <v>4113</v>
      </c>
      <c r="F128" s="232" t="s">
        <v>4114</v>
      </c>
      <c r="G128" s="233" t="s">
        <v>410</v>
      </c>
      <c r="H128" s="234">
        <v>4</v>
      </c>
      <c r="I128" s="235"/>
      <c r="J128" s="236">
        <f>ROUND(I128*H128,2)</f>
        <v>0</v>
      </c>
      <c r="K128" s="232" t="s">
        <v>193</v>
      </c>
      <c r="L128" s="237"/>
      <c r="M128" s="238" t="s">
        <v>5</v>
      </c>
      <c r="N128" s="239" t="s">
        <v>44</v>
      </c>
      <c r="O128" s="43"/>
      <c r="P128" s="192">
        <f>O128*H128</f>
        <v>0</v>
      </c>
      <c r="Q128" s="192">
        <v>1.2999999999999999E-4</v>
      </c>
      <c r="R128" s="192">
        <f>Q128*H128</f>
        <v>5.1999999999999995E-4</v>
      </c>
      <c r="S128" s="192">
        <v>0</v>
      </c>
      <c r="T128" s="193">
        <f>S128*H128</f>
        <v>0</v>
      </c>
      <c r="AR128" s="25" t="s">
        <v>395</v>
      </c>
      <c r="AT128" s="25" t="s">
        <v>269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126</v>
      </c>
      <c r="BM128" s="25" t="s">
        <v>4115</v>
      </c>
    </row>
    <row r="129" spans="2:65" s="1" customFormat="1" ht="82.5" customHeight="1">
      <c r="B129" s="182"/>
      <c r="C129" s="230" t="s">
        <v>121</v>
      </c>
      <c r="D129" s="230" t="s">
        <v>269</v>
      </c>
      <c r="E129" s="231" t="s">
        <v>4116</v>
      </c>
      <c r="F129" s="232" t="s">
        <v>4117</v>
      </c>
      <c r="G129" s="233" t="s">
        <v>2359</v>
      </c>
      <c r="H129" s="234">
        <v>1</v>
      </c>
      <c r="I129" s="235"/>
      <c r="J129" s="236">
        <f>ROUND(I129*H129,2)</f>
        <v>0</v>
      </c>
      <c r="K129" s="232" t="s">
        <v>5</v>
      </c>
      <c r="L129" s="237"/>
      <c r="M129" s="238" t="s">
        <v>5</v>
      </c>
      <c r="N129" s="239" t="s">
        <v>44</v>
      </c>
      <c r="O129" s="43"/>
      <c r="P129" s="192">
        <f>O129*H129</f>
        <v>0</v>
      </c>
      <c r="Q129" s="192">
        <v>3.3E-4</v>
      </c>
      <c r="R129" s="192">
        <f>Q129*H129</f>
        <v>3.3E-4</v>
      </c>
      <c r="S129" s="192">
        <v>0</v>
      </c>
      <c r="T129" s="193">
        <f>S129*H129</f>
        <v>0</v>
      </c>
      <c r="AR129" s="25" t="s">
        <v>395</v>
      </c>
      <c r="AT129" s="25" t="s">
        <v>269</v>
      </c>
      <c r="AU129" s="25" t="s">
        <v>80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126</v>
      </c>
      <c r="BM129" s="25" t="s">
        <v>4118</v>
      </c>
    </row>
    <row r="130" spans="2:65" s="1" customFormat="1" ht="22.5" customHeight="1">
      <c r="B130" s="182"/>
      <c r="C130" s="183" t="s">
        <v>11</v>
      </c>
      <c r="D130" s="183" t="s">
        <v>189</v>
      </c>
      <c r="E130" s="184" t="s">
        <v>4119</v>
      </c>
      <c r="F130" s="185" t="s">
        <v>4120</v>
      </c>
      <c r="G130" s="186" t="s">
        <v>410</v>
      </c>
      <c r="H130" s="187">
        <v>4</v>
      </c>
      <c r="I130" s="188"/>
      <c r="J130" s="189">
        <f>ROUND(I130*H130,2)</f>
        <v>0</v>
      </c>
      <c r="K130" s="185" t="s">
        <v>193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126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126</v>
      </c>
      <c r="BM130" s="25" t="s">
        <v>4121</v>
      </c>
    </row>
    <row r="131" spans="2:65" s="12" customFormat="1">
      <c r="B131" s="195"/>
      <c r="D131" s="196" t="s">
        <v>196</v>
      </c>
      <c r="E131" s="197" t="s">
        <v>5</v>
      </c>
      <c r="F131" s="198" t="s">
        <v>4068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65" s="13" customFormat="1">
      <c r="B132" s="204"/>
      <c r="D132" s="221" t="s">
        <v>196</v>
      </c>
      <c r="E132" s="246" t="s">
        <v>5</v>
      </c>
      <c r="F132" s="247" t="s">
        <v>4122</v>
      </c>
      <c r="H132" s="248">
        <v>4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24</v>
      </c>
      <c r="AY132" s="205" t="s">
        <v>187</v>
      </c>
    </row>
    <row r="133" spans="2:65" s="1" customFormat="1" ht="31.5" customHeight="1">
      <c r="B133" s="182"/>
      <c r="C133" s="230" t="s">
        <v>126</v>
      </c>
      <c r="D133" s="230" t="s">
        <v>269</v>
      </c>
      <c r="E133" s="231" t="s">
        <v>4123</v>
      </c>
      <c r="F133" s="232" t="s">
        <v>4124</v>
      </c>
      <c r="G133" s="233" t="s">
        <v>410</v>
      </c>
      <c r="H133" s="234">
        <v>4</v>
      </c>
      <c r="I133" s="235"/>
      <c r="J133" s="236">
        <f>ROUND(I133*H133,2)</f>
        <v>0</v>
      </c>
      <c r="K133" s="232" t="s">
        <v>193</v>
      </c>
      <c r="L133" s="237"/>
      <c r="M133" s="238" t="s">
        <v>5</v>
      </c>
      <c r="N133" s="239" t="s">
        <v>44</v>
      </c>
      <c r="O133" s="43"/>
      <c r="P133" s="192">
        <f>O133*H133</f>
        <v>0</v>
      </c>
      <c r="Q133" s="192">
        <v>2.0000000000000001E-4</v>
      </c>
      <c r="R133" s="192">
        <f>Q133*H133</f>
        <v>8.0000000000000004E-4</v>
      </c>
      <c r="S133" s="192">
        <v>0</v>
      </c>
      <c r="T133" s="193">
        <f>S133*H133</f>
        <v>0</v>
      </c>
      <c r="AR133" s="25" t="s">
        <v>395</v>
      </c>
      <c r="AT133" s="25" t="s">
        <v>269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126</v>
      </c>
      <c r="BM133" s="25" t="s">
        <v>4125</v>
      </c>
    </row>
    <row r="134" spans="2:65" s="1" customFormat="1" ht="31.5" customHeight="1">
      <c r="B134" s="182"/>
      <c r="C134" s="183" t="s">
        <v>296</v>
      </c>
      <c r="D134" s="183" t="s">
        <v>189</v>
      </c>
      <c r="E134" s="184" t="s">
        <v>4126</v>
      </c>
      <c r="F134" s="185" t="s">
        <v>4127</v>
      </c>
      <c r="G134" s="186" t="s">
        <v>410</v>
      </c>
      <c r="H134" s="187">
        <v>4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126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126</v>
      </c>
      <c r="BM134" s="25" t="s">
        <v>4128</v>
      </c>
    </row>
    <row r="135" spans="2:65" s="12" customFormat="1">
      <c r="B135" s="195"/>
      <c r="D135" s="196" t="s">
        <v>196</v>
      </c>
      <c r="E135" s="197" t="s">
        <v>5</v>
      </c>
      <c r="F135" s="198" t="s">
        <v>4068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65" s="13" customFormat="1">
      <c r="B136" s="204"/>
      <c r="D136" s="221" t="s">
        <v>196</v>
      </c>
      <c r="E136" s="246" t="s">
        <v>5</v>
      </c>
      <c r="F136" s="247" t="s">
        <v>194</v>
      </c>
      <c r="H136" s="248">
        <v>4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24</v>
      </c>
      <c r="AY136" s="205" t="s">
        <v>187</v>
      </c>
    </row>
    <row r="137" spans="2:65" s="1" customFormat="1" ht="31.5" customHeight="1">
      <c r="B137" s="182"/>
      <c r="C137" s="230" t="s">
        <v>302</v>
      </c>
      <c r="D137" s="230" t="s">
        <v>269</v>
      </c>
      <c r="E137" s="231" t="s">
        <v>4129</v>
      </c>
      <c r="F137" s="232" t="s">
        <v>4130</v>
      </c>
      <c r="G137" s="233" t="s">
        <v>410</v>
      </c>
      <c r="H137" s="234">
        <v>4</v>
      </c>
      <c r="I137" s="235"/>
      <c r="J137" s="236">
        <f>ROUND(I137*H137,2)</f>
        <v>0</v>
      </c>
      <c r="K137" s="232" t="s">
        <v>193</v>
      </c>
      <c r="L137" s="237"/>
      <c r="M137" s="238" t="s">
        <v>5</v>
      </c>
      <c r="N137" s="239" t="s">
        <v>44</v>
      </c>
      <c r="O137" s="43"/>
      <c r="P137" s="192">
        <f>O137*H137</f>
        <v>0</v>
      </c>
      <c r="Q137" s="192">
        <v>4.1999999999999997E-3</v>
      </c>
      <c r="R137" s="192">
        <f>Q137*H137</f>
        <v>1.6799999999999999E-2</v>
      </c>
      <c r="S137" s="192">
        <v>0</v>
      </c>
      <c r="T137" s="193">
        <f>S137*H137</f>
        <v>0</v>
      </c>
      <c r="AR137" s="25" t="s">
        <v>395</v>
      </c>
      <c r="AT137" s="25" t="s">
        <v>269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4131</v>
      </c>
    </row>
    <row r="138" spans="2:65" s="1" customFormat="1" ht="31.5" customHeight="1">
      <c r="B138" s="182"/>
      <c r="C138" s="230" t="s">
        <v>309</v>
      </c>
      <c r="D138" s="230" t="s">
        <v>269</v>
      </c>
      <c r="E138" s="231" t="s">
        <v>4132</v>
      </c>
      <c r="F138" s="232" t="s">
        <v>4133</v>
      </c>
      <c r="G138" s="233" t="s">
        <v>410</v>
      </c>
      <c r="H138" s="234">
        <v>8</v>
      </c>
      <c r="I138" s="235"/>
      <c r="J138" s="236">
        <f>ROUND(I138*H138,2)</f>
        <v>0</v>
      </c>
      <c r="K138" s="232" t="s">
        <v>193</v>
      </c>
      <c r="L138" s="237"/>
      <c r="M138" s="238" t="s">
        <v>5</v>
      </c>
      <c r="N138" s="239" t="s">
        <v>44</v>
      </c>
      <c r="O138" s="43"/>
      <c r="P138" s="192">
        <f>O138*H138</f>
        <v>0</v>
      </c>
      <c r="Q138" s="192">
        <v>3.2000000000000003E-4</v>
      </c>
      <c r="R138" s="192">
        <f>Q138*H138</f>
        <v>2.5600000000000002E-3</v>
      </c>
      <c r="S138" s="192">
        <v>0</v>
      </c>
      <c r="T138" s="193">
        <f>S138*H138</f>
        <v>0</v>
      </c>
      <c r="AR138" s="25" t="s">
        <v>395</v>
      </c>
      <c r="AT138" s="25" t="s">
        <v>269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126</v>
      </c>
      <c r="BM138" s="25" t="s">
        <v>4134</v>
      </c>
    </row>
    <row r="139" spans="2:65" s="1" customFormat="1" ht="22.5" customHeight="1">
      <c r="B139" s="182"/>
      <c r="C139" s="183" t="s">
        <v>317</v>
      </c>
      <c r="D139" s="183" t="s">
        <v>189</v>
      </c>
      <c r="E139" s="184" t="s">
        <v>4135</v>
      </c>
      <c r="F139" s="185" t="s">
        <v>4136</v>
      </c>
      <c r="G139" s="186" t="s">
        <v>410</v>
      </c>
      <c r="H139" s="187">
        <v>14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4137</v>
      </c>
    </row>
    <row r="140" spans="2:65" s="12" customFormat="1">
      <c r="B140" s="195"/>
      <c r="D140" s="196" t="s">
        <v>196</v>
      </c>
      <c r="E140" s="197" t="s">
        <v>5</v>
      </c>
      <c r="F140" s="198" t="s">
        <v>4068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65" s="13" customFormat="1">
      <c r="B141" s="204"/>
      <c r="D141" s="196" t="s">
        <v>196</v>
      </c>
      <c r="E141" s="205" t="s">
        <v>5</v>
      </c>
      <c r="F141" s="206" t="s">
        <v>4138</v>
      </c>
      <c r="H141" s="207">
        <v>4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65" s="13" customFormat="1">
      <c r="B142" s="204"/>
      <c r="D142" s="196" t="s">
        <v>196</v>
      </c>
      <c r="E142" s="205" t="s">
        <v>5</v>
      </c>
      <c r="F142" s="206" t="s">
        <v>4139</v>
      </c>
      <c r="H142" s="207">
        <v>4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65" s="13" customFormat="1">
      <c r="B143" s="204"/>
      <c r="D143" s="196" t="s">
        <v>196</v>
      </c>
      <c r="E143" s="205" t="s">
        <v>5</v>
      </c>
      <c r="F143" s="206" t="s">
        <v>4140</v>
      </c>
      <c r="H143" s="207">
        <v>6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65" s="15" customFormat="1">
      <c r="B144" s="220"/>
      <c r="D144" s="221" t="s">
        <v>196</v>
      </c>
      <c r="E144" s="222" t="s">
        <v>5</v>
      </c>
      <c r="F144" s="223" t="s">
        <v>203</v>
      </c>
      <c r="H144" s="224">
        <v>14</v>
      </c>
      <c r="I144" s="225"/>
      <c r="L144" s="220"/>
      <c r="M144" s="226"/>
      <c r="N144" s="227"/>
      <c r="O144" s="227"/>
      <c r="P144" s="227"/>
      <c r="Q144" s="227"/>
      <c r="R144" s="227"/>
      <c r="S144" s="227"/>
      <c r="T144" s="228"/>
      <c r="AT144" s="229" t="s">
        <v>196</v>
      </c>
      <c r="AU144" s="229" t="s">
        <v>80</v>
      </c>
      <c r="AV144" s="15" t="s">
        <v>194</v>
      </c>
      <c r="AW144" s="15" t="s">
        <v>37</v>
      </c>
      <c r="AX144" s="15" t="s">
        <v>24</v>
      </c>
      <c r="AY144" s="229" t="s">
        <v>187</v>
      </c>
    </row>
    <row r="145" spans="2:65" s="1" customFormat="1" ht="22.5" customHeight="1">
      <c r="B145" s="182"/>
      <c r="C145" s="183" t="s">
        <v>10</v>
      </c>
      <c r="D145" s="183" t="s">
        <v>189</v>
      </c>
      <c r="E145" s="184" t="s">
        <v>4141</v>
      </c>
      <c r="F145" s="185" t="s">
        <v>4142</v>
      </c>
      <c r="G145" s="186" t="s">
        <v>410</v>
      </c>
      <c r="H145" s="187">
        <v>4</v>
      </c>
      <c r="I145" s="188"/>
      <c r="J145" s="189">
        <f>ROUND(I145*H145,2)</f>
        <v>0</v>
      </c>
      <c r="K145" s="185" t="s">
        <v>193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126</v>
      </c>
      <c r="AT145" s="25" t="s">
        <v>189</v>
      </c>
      <c r="AU145" s="25" t="s">
        <v>80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126</v>
      </c>
      <c r="BM145" s="25" t="s">
        <v>4143</v>
      </c>
    </row>
    <row r="146" spans="2:65" s="12" customFormat="1">
      <c r="B146" s="195"/>
      <c r="D146" s="196" t="s">
        <v>196</v>
      </c>
      <c r="E146" s="197" t="s">
        <v>5</v>
      </c>
      <c r="F146" s="198" t="s">
        <v>4068</v>
      </c>
      <c r="H146" s="199" t="s">
        <v>5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9" t="s">
        <v>196</v>
      </c>
      <c r="AU146" s="199" t="s">
        <v>80</v>
      </c>
      <c r="AV146" s="12" t="s">
        <v>24</v>
      </c>
      <c r="AW146" s="12" t="s">
        <v>37</v>
      </c>
      <c r="AX146" s="12" t="s">
        <v>73</v>
      </c>
      <c r="AY146" s="199" t="s">
        <v>187</v>
      </c>
    </row>
    <row r="147" spans="2:65" s="13" customFormat="1">
      <c r="B147" s="204"/>
      <c r="D147" s="221" t="s">
        <v>196</v>
      </c>
      <c r="E147" s="246" t="s">
        <v>5</v>
      </c>
      <c r="F147" s="247" t="s">
        <v>194</v>
      </c>
      <c r="H147" s="248">
        <v>4</v>
      </c>
      <c r="I147" s="208"/>
      <c r="L147" s="204"/>
      <c r="M147" s="209"/>
      <c r="N147" s="210"/>
      <c r="O147" s="210"/>
      <c r="P147" s="210"/>
      <c r="Q147" s="210"/>
      <c r="R147" s="210"/>
      <c r="S147" s="210"/>
      <c r="T147" s="211"/>
      <c r="AT147" s="205" t="s">
        <v>196</v>
      </c>
      <c r="AU147" s="205" t="s">
        <v>80</v>
      </c>
      <c r="AV147" s="13" t="s">
        <v>80</v>
      </c>
      <c r="AW147" s="13" t="s">
        <v>37</v>
      </c>
      <c r="AX147" s="13" t="s">
        <v>24</v>
      </c>
      <c r="AY147" s="205" t="s">
        <v>187</v>
      </c>
    </row>
    <row r="148" spans="2:65" s="1" customFormat="1" ht="22.5" customHeight="1">
      <c r="B148" s="182"/>
      <c r="C148" s="230" t="s">
        <v>329</v>
      </c>
      <c r="D148" s="230" t="s">
        <v>269</v>
      </c>
      <c r="E148" s="231" t="s">
        <v>4144</v>
      </c>
      <c r="F148" s="232" t="s">
        <v>4145</v>
      </c>
      <c r="G148" s="233" t="s">
        <v>410</v>
      </c>
      <c r="H148" s="234">
        <v>4</v>
      </c>
      <c r="I148" s="235"/>
      <c r="J148" s="236">
        <f>ROUND(I148*H148,2)</f>
        <v>0</v>
      </c>
      <c r="K148" s="232" t="s">
        <v>193</v>
      </c>
      <c r="L148" s="237"/>
      <c r="M148" s="238" t="s">
        <v>5</v>
      </c>
      <c r="N148" s="239" t="s">
        <v>44</v>
      </c>
      <c r="O148" s="43"/>
      <c r="P148" s="192">
        <f>O148*H148</f>
        <v>0</v>
      </c>
      <c r="Q148" s="192">
        <v>9.9999999999999995E-7</v>
      </c>
      <c r="R148" s="192">
        <f>Q148*H148</f>
        <v>3.9999999999999998E-6</v>
      </c>
      <c r="S148" s="192">
        <v>0</v>
      </c>
      <c r="T148" s="193">
        <f>S148*H148</f>
        <v>0</v>
      </c>
      <c r="AR148" s="25" t="s">
        <v>395</v>
      </c>
      <c r="AT148" s="25" t="s">
        <v>269</v>
      </c>
      <c r="AU148" s="25" t="s">
        <v>80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126</v>
      </c>
      <c r="BM148" s="25" t="s">
        <v>4146</v>
      </c>
    </row>
    <row r="149" spans="2:65" s="1" customFormat="1" ht="31.5" customHeight="1">
      <c r="B149" s="182"/>
      <c r="C149" s="230" t="s">
        <v>337</v>
      </c>
      <c r="D149" s="230" t="s">
        <v>269</v>
      </c>
      <c r="E149" s="231" t="s">
        <v>4147</v>
      </c>
      <c r="F149" s="232" t="s">
        <v>4148</v>
      </c>
      <c r="G149" s="233" t="s">
        <v>1635</v>
      </c>
      <c r="H149" s="234">
        <v>1</v>
      </c>
      <c r="I149" s="235"/>
      <c r="J149" s="236">
        <f>ROUND(I149*H149,2)</f>
        <v>0</v>
      </c>
      <c r="K149" s="232" t="s">
        <v>5</v>
      </c>
      <c r="L149" s="237"/>
      <c r="M149" s="238" t="s">
        <v>5</v>
      </c>
      <c r="N149" s="239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395</v>
      </c>
      <c r="AT149" s="25" t="s">
        <v>269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4149</v>
      </c>
    </row>
    <row r="150" spans="2:65" s="1" customFormat="1" ht="31.5" customHeight="1">
      <c r="B150" s="182"/>
      <c r="C150" s="183" t="s">
        <v>344</v>
      </c>
      <c r="D150" s="183" t="s">
        <v>189</v>
      </c>
      <c r="E150" s="184" t="s">
        <v>4150</v>
      </c>
      <c r="F150" s="185" t="s">
        <v>4151</v>
      </c>
      <c r="G150" s="186" t="s">
        <v>410</v>
      </c>
      <c r="H150" s="187">
        <v>8</v>
      </c>
      <c r="I150" s="188"/>
      <c r="J150" s="189">
        <f>ROUND(I150*H150,2)</f>
        <v>0</v>
      </c>
      <c r="K150" s="185" t="s">
        <v>193</v>
      </c>
      <c r="L150" s="42"/>
      <c r="M150" s="190" t="s">
        <v>5</v>
      </c>
      <c r="N150" s="191" t="s">
        <v>44</v>
      </c>
      <c r="O150" s="43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5" t="s">
        <v>126</v>
      </c>
      <c r="AT150" s="25" t="s">
        <v>189</v>
      </c>
      <c r="AU150" s="25" t="s">
        <v>80</v>
      </c>
      <c r="AY150" s="25" t="s">
        <v>187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24</v>
      </c>
      <c r="BK150" s="194">
        <f>ROUND(I150*H150,2)</f>
        <v>0</v>
      </c>
      <c r="BL150" s="25" t="s">
        <v>126</v>
      </c>
      <c r="BM150" s="25" t="s">
        <v>4152</v>
      </c>
    </row>
    <row r="151" spans="2:65" s="12" customFormat="1">
      <c r="B151" s="195"/>
      <c r="D151" s="196" t="s">
        <v>196</v>
      </c>
      <c r="E151" s="197" t="s">
        <v>5</v>
      </c>
      <c r="F151" s="198" t="s">
        <v>4068</v>
      </c>
      <c r="H151" s="199" t="s">
        <v>5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9" t="s">
        <v>196</v>
      </c>
      <c r="AU151" s="199" t="s">
        <v>80</v>
      </c>
      <c r="AV151" s="12" t="s">
        <v>24</v>
      </c>
      <c r="AW151" s="12" t="s">
        <v>37</v>
      </c>
      <c r="AX151" s="12" t="s">
        <v>73</v>
      </c>
      <c r="AY151" s="199" t="s">
        <v>187</v>
      </c>
    </row>
    <row r="152" spans="2:65" s="13" customFormat="1">
      <c r="B152" s="204"/>
      <c r="D152" s="221" t="s">
        <v>196</v>
      </c>
      <c r="E152" s="246" t="s">
        <v>5</v>
      </c>
      <c r="F152" s="247" t="s">
        <v>240</v>
      </c>
      <c r="H152" s="248">
        <v>8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196</v>
      </c>
      <c r="AU152" s="205" t="s">
        <v>80</v>
      </c>
      <c r="AV152" s="13" t="s">
        <v>80</v>
      </c>
      <c r="AW152" s="13" t="s">
        <v>37</v>
      </c>
      <c r="AX152" s="13" t="s">
        <v>24</v>
      </c>
      <c r="AY152" s="205" t="s">
        <v>187</v>
      </c>
    </row>
    <row r="153" spans="2:65" s="1" customFormat="1" ht="31.5" customHeight="1">
      <c r="B153" s="182"/>
      <c r="C153" s="230" t="s">
        <v>308</v>
      </c>
      <c r="D153" s="230" t="s">
        <v>269</v>
      </c>
      <c r="E153" s="231" t="s">
        <v>4153</v>
      </c>
      <c r="F153" s="232" t="s">
        <v>4154</v>
      </c>
      <c r="G153" s="233" t="s">
        <v>410</v>
      </c>
      <c r="H153" s="234">
        <v>8</v>
      </c>
      <c r="I153" s="235"/>
      <c r="J153" s="236">
        <f>ROUND(I153*H153,2)</f>
        <v>0</v>
      </c>
      <c r="K153" s="232" t="s">
        <v>193</v>
      </c>
      <c r="L153" s="237"/>
      <c r="M153" s="238" t="s">
        <v>5</v>
      </c>
      <c r="N153" s="239" t="s">
        <v>44</v>
      </c>
      <c r="O153" s="43"/>
      <c r="P153" s="192">
        <f>O153*H153</f>
        <v>0</v>
      </c>
      <c r="Q153" s="192">
        <v>4.1000000000000003E-3</v>
      </c>
      <c r="R153" s="192">
        <f>Q153*H153</f>
        <v>3.2800000000000003E-2</v>
      </c>
      <c r="S153" s="192">
        <v>0</v>
      </c>
      <c r="T153" s="193">
        <f>S153*H153</f>
        <v>0</v>
      </c>
      <c r="AR153" s="25" t="s">
        <v>395</v>
      </c>
      <c r="AT153" s="25" t="s">
        <v>269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4155</v>
      </c>
    </row>
    <row r="154" spans="2:65" s="1" customFormat="1" ht="22.5" customHeight="1">
      <c r="B154" s="182"/>
      <c r="C154" s="183" t="s">
        <v>359</v>
      </c>
      <c r="D154" s="183" t="s">
        <v>189</v>
      </c>
      <c r="E154" s="184" t="s">
        <v>4156</v>
      </c>
      <c r="F154" s="185" t="s">
        <v>4157</v>
      </c>
      <c r="G154" s="186" t="s">
        <v>2359</v>
      </c>
      <c r="H154" s="187">
        <v>6</v>
      </c>
      <c r="I154" s="188"/>
      <c r="J154" s="189">
        <f>ROUND(I154*H154,2)</f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632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632</v>
      </c>
      <c r="BM154" s="25" t="s">
        <v>4158</v>
      </c>
    </row>
    <row r="155" spans="2:65" s="12" customFormat="1">
      <c r="B155" s="195"/>
      <c r="D155" s="196" t="s">
        <v>196</v>
      </c>
      <c r="E155" s="197" t="s">
        <v>5</v>
      </c>
      <c r="F155" s="198" t="s">
        <v>4068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65" s="13" customFormat="1">
      <c r="B156" s="204"/>
      <c r="D156" s="221" t="s">
        <v>196</v>
      </c>
      <c r="E156" s="246" t="s">
        <v>5</v>
      </c>
      <c r="F156" s="247" t="s">
        <v>229</v>
      </c>
      <c r="H156" s="248">
        <v>6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24</v>
      </c>
      <c r="AY156" s="205" t="s">
        <v>187</v>
      </c>
    </row>
    <row r="157" spans="2:65" s="1" customFormat="1" ht="22.5" customHeight="1">
      <c r="B157" s="182"/>
      <c r="C157" s="230" t="s">
        <v>365</v>
      </c>
      <c r="D157" s="230" t="s">
        <v>269</v>
      </c>
      <c r="E157" s="231" t="s">
        <v>4159</v>
      </c>
      <c r="F157" s="232" t="s">
        <v>4160</v>
      </c>
      <c r="G157" s="233" t="s">
        <v>4072</v>
      </c>
      <c r="H157" s="234">
        <v>1.2</v>
      </c>
      <c r="I157" s="235"/>
      <c r="J157" s="236">
        <f>ROUND(I157*H157,2)</f>
        <v>0</v>
      </c>
      <c r="K157" s="232" t="s">
        <v>193</v>
      </c>
      <c r="L157" s="237"/>
      <c r="M157" s="238" t="s">
        <v>5</v>
      </c>
      <c r="N157" s="239" t="s">
        <v>44</v>
      </c>
      <c r="O157" s="43"/>
      <c r="P157" s="192">
        <f>O157*H157</f>
        <v>0</v>
      </c>
      <c r="Q157" s="192">
        <v>1E-3</v>
      </c>
      <c r="R157" s="192">
        <f>Q157*H157</f>
        <v>1.1999999999999999E-3</v>
      </c>
      <c r="S157" s="192">
        <v>0</v>
      </c>
      <c r="T157" s="193">
        <f>S157*H157</f>
        <v>0</v>
      </c>
      <c r="AR157" s="25" t="s">
        <v>1105</v>
      </c>
      <c r="AT157" s="25" t="s">
        <v>269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1105</v>
      </c>
      <c r="BM157" s="25" t="s">
        <v>4161</v>
      </c>
    </row>
    <row r="158" spans="2:65" s="1" customFormat="1" ht="27">
      <c r="B158" s="42"/>
      <c r="D158" s="196" t="s">
        <v>417</v>
      </c>
      <c r="F158" s="243" t="s">
        <v>4162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65" s="13" customFormat="1">
      <c r="B159" s="204"/>
      <c r="D159" s="196" t="s">
        <v>196</v>
      </c>
      <c r="E159" s="205" t="s">
        <v>5</v>
      </c>
      <c r="F159" s="206" t="s">
        <v>4163</v>
      </c>
      <c r="H159" s="207">
        <v>1.2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196</v>
      </c>
      <c r="AU159" s="205" t="s">
        <v>80</v>
      </c>
      <c r="AV159" s="13" t="s">
        <v>80</v>
      </c>
      <c r="AW159" s="13" t="s">
        <v>37</v>
      </c>
      <c r="AX159" s="13" t="s">
        <v>24</v>
      </c>
      <c r="AY159" s="205" t="s">
        <v>187</v>
      </c>
    </row>
    <row r="160" spans="2:65" s="11" customFormat="1" ht="29.85" customHeight="1">
      <c r="B160" s="168"/>
      <c r="D160" s="179" t="s">
        <v>72</v>
      </c>
      <c r="E160" s="180" t="s">
        <v>1847</v>
      </c>
      <c r="F160" s="180" t="s">
        <v>1848</v>
      </c>
      <c r="I160" s="171"/>
      <c r="J160" s="181">
        <f>BK160</f>
        <v>0</v>
      </c>
      <c r="L160" s="168"/>
      <c r="M160" s="173"/>
      <c r="N160" s="174"/>
      <c r="O160" s="174"/>
      <c r="P160" s="175">
        <f>SUM(P161:P162)</f>
        <v>0</v>
      </c>
      <c r="Q160" s="174"/>
      <c r="R160" s="175">
        <f>SUM(R161:R162)</f>
        <v>0</v>
      </c>
      <c r="S160" s="174"/>
      <c r="T160" s="176">
        <f>SUM(T161:T162)</f>
        <v>0</v>
      </c>
      <c r="AR160" s="169" t="s">
        <v>80</v>
      </c>
      <c r="AT160" s="177" t="s">
        <v>72</v>
      </c>
      <c r="AU160" s="177" t="s">
        <v>24</v>
      </c>
      <c r="AY160" s="169" t="s">
        <v>187</v>
      </c>
      <c r="BK160" s="178">
        <f>SUM(BK161:BK162)</f>
        <v>0</v>
      </c>
    </row>
    <row r="161" spans="2:65" s="1" customFormat="1" ht="31.5" customHeight="1">
      <c r="B161" s="182"/>
      <c r="C161" s="183" t="s">
        <v>372</v>
      </c>
      <c r="D161" s="183" t="s">
        <v>189</v>
      </c>
      <c r="E161" s="184" t="s">
        <v>4164</v>
      </c>
      <c r="F161" s="185" t="s">
        <v>4165</v>
      </c>
      <c r="G161" s="186" t="s">
        <v>258</v>
      </c>
      <c r="H161" s="187">
        <v>0.151</v>
      </c>
      <c r="I161" s="188"/>
      <c r="J161" s="189">
        <f>ROUND(I161*H161,2)</f>
        <v>0</v>
      </c>
      <c r="K161" s="185" t="s">
        <v>193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126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126</v>
      </c>
      <c r="BM161" s="25" t="s">
        <v>4166</v>
      </c>
    </row>
    <row r="162" spans="2:65" s="13" customFormat="1">
      <c r="B162" s="204"/>
      <c r="D162" s="196" t="s">
        <v>196</v>
      </c>
      <c r="E162" s="205" t="s">
        <v>5</v>
      </c>
      <c r="F162" s="206" t="s">
        <v>4167</v>
      </c>
      <c r="H162" s="207">
        <v>0.151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196</v>
      </c>
      <c r="AU162" s="205" t="s">
        <v>80</v>
      </c>
      <c r="AV162" s="13" t="s">
        <v>80</v>
      </c>
      <c r="AW162" s="13" t="s">
        <v>37</v>
      </c>
      <c r="AX162" s="13" t="s">
        <v>24</v>
      </c>
      <c r="AY162" s="205" t="s">
        <v>187</v>
      </c>
    </row>
    <row r="163" spans="2:65" s="11" customFormat="1" ht="37.35" customHeight="1">
      <c r="B163" s="168"/>
      <c r="D163" s="169" t="s">
        <v>72</v>
      </c>
      <c r="E163" s="170" t="s">
        <v>269</v>
      </c>
      <c r="F163" s="170" t="s">
        <v>4168</v>
      </c>
      <c r="I163" s="171"/>
      <c r="J163" s="172">
        <f>BK163</f>
        <v>0</v>
      </c>
      <c r="L163" s="168"/>
      <c r="M163" s="173"/>
      <c r="N163" s="174"/>
      <c r="O163" s="174"/>
      <c r="P163" s="175">
        <f>P164</f>
        <v>0</v>
      </c>
      <c r="Q163" s="174"/>
      <c r="R163" s="175">
        <f>R164</f>
        <v>0</v>
      </c>
      <c r="S163" s="174"/>
      <c r="T163" s="176">
        <f>T164</f>
        <v>0</v>
      </c>
      <c r="AR163" s="169" t="s">
        <v>202</v>
      </c>
      <c r="AT163" s="177" t="s">
        <v>72</v>
      </c>
      <c r="AU163" s="177" t="s">
        <v>73</v>
      </c>
      <c r="AY163" s="169" t="s">
        <v>187</v>
      </c>
      <c r="BK163" s="178">
        <f>BK164</f>
        <v>0</v>
      </c>
    </row>
    <row r="164" spans="2:65" s="11" customFormat="1" ht="19.899999999999999" customHeight="1">
      <c r="B164" s="168"/>
      <c r="D164" s="179" t="s">
        <v>72</v>
      </c>
      <c r="E164" s="180" t="s">
        <v>4169</v>
      </c>
      <c r="F164" s="180" t="s">
        <v>4170</v>
      </c>
      <c r="I164" s="171"/>
      <c r="J164" s="181">
        <f>BK164</f>
        <v>0</v>
      </c>
      <c r="L164" s="168"/>
      <c r="M164" s="173"/>
      <c r="N164" s="174"/>
      <c r="O164" s="174"/>
      <c r="P164" s="175">
        <f>SUM(P165:P173)</f>
        <v>0</v>
      </c>
      <c r="Q164" s="174"/>
      <c r="R164" s="175">
        <f>SUM(R165:R173)</f>
        <v>0</v>
      </c>
      <c r="S164" s="174"/>
      <c r="T164" s="176">
        <f>SUM(T165:T173)</f>
        <v>0</v>
      </c>
      <c r="AR164" s="169" t="s">
        <v>202</v>
      </c>
      <c r="AT164" s="177" t="s">
        <v>72</v>
      </c>
      <c r="AU164" s="177" t="s">
        <v>24</v>
      </c>
      <c r="AY164" s="169" t="s">
        <v>187</v>
      </c>
      <c r="BK164" s="178">
        <f>SUM(BK165:BK173)</f>
        <v>0</v>
      </c>
    </row>
    <row r="165" spans="2:65" s="1" customFormat="1" ht="44.25" customHeight="1">
      <c r="B165" s="182"/>
      <c r="C165" s="183" t="s">
        <v>379</v>
      </c>
      <c r="D165" s="183" t="s">
        <v>189</v>
      </c>
      <c r="E165" s="184" t="s">
        <v>4171</v>
      </c>
      <c r="F165" s="185" t="s">
        <v>4172</v>
      </c>
      <c r="G165" s="186" t="s">
        <v>305</v>
      </c>
      <c r="H165" s="187">
        <v>29.5</v>
      </c>
      <c r="I165" s="188"/>
      <c r="J165" s="189">
        <f>ROUND(I165*H165,2)</f>
        <v>0</v>
      </c>
      <c r="K165" s="185" t="s">
        <v>193</v>
      </c>
      <c r="L165" s="42"/>
      <c r="M165" s="190" t="s">
        <v>5</v>
      </c>
      <c r="N165" s="191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632</v>
      </c>
      <c r="AT165" s="25" t="s">
        <v>189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632</v>
      </c>
      <c r="BM165" s="25" t="s">
        <v>4173</v>
      </c>
    </row>
    <row r="166" spans="2:65" s="12" customFormat="1">
      <c r="B166" s="195"/>
      <c r="D166" s="196" t="s">
        <v>196</v>
      </c>
      <c r="E166" s="197" t="s">
        <v>5</v>
      </c>
      <c r="F166" s="198" t="s">
        <v>4068</v>
      </c>
      <c r="H166" s="199" t="s">
        <v>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9" t="s">
        <v>196</v>
      </c>
      <c r="AU166" s="199" t="s">
        <v>80</v>
      </c>
      <c r="AV166" s="12" t="s">
        <v>24</v>
      </c>
      <c r="AW166" s="12" t="s">
        <v>37</v>
      </c>
      <c r="AX166" s="12" t="s">
        <v>73</v>
      </c>
      <c r="AY166" s="199" t="s">
        <v>187</v>
      </c>
    </row>
    <row r="167" spans="2:65" s="13" customFormat="1">
      <c r="B167" s="204"/>
      <c r="D167" s="221" t="s">
        <v>196</v>
      </c>
      <c r="E167" s="246" t="s">
        <v>5</v>
      </c>
      <c r="F167" s="247" t="s">
        <v>4174</v>
      </c>
      <c r="H167" s="248">
        <v>29.5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24</v>
      </c>
      <c r="AY167" s="205" t="s">
        <v>187</v>
      </c>
    </row>
    <row r="168" spans="2:65" s="1" customFormat="1" ht="22.5" customHeight="1">
      <c r="B168" s="182"/>
      <c r="C168" s="183" t="s">
        <v>384</v>
      </c>
      <c r="D168" s="183" t="s">
        <v>189</v>
      </c>
      <c r="E168" s="184" t="s">
        <v>4175</v>
      </c>
      <c r="F168" s="185" t="s">
        <v>4176</v>
      </c>
      <c r="G168" s="186" t="s">
        <v>305</v>
      </c>
      <c r="H168" s="187">
        <v>29.5</v>
      </c>
      <c r="I168" s="188"/>
      <c r="J168" s="189">
        <f>ROUND(I168*H168,2)</f>
        <v>0</v>
      </c>
      <c r="K168" s="185" t="s">
        <v>193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632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632</v>
      </c>
      <c r="BM168" s="25" t="s">
        <v>4177</v>
      </c>
    </row>
    <row r="169" spans="2:65" s="12" customFormat="1">
      <c r="B169" s="195"/>
      <c r="D169" s="196" t="s">
        <v>196</v>
      </c>
      <c r="E169" s="197" t="s">
        <v>5</v>
      </c>
      <c r="F169" s="198" t="s">
        <v>4068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65" s="13" customFormat="1">
      <c r="B170" s="204"/>
      <c r="D170" s="221" t="s">
        <v>196</v>
      </c>
      <c r="E170" s="246" t="s">
        <v>5</v>
      </c>
      <c r="F170" s="247" t="s">
        <v>4174</v>
      </c>
      <c r="H170" s="248">
        <v>29.5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24</v>
      </c>
      <c r="AY170" s="205" t="s">
        <v>187</v>
      </c>
    </row>
    <row r="171" spans="2:65" s="1" customFormat="1" ht="31.5" customHeight="1">
      <c r="B171" s="182"/>
      <c r="C171" s="183" t="s">
        <v>390</v>
      </c>
      <c r="D171" s="183" t="s">
        <v>189</v>
      </c>
      <c r="E171" s="184" t="s">
        <v>4178</v>
      </c>
      <c r="F171" s="185" t="s">
        <v>4179</v>
      </c>
      <c r="G171" s="186" t="s">
        <v>277</v>
      </c>
      <c r="H171" s="187">
        <v>29.5</v>
      </c>
      <c r="I171" s="188"/>
      <c r="J171" s="189">
        <f>ROUND(I171*H171,2)</f>
        <v>0</v>
      </c>
      <c r="K171" s="185" t="s">
        <v>193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632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632</v>
      </c>
      <c r="BM171" s="25" t="s">
        <v>4180</v>
      </c>
    </row>
    <row r="172" spans="2:65" s="12" customFormat="1">
      <c r="B172" s="195"/>
      <c r="D172" s="196" t="s">
        <v>196</v>
      </c>
      <c r="E172" s="197" t="s">
        <v>5</v>
      </c>
      <c r="F172" s="198" t="s">
        <v>4068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65" s="13" customFormat="1">
      <c r="B173" s="204"/>
      <c r="D173" s="196" t="s">
        <v>196</v>
      </c>
      <c r="E173" s="205" t="s">
        <v>5</v>
      </c>
      <c r="F173" s="206" t="s">
        <v>4181</v>
      </c>
      <c r="H173" s="207">
        <v>29.5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24</v>
      </c>
      <c r="AY173" s="205" t="s">
        <v>187</v>
      </c>
    </row>
    <row r="174" spans="2:65" s="11" customFormat="1" ht="37.35" customHeight="1">
      <c r="B174" s="168"/>
      <c r="D174" s="169" t="s">
        <v>72</v>
      </c>
      <c r="E174" s="170" t="s">
        <v>3802</v>
      </c>
      <c r="F174" s="170" t="s">
        <v>127</v>
      </c>
      <c r="I174" s="171"/>
      <c r="J174" s="172">
        <f>BK174</f>
        <v>0</v>
      </c>
      <c r="L174" s="168"/>
      <c r="M174" s="173"/>
      <c r="N174" s="174"/>
      <c r="O174" s="174"/>
      <c r="P174" s="175">
        <f>P175+P178+P181</f>
        <v>0</v>
      </c>
      <c r="Q174" s="174"/>
      <c r="R174" s="175">
        <f>R175+R178+R181</f>
        <v>0</v>
      </c>
      <c r="S174" s="174"/>
      <c r="T174" s="176">
        <f>T175+T178+T181</f>
        <v>0</v>
      </c>
      <c r="AR174" s="169" t="s">
        <v>222</v>
      </c>
      <c r="AT174" s="177" t="s">
        <v>72</v>
      </c>
      <c r="AU174" s="177" t="s">
        <v>73</v>
      </c>
      <c r="AY174" s="169" t="s">
        <v>187</v>
      </c>
      <c r="BK174" s="178">
        <f>BK175+BK178+BK181</f>
        <v>0</v>
      </c>
    </row>
    <row r="175" spans="2:65" s="11" customFormat="1" ht="19.899999999999999" customHeight="1">
      <c r="B175" s="168"/>
      <c r="D175" s="179" t="s">
        <v>72</v>
      </c>
      <c r="E175" s="180" t="s">
        <v>3803</v>
      </c>
      <c r="F175" s="180" t="s">
        <v>3804</v>
      </c>
      <c r="I175" s="171"/>
      <c r="J175" s="181">
        <f>BK175</f>
        <v>0</v>
      </c>
      <c r="L175" s="168"/>
      <c r="M175" s="173"/>
      <c r="N175" s="174"/>
      <c r="O175" s="174"/>
      <c r="P175" s="175">
        <f>SUM(P176:P177)</f>
        <v>0</v>
      </c>
      <c r="Q175" s="174"/>
      <c r="R175" s="175">
        <f>SUM(R176:R177)</f>
        <v>0</v>
      </c>
      <c r="S175" s="174"/>
      <c r="T175" s="176">
        <f>SUM(T176:T177)</f>
        <v>0</v>
      </c>
      <c r="AR175" s="169" t="s">
        <v>222</v>
      </c>
      <c r="AT175" s="177" t="s">
        <v>72</v>
      </c>
      <c r="AU175" s="177" t="s">
        <v>24</v>
      </c>
      <c r="AY175" s="169" t="s">
        <v>187</v>
      </c>
      <c r="BK175" s="178">
        <f>SUM(BK176:BK177)</f>
        <v>0</v>
      </c>
    </row>
    <row r="176" spans="2:65" s="1" customFormat="1" ht="31.5" customHeight="1">
      <c r="B176" s="182"/>
      <c r="C176" s="183" t="s">
        <v>395</v>
      </c>
      <c r="D176" s="183" t="s">
        <v>189</v>
      </c>
      <c r="E176" s="184" t="s">
        <v>4182</v>
      </c>
      <c r="F176" s="185" t="s">
        <v>3806</v>
      </c>
      <c r="G176" s="186" t="s">
        <v>3807</v>
      </c>
      <c r="H176" s="187">
        <v>1</v>
      </c>
      <c r="I176" s="188"/>
      <c r="J176" s="189">
        <f>ROUND(I176*H176,2)</f>
        <v>0</v>
      </c>
      <c r="K176" s="185" t="s">
        <v>4183</v>
      </c>
      <c r="L176" s="42"/>
      <c r="M176" s="190" t="s">
        <v>5</v>
      </c>
      <c r="N176" s="191" t="s">
        <v>44</v>
      </c>
      <c r="O176" s="43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25" t="s">
        <v>3808</v>
      </c>
      <c r="AT176" s="25" t="s">
        <v>189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3808</v>
      </c>
      <c r="BM176" s="25" t="s">
        <v>4184</v>
      </c>
    </row>
    <row r="177" spans="2:65" s="1" customFormat="1" ht="27">
      <c r="B177" s="42"/>
      <c r="D177" s="196" t="s">
        <v>417</v>
      </c>
      <c r="F177" s="243" t="s">
        <v>4185</v>
      </c>
      <c r="I177" s="244"/>
      <c r="L177" s="42"/>
      <c r="M177" s="245"/>
      <c r="N177" s="43"/>
      <c r="O177" s="43"/>
      <c r="P177" s="43"/>
      <c r="Q177" s="43"/>
      <c r="R177" s="43"/>
      <c r="S177" s="43"/>
      <c r="T177" s="71"/>
      <c r="AT177" s="25" t="s">
        <v>417</v>
      </c>
      <c r="AU177" s="25" t="s">
        <v>80</v>
      </c>
    </row>
    <row r="178" spans="2:65" s="11" customFormat="1" ht="29.85" customHeight="1">
      <c r="B178" s="168"/>
      <c r="D178" s="179" t="s">
        <v>72</v>
      </c>
      <c r="E178" s="180" t="s">
        <v>3810</v>
      </c>
      <c r="F178" s="180" t="s">
        <v>3811</v>
      </c>
      <c r="I178" s="171"/>
      <c r="J178" s="181">
        <f>BK178</f>
        <v>0</v>
      </c>
      <c r="L178" s="168"/>
      <c r="M178" s="173"/>
      <c r="N178" s="174"/>
      <c r="O178" s="174"/>
      <c r="P178" s="175">
        <f>SUM(P179:P180)</f>
        <v>0</v>
      </c>
      <c r="Q178" s="174"/>
      <c r="R178" s="175">
        <f>SUM(R179:R180)</f>
        <v>0</v>
      </c>
      <c r="S178" s="174"/>
      <c r="T178" s="176">
        <f>SUM(T179:T180)</f>
        <v>0</v>
      </c>
      <c r="AR178" s="169" t="s">
        <v>222</v>
      </c>
      <c r="AT178" s="177" t="s">
        <v>72</v>
      </c>
      <c r="AU178" s="177" t="s">
        <v>24</v>
      </c>
      <c r="AY178" s="169" t="s">
        <v>187</v>
      </c>
      <c r="BK178" s="178">
        <f>SUM(BK179:BK180)</f>
        <v>0</v>
      </c>
    </row>
    <row r="179" spans="2:65" s="1" customFormat="1" ht="22.5" customHeight="1">
      <c r="B179" s="182"/>
      <c r="C179" s="183" t="s">
        <v>402</v>
      </c>
      <c r="D179" s="183" t="s">
        <v>189</v>
      </c>
      <c r="E179" s="184" t="s">
        <v>4186</v>
      </c>
      <c r="F179" s="185" t="s">
        <v>4187</v>
      </c>
      <c r="G179" s="186" t="s">
        <v>3807</v>
      </c>
      <c r="H179" s="187">
        <v>1</v>
      </c>
      <c r="I179" s="188"/>
      <c r="J179" s="189">
        <f>ROUND(I179*H179,2)</f>
        <v>0</v>
      </c>
      <c r="K179" s="185" t="s">
        <v>4183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5" t="s">
        <v>3808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3808</v>
      </c>
      <c r="BM179" s="25" t="s">
        <v>4188</v>
      </c>
    </row>
    <row r="180" spans="2:65" s="1" customFormat="1" ht="22.5" customHeight="1">
      <c r="B180" s="182"/>
      <c r="C180" s="183" t="s">
        <v>407</v>
      </c>
      <c r="D180" s="183" t="s">
        <v>189</v>
      </c>
      <c r="E180" s="184" t="s">
        <v>4189</v>
      </c>
      <c r="F180" s="185" t="s">
        <v>4190</v>
      </c>
      <c r="G180" s="186" t="s">
        <v>3807</v>
      </c>
      <c r="H180" s="187">
        <v>1</v>
      </c>
      <c r="I180" s="188"/>
      <c r="J180" s="189">
        <f>ROUND(I180*H180,2)</f>
        <v>0</v>
      </c>
      <c r="K180" s="185" t="s">
        <v>4183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3808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3808</v>
      </c>
      <c r="BM180" s="25" t="s">
        <v>4191</v>
      </c>
    </row>
    <row r="181" spans="2:65" s="11" customFormat="1" ht="29.85" customHeight="1">
      <c r="B181" s="168"/>
      <c r="D181" s="179" t="s">
        <v>72</v>
      </c>
      <c r="E181" s="180" t="s">
        <v>3818</v>
      </c>
      <c r="F181" s="180" t="s">
        <v>3819</v>
      </c>
      <c r="I181" s="171"/>
      <c r="J181" s="181">
        <f>BK181</f>
        <v>0</v>
      </c>
      <c r="L181" s="168"/>
      <c r="M181" s="173"/>
      <c r="N181" s="174"/>
      <c r="O181" s="174"/>
      <c r="P181" s="175">
        <f>P182</f>
        <v>0</v>
      </c>
      <c r="Q181" s="174"/>
      <c r="R181" s="175">
        <f>R182</f>
        <v>0</v>
      </c>
      <c r="S181" s="174"/>
      <c r="T181" s="176">
        <f>T182</f>
        <v>0</v>
      </c>
      <c r="AR181" s="169" t="s">
        <v>222</v>
      </c>
      <c r="AT181" s="177" t="s">
        <v>72</v>
      </c>
      <c r="AU181" s="177" t="s">
        <v>24</v>
      </c>
      <c r="AY181" s="169" t="s">
        <v>187</v>
      </c>
      <c r="BK181" s="178">
        <f>BK182</f>
        <v>0</v>
      </c>
    </row>
    <row r="182" spans="2:65" s="1" customFormat="1" ht="22.5" customHeight="1">
      <c r="B182" s="182"/>
      <c r="C182" s="183" t="s">
        <v>413</v>
      </c>
      <c r="D182" s="183" t="s">
        <v>189</v>
      </c>
      <c r="E182" s="184" t="s">
        <v>4192</v>
      </c>
      <c r="F182" s="185" t="s">
        <v>4193</v>
      </c>
      <c r="G182" s="186" t="s">
        <v>3807</v>
      </c>
      <c r="H182" s="187">
        <v>1</v>
      </c>
      <c r="I182" s="188"/>
      <c r="J182" s="189">
        <f>ROUND(I182*H182,2)</f>
        <v>0</v>
      </c>
      <c r="K182" s="185" t="s">
        <v>4183</v>
      </c>
      <c r="L182" s="42"/>
      <c r="M182" s="190" t="s">
        <v>5</v>
      </c>
      <c r="N182" s="258" t="s">
        <v>44</v>
      </c>
      <c r="O182" s="254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AR182" s="25" t="s">
        <v>3808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3808</v>
      </c>
      <c r="BM182" s="25" t="s">
        <v>4194</v>
      </c>
    </row>
    <row r="183" spans="2:65" s="1" customFormat="1" ht="6.95" customHeight="1">
      <c r="B183" s="57"/>
      <c r="C183" s="58"/>
      <c r="D183" s="58"/>
      <c r="E183" s="58"/>
      <c r="F183" s="58"/>
      <c r="G183" s="58"/>
      <c r="H183" s="58"/>
      <c r="I183" s="135"/>
      <c r="J183" s="58"/>
      <c r="K183" s="58"/>
      <c r="L183" s="42"/>
    </row>
  </sheetData>
  <autoFilter ref="C91:K182"/>
  <mergeCells count="12">
    <mergeCell ref="E82:H82"/>
    <mergeCell ref="E84:H8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0:H80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111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4195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ROUND(SUM(BE98:BE243), 2)</f>
        <v>0</v>
      </c>
      <c r="G32" s="43"/>
      <c r="H32" s="43"/>
      <c r="I32" s="127">
        <v>0.21</v>
      </c>
      <c r="J32" s="126">
        <f>ROUND(ROUND((SUM(BE98:BE243)),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ROUND(SUM(BF98:BF243), 2)</f>
        <v>0</v>
      </c>
      <c r="G33" s="43"/>
      <c r="H33" s="43"/>
      <c r="I33" s="127">
        <v>0.15</v>
      </c>
      <c r="J33" s="126">
        <f>ROUND(ROUND((SUM(BF98:BF243)),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ROUND(SUM(BG98:BG243),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ROUND(SUM(BH98:BH243),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ROUND(SUM(BI98:BI243),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10 - MĚŘENÍ A REGULACE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J98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J99</f>
        <v>0</v>
      </c>
      <c r="K61" s="149"/>
    </row>
    <row r="62" spans="2:47" s="9" customFormat="1" ht="19.899999999999999" customHeight="1">
      <c r="B62" s="150"/>
      <c r="C62" s="151"/>
      <c r="D62" s="152" t="s">
        <v>3216</v>
      </c>
      <c r="E62" s="153"/>
      <c r="F62" s="153"/>
      <c r="G62" s="153"/>
      <c r="H62" s="153"/>
      <c r="I62" s="154"/>
      <c r="J62" s="155">
        <f>J100</f>
        <v>0</v>
      </c>
      <c r="K62" s="156"/>
    </row>
    <row r="63" spans="2:47" s="9" customFormat="1" ht="19.899999999999999" customHeight="1">
      <c r="B63" s="150"/>
      <c r="C63" s="151"/>
      <c r="D63" s="152" t="s">
        <v>3217</v>
      </c>
      <c r="E63" s="153"/>
      <c r="F63" s="153"/>
      <c r="G63" s="153"/>
      <c r="H63" s="153"/>
      <c r="I63" s="154"/>
      <c r="J63" s="155">
        <f>J103</f>
        <v>0</v>
      </c>
      <c r="K63" s="156"/>
    </row>
    <row r="64" spans="2:47" s="9" customFormat="1" ht="19.899999999999999" customHeight="1">
      <c r="B64" s="150"/>
      <c r="C64" s="151"/>
      <c r="D64" s="152" t="s">
        <v>3218</v>
      </c>
      <c r="E64" s="153"/>
      <c r="F64" s="153"/>
      <c r="G64" s="153"/>
      <c r="H64" s="153"/>
      <c r="I64" s="154"/>
      <c r="J64" s="155">
        <f>J106</f>
        <v>0</v>
      </c>
      <c r="K64" s="156"/>
    </row>
    <row r="65" spans="2:11" s="9" customFormat="1" ht="19.899999999999999" customHeight="1">
      <c r="B65" s="150"/>
      <c r="C65" s="151"/>
      <c r="D65" s="152" t="s">
        <v>3219</v>
      </c>
      <c r="E65" s="153"/>
      <c r="F65" s="153"/>
      <c r="G65" s="153"/>
      <c r="H65" s="153"/>
      <c r="I65" s="154"/>
      <c r="J65" s="155">
        <f>J113</f>
        <v>0</v>
      </c>
      <c r="K65" s="156"/>
    </row>
    <row r="66" spans="2:11" s="9" customFormat="1" ht="19.899999999999999" customHeight="1">
      <c r="B66" s="150"/>
      <c r="C66" s="151"/>
      <c r="D66" s="152" t="s">
        <v>3220</v>
      </c>
      <c r="E66" s="153"/>
      <c r="F66" s="153"/>
      <c r="G66" s="153"/>
      <c r="H66" s="153"/>
      <c r="I66" s="154"/>
      <c r="J66" s="155">
        <f>J158</f>
        <v>0</v>
      </c>
      <c r="K66" s="156"/>
    </row>
    <row r="67" spans="2:11" s="9" customFormat="1" ht="19.899999999999999" customHeight="1">
      <c r="B67" s="150"/>
      <c r="C67" s="151"/>
      <c r="D67" s="152" t="s">
        <v>3221</v>
      </c>
      <c r="E67" s="153"/>
      <c r="F67" s="153"/>
      <c r="G67" s="153"/>
      <c r="H67" s="153"/>
      <c r="I67" s="154"/>
      <c r="J67" s="155">
        <f>J166</f>
        <v>0</v>
      </c>
      <c r="K67" s="156"/>
    </row>
    <row r="68" spans="2:11" s="8" customFormat="1" ht="24.95" customHeight="1">
      <c r="B68" s="143"/>
      <c r="C68" s="144"/>
      <c r="D68" s="145" t="s">
        <v>3223</v>
      </c>
      <c r="E68" s="146"/>
      <c r="F68" s="146"/>
      <c r="G68" s="146"/>
      <c r="H68" s="146"/>
      <c r="I68" s="147"/>
      <c r="J68" s="148">
        <f>J175</f>
        <v>0</v>
      </c>
      <c r="K68" s="149"/>
    </row>
    <row r="69" spans="2:11" s="9" customFormat="1" ht="19.899999999999999" customHeight="1">
      <c r="B69" s="150"/>
      <c r="C69" s="151"/>
      <c r="D69" s="152" t="s">
        <v>4196</v>
      </c>
      <c r="E69" s="153"/>
      <c r="F69" s="153"/>
      <c r="G69" s="153"/>
      <c r="H69" s="153"/>
      <c r="I69" s="154"/>
      <c r="J69" s="155">
        <f>J176</f>
        <v>0</v>
      </c>
      <c r="K69" s="156"/>
    </row>
    <row r="70" spans="2:11" s="9" customFormat="1" ht="19.899999999999999" customHeight="1">
      <c r="B70" s="150"/>
      <c r="C70" s="151"/>
      <c r="D70" s="152" t="s">
        <v>4197</v>
      </c>
      <c r="E70" s="153"/>
      <c r="F70" s="153"/>
      <c r="G70" s="153"/>
      <c r="H70" s="153"/>
      <c r="I70" s="154"/>
      <c r="J70" s="155">
        <f>J199</f>
        <v>0</v>
      </c>
      <c r="K70" s="156"/>
    </row>
    <row r="71" spans="2:11" s="8" customFormat="1" ht="24.95" customHeight="1">
      <c r="B71" s="143"/>
      <c r="C71" s="144"/>
      <c r="D71" s="145" t="s">
        <v>4198</v>
      </c>
      <c r="E71" s="146"/>
      <c r="F71" s="146"/>
      <c r="G71" s="146"/>
      <c r="H71" s="146"/>
      <c r="I71" s="147"/>
      <c r="J71" s="148">
        <f>J223</f>
        <v>0</v>
      </c>
      <c r="K71" s="149"/>
    </row>
    <row r="72" spans="2:11" s="8" customFormat="1" ht="24.95" customHeight="1">
      <c r="B72" s="143"/>
      <c r="C72" s="144"/>
      <c r="D72" s="145" t="s">
        <v>3226</v>
      </c>
      <c r="E72" s="146"/>
      <c r="F72" s="146"/>
      <c r="G72" s="146"/>
      <c r="H72" s="146"/>
      <c r="I72" s="147"/>
      <c r="J72" s="148">
        <f>J234</f>
        <v>0</v>
      </c>
      <c r="K72" s="149"/>
    </row>
    <row r="73" spans="2:11" s="8" customFormat="1" ht="24.95" customHeight="1">
      <c r="B73" s="143"/>
      <c r="C73" s="144"/>
      <c r="D73" s="145" t="s">
        <v>3227</v>
      </c>
      <c r="E73" s="146"/>
      <c r="F73" s="146"/>
      <c r="G73" s="146"/>
      <c r="H73" s="146"/>
      <c r="I73" s="147"/>
      <c r="J73" s="148">
        <f>J236</f>
        <v>0</v>
      </c>
      <c r="K73" s="149"/>
    </row>
    <row r="74" spans="2:11" s="9" customFormat="1" ht="19.899999999999999" customHeight="1">
      <c r="B74" s="150"/>
      <c r="C74" s="151"/>
      <c r="D74" s="152" t="s">
        <v>3228</v>
      </c>
      <c r="E74" s="153"/>
      <c r="F74" s="153"/>
      <c r="G74" s="153"/>
      <c r="H74" s="153"/>
      <c r="I74" s="154"/>
      <c r="J74" s="155">
        <f>J237</f>
        <v>0</v>
      </c>
      <c r="K74" s="156"/>
    </row>
    <row r="75" spans="2:11" s="9" customFormat="1" ht="19.899999999999999" customHeight="1">
      <c r="B75" s="150"/>
      <c r="C75" s="151"/>
      <c r="D75" s="152" t="s">
        <v>3229</v>
      </c>
      <c r="E75" s="153"/>
      <c r="F75" s="153"/>
      <c r="G75" s="153"/>
      <c r="H75" s="153"/>
      <c r="I75" s="154"/>
      <c r="J75" s="155">
        <f>J239</f>
        <v>0</v>
      </c>
      <c r="K75" s="156"/>
    </row>
    <row r="76" spans="2:11" s="9" customFormat="1" ht="19.899999999999999" customHeight="1">
      <c r="B76" s="150"/>
      <c r="C76" s="151"/>
      <c r="D76" s="152" t="s">
        <v>3230</v>
      </c>
      <c r="E76" s="153"/>
      <c r="F76" s="153"/>
      <c r="G76" s="153"/>
      <c r="H76" s="153"/>
      <c r="I76" s="154"/>
      <c r="J76" s="155">
        <f>J242</f>
        <v>0</v>
      </c>
      <c r="K76" s="156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14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35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36"/>
      <c r="J82" s="61"/>
      <c r="K82" s="61"/>
      <c r="L82" s="42"/>
    </row>
    <row r="83" spans="2:12" s="1" customFormat="1" ht="36.950000000000003" customHeight="1">
      <c r="B83" s="42"/>
      <c r="C83" s="62" t="s">
        <v>171</v>
      </c>
      <c r="L83" s="42"/>
    </row>
    <row r="84" spans="2:12" s="1" customFormat="1" ht="6.95" customHeight="1">
      <c r="B84" s="42"/>
      <c r="L84" s="42"/>
    </row>
    <row r="85" spans="2:12" s="1" customFormat="1" ht="14.45" customHeight="1">
      <c r="B85" s="42"/>
      <c r="C85" s="64" t="s">
        <v>19</v>
      </c>
      <c r="L85" s="42"/>
    </row>
    <row r="86" spans="2:12" s="1" customFormat="1" ht="22.5" customHeight="1">
      <c r="B86" s="42"/>
      <c r="E86" s="386" t="str">
        <f>E7</f>
        <v>PURKRABSKÁ 2-4 - DVORNÍ OBJEKT  ALBÍNKA- STAVEBNÍ ÚPRAVY, parc.č. st.572 , k.ú. Olomouc- město</v>
      </c>
      <c r="F86" s="387"/>
      <c r="G86" s="387"/>
      <c r="H86" s="387"/>
      <c r="L86" s="42"/>
    </row>
    <row r="87" spans="2:12" ht="15">
      <c r="B87" s="29"/>
      <c r="C87" s="64" t="s">
        <v>135</v>
      </c>
      <c r="L87" s="29"/>
    </row>
    <row r="88" spans="2:12" s="1" customFormat="1" ht="22.5" customHeight="1">
      <c r="B88" s="42"/>
      <c r="E88" s="386" t="s">
        <v>136</v>
      </c>
      <c r="F88" s="388"/>
      <c r="G88" s="388"/>
      <c r="H88" s="388"/>
      <c r="L88" s="42"/>
    </row>
    <row r="89" spans="2:12" s="1" customFormat="1" ht="14.45" customHeight="1">
      <c r="B89" s="42"/>
      <c r="C89" s="64" t="s">
        <v>137</v>
      </c>
      <c r="L89" s="42"/>
    </row>
    <row r="90" spans="2:12" s="1" customFormat="1" ht="23.25" customHeight="1">
      <c r="B90" s="42"/>
      <c r="E90" s="356" t="str">
        <f>E11</f>
        <v>10 - MĚŘENÍ A REGULACE</v>
      </c>
      <c r="F90" s="388"/>
      <c r="G90" s="388"/>
      <c r="H90" s="388"/>
      <c r="L90" s="42"/>
    </row>
    <row r="91" spans="2:12" s="1" customFormat="1" ht="6.95" customHeight="1">
      <c r="B91" s="42"/>
      <c r="L91" s="42"/>
    </row>
    <row r="92" spans="2:12" s="1" customFormat="1" ht="18" customHeight="1">
      <c r="B92" s="42"/>
      <c r="C92" s="64" t="s">
        <v>25</v>
      </c>
      <c r="F92" s="157" t="str">
        <f>F14</f>
        <v>Purkrabská, Olomouc</v>
      </c>
      <c r="I92" s="158" t="s">
        <v>27</v>
      </c>
      <c r="J92" s="68" t="str">
        <f>IF(J14="","",J14)</f>
        <v>5. 10. 2016</v>
      </c>
      <c r="L92" s="42"/>
    </row>
    <row r="93" spans="2:12" s="1" customFormat="1" ht="6.95" customHeight="1">
      <c r="B93" s="42"/>
      <c r="L93" s="42"/>
    </row>
    <row r="94" spans="2:12" s="1" customFormat="1" ht="15">
      <c r="B94" s="42"/>
      <c r="C94" s="64" t="s">
        <v>31</v>
      </c>
      <c r="F94" s="157" t="str">
        <f>E17</f>
        <v>Univerzita Palackého v Olomouci</v>
      </c>
      <c r="I94" s="158" t="s">
        <v>36</v>
      </c>
      <c r="J94" s="157" t="str">
        <f>E23</f>
        <v xml:space="preserve">ATELIER Polách &amp; Bravenec s r.o. </v>
      </c>
      <c r="L94" s="42"/>
    </row>
    <row r="95" spans="2:12" s="1" customFormat="1" ht="14.45" customHeight="1">
      <c r="B95" s="42"/>
      <c r="C95" s="64" t="s">
        <v>34</v>
      </c>
      <c r="F95" s="157" t="str">
        <f>IF(E20="","",E20)</f>
        <v/>
      </c>
      <c r="L95" s="42"/>
    </row>
    <row r="96" spans="2:12" s="1" customFormat="1" ht="10.35" customHeight="1">
      <c r="B96" s="42"/>
      <c r="L96" s="42"/>
    </row>
    <row r="97" spans="2:65" s="10" customFormat="1" ht="29.25" customHeight="1">
      <c r="B97" s="159"/>
      <c r="C97" s="160" t="s">
        <v>172</v>
      </c>
      <c r="D97" s="161" t="s">
        <v>58</v>
      </c>
      <c r="E97" s="161" t="s">
        <v>54</v>
      </c>
      <c r="F97" s="161" t="s">
        <v>173</v>
      </c>
      <c r="G97" s="161" t="s">
        <v>174</v>
      </c>
      <c r="H97" s="161" t="s">
        <v>175</v>
      </c>
      <c r="I97" s="162" t="s">
        <v>176</v>
      </c>
      <c r="J97" s="161" t="s">
        <v>144</v>
      </c>
      <c r="K97" s="163" t="s">
        <v>177</v>
      </c>
      <c r="L97" s="159"/>
      <c r="M97" s="74" t="s">
        <v>178</v>
      </c>
      <c r="N97" s="75" t="s">
        <v>43</v>
      </c>
      <c r="O97" s="75" t="s">
        <v>179</v>
      </c>
      <c r="P97" s="75" t="s">
        <v>180</v>
      </c>
      <c r="Q97" s="75" t="s">
        <v>181</v>
      </c>
      <c r="R97" s="75" t="s">
        <v>182</v>
      </c>
      <c r="S97" s="75" t="s">
        <v>183</v>
      </c>
      <c r="T97" s="76" t="s">
        <v>184</v>
      </c>
    </row>
    <row r="98" spans="2:65" s="1" customFormat="1" ht="29.25" customHeight="1">
      <c r="B98" s="42"/>
      <c r="C98" s="78" t="s">
        <v>145</v>
      </c>
      <c r="J98" s="164">
        <f>BK98</f>
        <v>0</v>
      </c>
      <c r="L98" s="42"/>
      <c r="M98" s="77"/>
      <c r="N98" s="69"/>
      <c r="O98" s="69"/>
      <c r="P98" s="165">
        <f>P99+P175+P223+P234+P236</f>
        <v>0</v>
      </c>
      <c r="Q98" s="69"/>
      <c r="R98" s="165">
        <f>R99+R175+R223+R234+R236</f>
        <v>2.7052999999999997E-2</v>
      </c>
      <c r="S98" s="69"/>
      <c r="T98" s="166">
        <f>T99+T175+T223+T234+T236</f>
        <v>0</v>
      </c>
      <c r="AT98" s="25" t="s">
        <v>72</v>
      </c>
      <c r="AU98" s="25" t="s">
        <v>146</v>
      </c>
      <c r="BK98" s="167">
        <f>BK99+BK175+BK223+BK234+BK236</f>
        <v>0</v>
      </c>
    </row>
    <row r="99" spans="2:65" s="11" customFormat="1" ht="37.35" customHeight="1">
      <c r="B99" s="168"/>
      <c r="D99" s="169" t="s">
        <v>72</v>
      </c>
      <c r="E99" s="170" t="s">
        <v>1087</v>
      </c>
      <c r="F99" s="170" t="s">
        <v>1088</v>
      </c>
      <c r="I99" s="171"/>
      <c r="J99" s="172">
        <f>BK99</f>
        <v>0</v>
      </c>
      <c r="L99" s="168"/>
      <c r="M99" s="173"/>
      <c r="N99" s="174"/>
      <c r="O99" s="174"/>
      <c r="P99" s="175">
        <f>P100+P103+P106+P113+P158+P166</f>
        <v>0</v>
      </c>
      <c r="Q99" s="174"/>
      <c r="R99" s="175">
        <f>R100+R103+R106+R113+R158+R166</f>
        <v>2.7052999999999997E-2</v>
      </c>
      <c r="S99" s="174"/>
      <c r="T99" s="176">
        <f>T100+T103+T106+T113+T158+T166</f>
        <v>0</v>
      </c>
      <c r="AR99" s="169" t="s">
        <v>80</v>
      </c>
      <c r="AT99" s="177" t="s">
        <v>72</v>
      </c>
      <c r="AU99" s="177" t="s">
        <v>73</v>
      </c>
      <c r="AY99" s="169" t="s">
        <v>187</v>
      </c>
      <c r="BK99" s="178">
        <f>BK100+BK103+BK106+BK113+BK158+BK166</f>
        <v>0</v>
      </c>
    </row>
    <row r="100" spans="2:65" s="11" customFormat="1" ht="19.899999999999999" customHeight="1">
      <c r="B100" s="168"/>
      <c r="D100" s="179" t="s">
        <v>72</v>
      </c>
      <c r="E100" s="180" t="s">
        <v>3279</v>
      </c>
      <c r="F100" s="180" t="s">
        <v>3280</v>
      </c>
      <c r="I100" s="171"/>
      <c r="J100" s="181">
        <f>BK100</f>
        <v>0</v>
      </c>
      <c r="L100" s="168"/>
      <c r="M100" s="173"/>
      <c r="N100" s="174"/>
      <c r="O100" s="174"/>
      <c r="P100" s="175">
        <f>SUM(P101:P102)</f>
        <v>0</v>
      </c>
      <c r="Q100" s="174"/>
      <c r="R100" s="175">
        <f>SUM(R101:R102)</f>
        <v>0</v>
      </c>
      <c r="S100" s="174"/>
      <c r="T100" s="176">
        <f>SUM(T101:T102)</f>
        <v>0</v>
      </c>
      <c r="AR100" s="169" t="s">
        <v>80</v>
      </c>
      <c r="AT100" s="177" t="s">
        <v>72</v>
      </c>
      <c r="AU100" s="177" t="s">
        <v>24</v>
      </c>
      <c r="AY100" s="169" t="s">
        <v>187</v>
      </c>
      <c r="BK100" s="178">
        <f>SUM(BK101:BK102)</f>
        <v>0</v>
      </c>
    </row>
    <row r="101" spans="2:65" s="1" customFormat="1" ht="31.5" customHeight="1">
      <c r="B101" s="182"/>
      <c r="C101" s="183" t="s">
        <v>24</v>
      </c>
      <c r="D101" s="183" t="s">
        <v>189</v>
      </c>
      <c r="E101" s="184" t="s">
        <v>4199</v>
      </c>
      <c r="F101" s="185" t="s">
        <v>4200</v>
      </c>
      <c r="G101" s="186" t="s">
        <v>410</v>
      </c>
      <c r="H101" s="187">
        <v>1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4201</v>
      </c>
    </row>
    <row r="102" spans="2:65" s="1" customFormat="1" ht="40.5">
      <c r="B102" s="42"/>
      <c r="D102" s="196" t="s">
        <v>3284</v>
      </c>
      <c r="F102" s="243" t="s">
        <v>3285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3284</v>
      </c>
      <c r="AU102" s="25" t="s">
        <v>80</v>
      </c>
    </row>
    <row r="103" spans="2:65" s="11" customFormat="1" ht="29.85" customHeight="1">
      <c r="B103" s="168"/>
      <c r="D103" s="179" t="s">
        <v>72</v>
      </c>
      <c r="E103" s="180" t="s">
        <v>3286</v>
      </c>
      <c r="F103" s="180" t="s">
        <v>3287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SUM(P104:P105)</f>
        <v>0</v>
      </c>
      <c r="Q103" s="174"/>
      <c r="R103" s="175">
        <f>SUM(R104:R105)</f>
        <v>0</v>
      </c>
      <c r="S103" s="174"/>
      <c r="T103" s="176">
        <f>SUM(T104:T105)</f>
        <v>0</v>
      </c>
      <c r="AR103" s="169" t="s">
        <v>80</v>
      </c>
      <c r="AT103" s="177" t="s">
        <v>72</v>
      </c>
      <c r="AU103" s="177" t="s">
        <v>24</v>
      </c>
      <c r="AY103" s="169" t="s">
        <v>187</v>
      </c>
      <c r="BK103" s="178">
        <f>SUM(BK104:BK105)</f>
        <v>0</v>
      </c>
    </row>
    <row r="104" spans="2:65" s="1" customFormat="1" ht="31.5" customHeight="1">
      <c r="B104" s="182"/>
      <c r="C104" s="183" t="s">
        <v>80</v>
      </c>
      <c r="D104" s="183" t="s">
        <v>189</v>
      </c>
      <c r="E104" s="184" t="s">
        <v>4202</v>
      </c>
      <c r="F104" s="185" t="s">
        <v>4203</v>
      </c>
      <c r="G104" s="186" t="s">
        <v>410</v>
      </c>
      <c r="H104" s="187">
        <v>1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126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126</v>
      </c>
      <c r="BM104" s="25" t="s">
        <v>4204</v>
      </c>
    </row>
    <row r="105" spans="2:65" s="13" customFormat="1">
      <c r="B105" s="204"/>
      <c r="D105" s="196" t="s">
        <v>196</v>
      </c>
      <c r="E105" s="205" t="s">
        <v>5</v>
      </c>
      <c r="F105" s="206" t="s">
        <v>4205</v>
      </c>
      <c r="H105" s="207">
        <v>1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24</v>
      </c>
      <c r="AY105" s="205" t="s">
        <v>187</v>
      </c>
    </row>
    <row r="106" spans="2:65" s="11" customFormat="1" ht="29.85" customHeight="1">
      <c r="B106" s="168"/>
      <c r="D106" s="179" t="s">
        <v>72</v>
      </c>
      <c r="E106" s="180" t="s">
        <v>3292</v>
      </c>
      <c r="F106" s="180" t="s">
        <v>3293</v>
      </c>
      <c r="I106" s="171"/>
      <c r="J106" s="181">
        <f>BK106</f>
        <v>0</v>
      </c>
      <c r="L106" s="168"/>
      <c r="M106" s="173"/>
      <c r="N106" s="174"/>
      <c r="O106" s="174"/>
      <c r="P106" s="175">
        <f>SUM(P107:P112)</f>
        <v>0</v>
      </c>
      <c r="Q106" s="174"/>
      <c r="R106" s="175">
        <f>SUM(R107:R112)</f>
        <v>1.9000000000000002E-3</v>
      </c>
      <c r="S106" s="174"/>
      <c r="T106" s="176">
        <f>SUM(T107:T112)</f>
        <v>0</v>
      </c>
      <c r="AR106" s="169" t="s">
        <v>80</v>
      </c>
      <c r="AT106" s="177" t="s">
        <v>72</v>
      </c>
      <c r="AU106" s="177" t="s">
        <v>24</v>
      </c>
      <c r="AY106" s="169" t="s">
        <v>187</v>
      </c>
      <c r="BK106" s="178">
        <f>SUM(BK107:BK112)</f>
        <v>0</v>
      </c>
    </row>
    <row r="107" spans="2:65" s="1" customFormat="1" ht="22.5" customHeight="1">
      <c r="B107" s="182"/>
      <c r="C107" s="183" t="s">
        <v>202</v>
      </c>
      <c r="D107" s="183" t="s">
        <v>189</v>
      </c>
      <c r="E107" s="184" t="s">
        <v>4206</v>
      </c>
      <c r="F107" s="185" t="s">
        <v>4207</v>
      </c>
      <c r="G107" s="186" t="s">
        <v>410</v>
      </c>
      <c r="H107" s="187">
        <v>10</v>
      </c>
      <c r="I107" s="188"/>
      <c r="J107" s="189">
        <f>ROUND(I107*H107,2)</f>
        <v>0</v>
      </c>
      <c r="K107" s="185" t="s">
        <v>4183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126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126</v>
      </c>
      <c r="BM107" s="25" t="s">
        <v>4208</v>
      </c>
    </row>
    <row r="108" spans="2:65" s="1" customFormat="1" ht="22.5" customHeight="1">
      <c r="B108" s="182"/>
      <c r="C108" s="230" t="s">
        <v>194</v>
      </c>
      <c r="D108" s="230" t="s">
        <v>269</v>
      </c>
      <c r="E108" s="231" t="s">
        <v>4209</v>
      </c>
      <c r="F108" s="232" t="s">
        <v>4210</v>
      </c>
      <c r="G108" s="233" t="s">
        <v>410</v>
      </c>
      <c r="H108" s="234">
        <v>10</v>
      </c>
      <c r="I108" s="235"/>
      <c r="J108" s="236">
        <f>ROUND(I108*H108,2)</f>
        <v>0</v>
      </c>
      <c r="K108" s="232" t="s">
        <v>5</v>
      </c>
      <c r="L108" s="237"/>
      <c r="M108" s="238" t="s">
        <v>5</v>
      </c>
      <c r="N108" s="239" t="s">
        <v>44</v>
      </c>
      <c r="O108" s="43"/>
      <c r="P108" s="192">
        <f>O108*H108</f>
        <v>0</v>
      </c>
      <c r="Q108" s="192">
        <v>1.9000000000000001E-4</v>
      </c>
      <c r="R108" s="192">
        <f>Q108*H108</f>
        <v>1.9000000000000002E-3</v>
      </c>
      <c r="S108" s="192">
        <v>0</v>
      </c>
      <c r="T108" s="193">
        <f>S108*H108</f>
        <v>0</v>
      </c>
      <c r="AR108" s="25" t="s">
        <v>395</v>
      </c>
      <c r="AT108" s="25" t="s">
        <v>269</v>
      </c>
      <c r="AU108" s="25" t="s">
        <v>80</v>
      </c>
      <c r="AY108" s="25" t="s">
        <v>187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24</v>
      </c>
      <c r="BK108" s="194">
        <f>ROUND(I108*H108,2)</f>
        <v>0</v>
      </c>
      <c r="BL108" s="25" t="s">
        <v>126</v>
      </c>
      <c r="BM108" s="25" t="s">
        <v>4211</v>
      </c>
    </row>
    <row r="109" spans="2:65" s="1" customFormat="1" ht="31.5" customHeight="1">
      <c r="B109" s="182"/>
      <c r="C109" s="183" t="s">
        <v>222</v>
      </c>
      <c r="D109" s="183" t="s">
        <v>189</v>
      </c>
      <c r="E109" s="184" t="s">
        <v>4212</v>
      </c>
      <c r="F109" s="185" t="s">
        <v>4213</v>
      </c>
      <c r="G109" s="186" t="s">
        <v>305</v>
      </c>
      <c r="H109" s="187">
        <v>6</v>
      </c>
      <c r="I109" s="188"/>
      <c r="J109" s="189">
        <f>ROUND(I109*H109,2)</f>
        <v>0</v>
      </c>
      <c r="K109" s="185" t="s">
        <v>193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126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4214</v>
      </c>
    </row>
    <row r="110" spans="2:65" s="12" customFormat="1">
      <c r="B110" s="195"/>
      <c r="D110" s="196" t="s">
        <v>196</v>
      </c>
      <c r="E110" s="197" t="s">
        <v>5</v>
      </c>
      <c r="F110" s="198" t="s">
        <v>3240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65" s="13" customFormat="1">
      <c r="B111" s="204"/>
      <c r="D111" s="221" t="s">
        <v>196</v>
      </c>
      <c r="E111" s="246" t="s">
        <v>5</v>
      </c>
      <c r="F111" s="247" t="s">
        <v>4215</v>
      </c>
      <c r="H111" s="248">
        <v>6</v>
      </c>
      <c r="I111" s="208"/>
      <c r="L111" s="204"/>
      <c r="M111" s="209"/>
      <c r="N111" s="210"/>
      <c r="O111" s="210"/>
      <c r="P111" s="210"/>
      <c r="Q111" s="210"/>
      <c r="R111" s="210"/>
      <c r="S111" s="210"/>
      <c r="T111" s="211"/>
      <c r="AT111" s="205" t="s">
        <v>196</v>
      </c>
      <c r="AU111" s="205" t="s">
        <v>80</v>
      </c>
      <c r="AV111" s="13" t="s">
        <v>80</v>
      </c>
      <c r="AW111" s="13" t="s">
        <v>37</v>
      </c>
      <c r="AX111" s="13" t="s">
        <v>24</v>
      </c>
      <c r="AY111" s="205" t="s">
        <v>187</v>
      </c>
    </row>
    <row r="112" spans="2:65" s="1" customFormat="1" ht="31.5" customHeight="1">
      <c r="B112" s="182"/>
      <c r="C112" s="230" t="s">
        <v>229</v>
      </c>
      <c r="D112" s="230" t="s">
        <v>269</v>
      </c>
      <c r="E112" s="231" t="s">
        <v>4216</v>
      </c>
      <c r="F112" s="232" t="s">
        <v>4217</v>
      </c>
      <c r="G112" s="233" t="s">
        <v>305</v>
      </c>
      <c r="H112" s="234">
        <v>6</v>
      </c>
      <c r="I112" s="235"/>
      <c r="J112" s="236">
        <f>ROUND(I112*H112,2)</f>
        <v>0</v>
      </c>
      <c r="K112" s="232" t="s">
        <v>5</v>
      </c>
      <c r="L112" s="237"/>
      <c r="M112" s="238" t="s">
        <v>5</v>
      </c>
      <c r="N112" s="239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395</v>
      </c>
      <c r="AT112" s="25" t="s">
        <v>269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126</v>
      </c>
      <c r="BM112" s="25" t="s">
        <v>4218</v>
      </c>
    </row>
    <row r="113" spans="2:65" s="11" customFormat="1" ht="29.85" customHeight="1">
      <c r="B113" s="168"/>
      <c r="D113" s="179" t="s">
        <v>72</v>
      </c>
      <c r="E113" s="180" t="s">
        <v>3312</v>
      </c>
      <c r="F113" s="180" t="s">
        <v>3313</v>
      </c>
      <c r="I113" s="171"/>
      <c r="J113" s="181">
        <f>BK113</f>
        <v>0</v>
      </c>
      <c r="L113" s="168"/>
      <c r="M113" s="173"/>
      <c r="N113" s="174"/>
      <c r="O113" s="174"/>
      <c r="P113" s="175">
        <f>SUM(P114:P157)</f>
        <v>0</v>
      </c>
      <c r="Q113" s="174"/>
      <c r="R113" s="175">
        <f>SUM(R114:R157)</f>
        <v>2.4872999999999999E-2</v>
      </c>
      <c r="S113" s="174"/>
      <c r="T113" s="176">
        <f>SUM(T114:T157)</f>
        <v>0</v>
      </c>
      <c r="AR113" s="169" t="s">
        <v>80</v>
      </c>
      <c r="AT113" s="177" t="s">
        <v>72</v>
      </c>
      <c r="AU113" s="177" t="s">
        <v>24</v>
      </c>
      <c r="AY113" s="169" t="s">
        <v>187</v>
      </c>
      <c r="BK113" s="178">
        <f>SUM(BK114:BK157)</f>
        <v>0</v>
      </c>
    </row>
    <row r="114" spans="2:65" s="1" customFormat="1" ht="44.25" customHeight="1">
      <c r="B114" s="182"/>
      <c r="C114" s="183" t="s">
        <v>233</v>
      </c>
      <c r="D114" s="183" t="s">
        <v>189</v>
      </c>
      <c r="E114" s="184" t="s">
        <v>3336</v>
      </c>
      <c r="F114" s="185" t="s">
        <v>3337</v>
      </c>
      <c r="G114" s="186" t="s">
        <v>305</v>
      </c>
      <c r="H114" s="187">
        <v>110.5</v>
      </c>
      <c r="I114" s="188"/>
      <c r="J114" s="189">
        <f>ROUND(I114*H114,2)</f>
        <v>0</v>
      </c>
      <c r="K114" s="185" t="s">
        <v>193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126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126</v>
      </c>
      <c r="BM114" s="25" t="s">
        <v>4219</v>
      </c>
    </row>
    <row r="115" spans="2:65" s="12" customFormat="1">
      <c r="B115" s="195"/>
      <c r="D115" s="196" t="s">
        <v>196</v>
      </c>
      <c r="E115" s="197" t="s">
        <v>5</v>
      </c>
      <c r="F115" s="198" t="s">
        <v>3339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65" s="12" customFormat="1">
      <c r="B116" s="195"/>
      <c r="D116" s="196" t="s">
        <v>196</v>
      </c>
      <c r="E116" s="197" t="s">
        <v>5</v>
      </c>
      <c r="F116" s="198" t="s">
        <v>3342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65" s="13" customFormat="1">
      <c r="B117" s="204"/>
      <c r="D117" s="196" t="s">
        <v>196</v>
      </c>
      <c r="E117" s="205" t="s">
        <v>5</v>
      </c>
      <c r="F117" s="206" t="s">
        <v>4220</v>
      </c>
      <c r="H117" s="207">
        <v>14.5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65" s="13" customFormat="1">
      <c r="B118" s="204"/>
      <c r="D118" s="196" t="s">
        <v>196</v>
      </c>
      <c r="E118" s="205" t="s">
        <v>5</v>
      </c>
      <c r="F118" s="206" t="s">
        <v>4221</v>
      </c>
      <c r="H118" s="207">
        <v>6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65" s="13" customFormat="1">
      <c r="B119" s="204"/>
      <c r="D119" s="196" t="s">
        <v>196</v>
      </c>
      <c r="E119" s="205" t="s">
        <v>5</v>
      </c>
      <c r="F119" s="206" t="s">
        <v>4222</v>
      </c>
      <c r="H119" s="207">
        <v>5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65" s="13" customFormat="1">
      <c r="B120" s="204"/>
      <c r="D120" s="196" t="s">
        <v>196</v>
      </c>
      <c r="E120" s="205" t="s">
        <v>5</v>
      </c>
      <c r="F120" s="206" t="s">
        <v>4223</v>
      </c>
      <c r="H120" s="207">
        <v>8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65" s="13" customFormat="1">
      <c r="B121" s="204"/>
      <c r="D121" s="196" t="s">
        <v>196</v>
      </c>
      <c r="E121" s="205" t="s">
        <v>5</v>
      </c>
      <c r="F121" s="206" t="s">
        <v>4224</v>
      </c>
      <c r="H121" s="207">
        <v>5</v>
      </c>
      <c r="I121" s="208"/>
      <c r="L121" s="204"/>
      <c r="M121" s="209"/>
      <c r="N121" s="210"/>
      <c r="O121" s="210"/>
      <c r="P121" s="210"/>
      <c r="Q121" s="210"/>
      <c r="R121" s="210"/>
      <c r="S121" s="210"/>
      <c r="T121" s="211"/>
      <c r="AT121" s="205" t="s">
        <v>196</v>
      </c>
      <c r="AU121" s="205" t="s">
        <v>80</v>
      </c>
      <c r="AV121" s="13" t="s">
        <v>80</v>
      </c>
      <c r="AW121" s="13" t="s">
        <v>37</v>
      </c>
      <c r="AX121" s="13" t="s">
        <v>73</v>
      </c>
      <c r="AY121" s="205" t="s">
        <v>187</v>
      </c>
    </row>
    <row r="122" spans="2:65" s="13" customFormat="1">
      <c r="B122" s="204"/>
      <c r="D122" s="196" t="s">
        <v>196</v>
      </c>
      <c r="E122" s="205" t="s">
        <v>5</v>
      </c>
      <c r="F122" s="206" t="s">
        <v>4225</v>
      </c>
      <c r="H122" s="207">
        <v>27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65" s="14" customFormat="1">
      <c r="B123" s="212"/>
      <c r="D123" s="196" t="s">
        <v>196</v>
      </c>
      <c r="E123" s="213" t="s">
        <v>5</v>
      </c>
      <c r="F123" s="214" t="s">
        <v>201</v>
      </c>
      <c r="H123" s="215">
        <v>65.5</v>
      </c>
      <c r="I123" s="216"/>
      <c r="L123" s="212"/>
      <c r="M123" s="217"/>
      <c r="N123" s="218"/>
      <c r="O123" s="218"/>
      <c r="P123" s="218"/>
      <c r="Q123" s="218"/>
      <c r="R123" s="218"/>
      <c r="S123" s="218"/>
      <c r="T123" s="219"/>
      <c r="AT123" s="213" t="s">
        <v>196</v>
      </c>
      <c r="AU123" s="213" t="s">
        <v>80</v>
      </c>
      <c r="AV123" s="14" t="s">
        <v>202</v>
      </c>
      <c r="AW123" s="14" t="s">
        <v>37</v>
      </c>
      <c r="AX123" s="14" t="s">
        <v>73</v>
      </c>
      <c r="AY123" s="213" t="s">
        <v>187</v>
      </c>
    </row>
    <row r="124" spans="2:65" s="12" customFormat="1">
      <c r="B124" s="195"/>
      <c r="D124" s="196" t="s">
        <v>196</v>
      </c>
      <c r="E124" s="197" t="s">
        <v>5</v>
      </c>
      <c r="F124" s="198" t="s">
        <v>3370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65" s="13" customFormat="1">
      <c r="B125" s="204"/>
      <c r="D125" s="196" t="s">
        <v>196</v>
      </c>
      <c r="E125" s="205" t="s">
        <v>5</v>
      </c>
      <c r="F125" s="206" t="s">
        <v>4226</v>
      </c>
      <c r="H125" s="207">
        <v>5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4227</v>
      </c>
      <c r="H126" s="207">
        <v>15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4" customFormat="1">
      <c r="B127" s="212"/>
      <c r="D127" s="196" t="s">
        <v>196</v>
      </c>
      <c r="E127" s="213" t="s">
        <v>5</v>
      </c>
      <c r="F127" s="214" t="s">
        <v>201</v>
      </c>
      <c r="H127" s="215">
        <v>20</v>
      </c>
      <c r="I127" s="216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3" t="s">
        <v>196</v>
      </c>
      <c r="AU127" s="213" t="s">
        <v>80</v>
      </c>
      <c r="AV127" s="14" t="s">
        <v>202</v>
      </c>
      <c r="AW127" s="14" t="s">
        <v>37</v>
      </c>
      <c r="AX127" s="14" t="s">
        <v>73</v>
      </c>
      <c r="AY127" s="213" t="s">
        <v>187</v>
      </c>
    </row>
    <row r="128" spans="2:65" s="12" customFormat="1">
      <c r="B128" s="195"/>
      <c r="D128" s="196" t="s">
        <v>196</v>
      </c>
      <c r="E128" s="197" t="s">
        <v>5</v>
      </c>
      <c r="F128" s="198" t="s">
        <v>3395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65" s="13" customFormat="1">
      <c r="B129" s="204"/>
      <c r="D129" s="196" t="s">
        <v>196</v>
      </c>
      <c r="E129" s="205" t="s">
        <v>5</v>
      </c>
      <c r="F129" s="206" t="s">
        <v>4228</v>
      </c>
      <c r="H129" s="207">
        <v>10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65" s="13" customFormat="1">
      <c r="B130" s="204"/>
      <c r="D130" s="196" t="s">
        <v>196</v>
      </c>
      <c r="E130" s="205" t="s">
        <v>5</v>
      </c>
      <c r="F130" s="206" t="s">
        <v>4229</v>
      </c>
      <c r="H130" s="207">
        <v>15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65" s="14" customFormat="1">
      <c r="B131" s="212"/>
      <c r="D131" s="196" t="s">
        <v>196</v>
      </c>
      <c r="E131" s="213" t="s">
        <v>5</v>
      </c>
      <c r="F131" s="214" t="s">
        <v>201</v>
      </c>
      <c r="H131" s="215">
        <v>25</v>
      </c>
      <c r="I131" s="216"/>
      <c r="L131" s="212"/>
      <c r="M131" s="217"/>
      <c r="N131" s="218"/>
      <c r="O131" s="218"/>
      <c r="P131" s="218"/>
      <c r="Q131" s="218"/>
      <c r="R131" s="218"/>
      <c r="S131" s="218"/>
      <c r="T131" s="219"/>
      <c r="AT131" s="213" t="s">
        <v>196</v>
      </c>
      <c r="AU131" s="213" t="s">
        <v>80</v>
      </c>
      <c r="AV131" s="14" t="s">
        <v>202</v>
      </c>
      <c r="AW131" s="14" t="s">
        <v>37</v>
      </c>
      <c r="AX131" s="14" t="s">
        <v>73</v>
      </c>
      <c r="AY131" s="213" t="s">
        <v>187</v>
      </c>
    </row>
    <row r="132" spans="2:65" s="15" customFormat="1">
      <c r="B132" s="220"/>
      <c r="D132" s="221" t="s">
        <v>196</v>
      </c>
      <c r="E132" s="222" t="s">
        <v>5</v>
      </c>
      <c r="F132" s="223" t="s">
        <v>203</v>
      </c>
      <c r="H132" s="224">
        <v>110.5</v>
      </c>
      <c r="I132" s="225"/>
      <c r="L132" s="220"/>
      <c r="M132" s="226"/>
      <c r="N132" s="227"/>
      <c r="O132" s="227"/>
      <c r="P132" s="227"/>
      <c r="Q132" s="227"/>
      <c r="R132" s="227"/>
      <c r="S132" s="227"/>
      <c r="T132" s="228"/>
      <c r="AT132" s="229" t="s">
        <v>196</v>
      </c>
      <c r="AU132" s="229" t="s">
        <v>80</v>
      </c>
      <c r="AV132" s="15" t="s">
        <v>194</v>
      </c>
      <c r="AW132" s="15" t="s">
        <v>37</v>
      </c>
      <c r="AX132" s="15" t="s">
        <v>24</v>
      </c>
      <c r="AY132" s="229" t="s">
        <v>187</v>
      </c>
    </row>
    <row r="133" spans="2:65" s="1" customFormat="1" ht="22.5" customHeight="1">
      <c r="B133" s="182"/>
      <c r="C133" s="230" t="s">
        <v>240</v>
      </c>
      <c r="D133" s="230" t="s">
        <v>269</v>
      </c>
      <c r="E133" s="231" t="s">
        <v>3409</v>
      </c>
      <c r="F133" s="232" t="s">
        <v>3410</v>
      </c>
      <c r="G133" s="233" t="s">
        <v>305</v>
      </c>
      <c r="H133" s="234">
        <v>72.05</v>
      </c>
      <c r="I133" s="235"/>
      <c r="J133" s="236">
        <f>ROUND(I133*H133,2)</f>
        <v>0</v>
      </c>
      <c r="K133" s="232" t="s">
        <v>193</v>
      </c>
      <c r="L133" s="237"/>
      <c r="M133" s="238" t="s">
        <v>5</v>
      </c>
      <c r="N133" s="239" t="s">
        <v>44</v>
      </c>
      <c r="O133" s="43"/>
      <c r="P133" s="192">
        <f>O133*H133</f>
        <v>0</v>
      </c>
      <c r="Q133" s="192">
        <v>1.2E-4</v>
      </c>
      <c r="R133" s="192">
        <f>Q133*H133</f>
        <v>8.6459999999999992E-3</v>
      </c>
      <c r="S133" s="192">
        <v>0</v>
      </c>
      <c r="T133" s="193">
        <f>S133*H133</f>
        <v>0</v>
      </c>
      <c r="AR133" s="25" t="s">
        <v>395</v>
      </c>
      <c r="AT133" s="25" t="s">
        <v>269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126</v>
      </c>
      <c r="BM133" s="25" t="s">
        <v>4230</v>
      </c>
    </row>
    <row r="134" spans="2:65" s="13" customFormat="1">
      <c r="B134" s="204"/>
      <c r="D134" s="221" t="s">
        <v>196</v>
      </c>
      <c r="E134" s="246" t="s">
        <v>5</v>
      </c>
      <c r="F134" s="247" t="s">
        <v>4231</v>
      </c>
      <c r="H134" s="248">
        <v>72.05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24</v>
      </c>
      <c r="AY134" s="205" t="s">
        <v>187</v>
      </c>
    </row>
    <row r="135" spans="2:65" s="1" customFormat="1" ht="22.5" customHeight="1">
      <c r="B135" s="182"/>
      <c r="C135" s="230" t="s">
        <v>246</v>
      </c>
      <c r="D135" s="230" t="s">
        <v>269</v>
      </c>
      <c r="E135" s="231" t="s">
        <v>3417</v>
      </c>
      <c r="F135" s="232" t="s">
        <v>3418</v>
      </c>
      <c r="G135" s="233" t="s">
        <v>305</v>
      </c>
      <c r="H135" s="234">
        <v>22</v>
      </c>
      <c r="I135" s="235"/>
      <c r="J135" s="236">
        <f>ROUND(I135*H135,2)</f>
        <v>0</v>
      </c>
      <c r="K135" s="232" t="s">
        <v>193</v>
      </c>
      <c r="L135" s="237"/>
      <c r="M135" s="238" t="s">
        <v>5</v>
      </c>
      <c r="N135" s="239" t="s">
        <v>44</v>
      </c>
      <c r="O135" s="43"/>
      <c r="P135" s="192">
        <f>O135*H135</f>
        <v>0</v>
      </c>
      <c r="Q135" s="192">
        <v>1.6699999999999999E-4</v>
      </c>
      <c r="R135" s="192">
        <f>Q135*H135</f>
        <v>3.6739999999999997E-3</v>
      </c>
      <c r="S135" s="192">
        <v>0</v>
      </c>
      <c r="T135" s="193">
        <f>S135*H135</f>
        <v>0</v>
      </c>
      <c r="AR135" s="25" t="s">
        <v>395</v>
      </c>
      <c r="AT135" s="25" t="s">
        <v>269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126</v>
      </c>
      <c r="BM135" s="25" t="s">
        <v>4232</v>
      </c>
    </row>
    <row r="136" spans="2:65" s="13" customFormat="1">
      <c r="B136" s="204"/>
      <c r="D136" s="221" t="s">
        <v>196</v>
      </c>
      <c r="E136" s="246" t="s">
        <v>5</v>
      </c>
      <c r="F136" s="247" t="s">
        <v>4233</v>
      </c>
      <c r="H136" s="248">
        <v>22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24</v>
      </c>
      <c r="AY136" s="205" t="s">
        <v>187</v>
      </c>
    </row>
    <row r="137" spans="2:65" s="1" customFormat="1" ht="22.5" customHeight="1">
      <c r="B137" s="182"/>
      <c r="C137" s="230" t="s">
        <v>29</v>
      </c>
      <c r="D137" s="230" t="s">
        <v>269</v>
      </c>
      <c r="E137" s="231" t="s">
        <v>3421</v>
      </c>
      <c r="F137" s="232" t="s">
        <v>3422</v>
      </c>
      <c r="G137" s="233" t="s">
        <v>305</v>
      </c>
      <c r="H137" s="234">
        <v>27.5</v>
      </c>
      <c r="I137" s="235"/>
      <c r="J137" s="236">
        <f>ROUND(I137*H137,2)</f>
        <v>0</v>
      </c>
      <c r="K137" s="232" t="s">
        <v>193</v>
      </c>
      <c r="L137" s="237"/>
      <c r="M137" s="238" t="s">
        <v>5</v>
      </c>
      <c r="N137" s="239" t="s">
        <v>44</v>
      </c>
      <c r="O137" s="43"/>
      <c r="P137" s="192">
        <f>O137*H137</f>
        <v>0</v>
      </c>
      <c r="Q137" s="192">
        <v>1.64E-4</v>
      </c>
      <c r="R137" s="192">
        <f>Q137*H137</f>
        <v>4.5100000000000001E-3</v>
      </c>
      <c r="S137" s="192">
        <v>0</v>
      </c>
      <c r="T137" s="193">
        <f>S137*H137</f>
        <v>0</v>
      </c>
      <c r="AR137" s="25" t="s">
        <v>395</v>
      </c>
      <c r="AT137" s="25" t="s">
        <v>269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4234</v>
      </c>
    </row>
    <row r="138" spans="2:65" s="13" customFormat="1">
      <c r="B138" s="204"/>
      <c r="D138" s="221" t="s">
        <v>196</v>
      </c>
      <c r="E138" s="246" t="s">
        <v>5</v>
      </c>
      <c r="F138" s="247" t="s">
        <v>4235</v>
      </c>
      <c r="H138" s="248">
        <v>27.5</v>
      </c>
      <c r="I138" s="208"/>
      <c r="L138" s="204"/>
      <c r="M138" s="209"/>
      <c r="N138" s="210"/>
      <c r="O138" s="210"/>
      <c r="P138" s="210"/>
      <c r="Q138" s="210"/>
      <c r="R138" s="210"/>
      <c r="S138" s="210"/>
      <c r="T138" s="211"/>
      <c r="AT138" s="205" t="s">
        <v>196</v>
      </c>
      <c r="AU138" s="205" t="s">
        <v>80</v>
      </c>
      <c r="AV138" s="13" t="s">
        <v>80</v>
      </c>
      <c r="AW138" s="13" t="s">
        <v>37</v>
      </c>
      <c r="AX138" s="13" t="s">
        <v>24</v>
      </c>
      <c r="AY138" s="205" t="s">
        <v>187</v>
      </c>
    </row>
    <row r="139" spans="2:65" s="1" customFormat="1" ht="22.5" customHeight="1">
      <c r="B139" s="182"/>
      <c r="C139" s="183" t="s">
        <v>112</v>
      </c>
      <c r="D139" s="183" t="s">
        <v>189</v>
      </c>
      <c r="E139" s="184" t="s">
        <v>4236</v>
      </c>
      <c r="F139" s="185" t="s">
        <v>4237</v>
      </c>
      <c r="G139" s="186" t="s">
        <v>305</v>
      </c>
      <c r="H139" s="187">
        <v>98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4238</v>
      </c>
    </row>
    <row r="140" spans="2:65" s="12" customFormat="1">
      <c r="B140" s="195"/>
      <c r="D140" s="196" t="s">
        <v>196</v>
      </c>
      <c r="E140" s="197" t="s">
        <v>5</v>
      </c>
      <c r="F140" s="198" t="s">
        <v>3240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65" s="12" customFormat="1">
      <c r="B141" s="195"/>
      <c r="D141" s="196" t="s">
        <v>196</v>
      </c>
      <c r="E141" s="197" t="s">
        <v>5</v>
      </c>
      <c r="F141" s="198" t="s">
        <v>3458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65" s="13" customFormat="1">
      <c r="B142" s="204"/>
      <c r="D142" s="196" t="s">
        <v>196</v>
      </c>
      <c r="E142" s="205" t="s">
        <v>5</v>
      </c>
      <c r="F142" s="206" t="s">
        <v>4239</v>
      </c>
      <c r="H142" s="207">
        <v>8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65" s="13" customFormat="1">
      <c r="B143" s="204"/>
      <c r="D143" s="196" t="s">
        <v>196</v>
      </c>
      <c r="E143" s="205" t="s">
        <v>5</v>
      </c>
      <c r="F143" s="206" t="s">
        <v>4240</v>
      </c>
      <c r="H143" s="207">
        <v>10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65" s="13" customFormat="1">
      <c r="B144" s="204"/>
      <c r="D144" s="196" t="s">
        <v>196</v>
      </c>
      <c r="E144" s="205" t="s">
        <v>5</v>
      </c>
      <c r="F144" s="206" t="s">
        <v>4241</v>
      </c>
      <c r="H144" s="207">
        <v>8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65" s="13" customFormat="1">
      <c r="B145" s="204"/>
      <c r="D145" s="196" t="s">
        <v>196</v>
      </c>
      <c r="E145" s="205" t="s">
        <v>5</v>
      </c>
      <c r="F145" s="206" t="s">
        <v>4242</v>
      </c>
      <c r="H145" s="207">
        <v>10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65" s="13" customFormat="1">
      <c r="B146" s="204"/>
      <c r="D146" s="196" t="s">
        <v>196</v>
      </c>
      <c r="E146" s="205" t="s">
        <v>5</v>
      </c>
      <c r="F146" s="206" t="s">
        <v>4243</v>
      </c>
      <c r="H146" s="207">
        <v>10</v>
      </c>
      <c r="I146" s="208"/>
      <c r="L146" s="204"/>
      <c r="M146" s="209"/>
      <c r="N146" s="210"/>
      <c r="O146" s="210"/>
      <c r="P146" s="210"/>
      <c r="Q146" s="210"/>
      <c r="R146" s="210"/>
      <c r="S146" s="210"/>
      <c r="T146" s="211"/>
      <c r="AT146" s="205" t="s">
        <v>196</v>
      </c>
      <c r="AU146" s="205" t="s">
        <v>80</v>
      </c>
      <c r="AV146" s="13" t="s">
        <v>80</v>
      </c>
      <c r="AW146" s="13" t="s">
        <v>37</v>
      </c>
      <c r="AX146" s="13" t="s">
        <v>73</v>
      </c>
      <c r="AY146" s="205" t="s">
        <v>187</v>
      </c>
    </row>
    <row r="147" spans="2:65" s="14" customFormat="1">
      <c r="B147" s="212"/>
      <c r="D147" s="196" t="s">
        <v>196</v>
      </c>
      <c r="E147" s="213" t="s">
        <v>5</v>
      </c>
      <c r="F147" s="214" t="s">
        <v>201</v>
      </c>
      <c r="H147" s="215">
        <v>46</v>
      </c>
      <c r="I147" s="216"/>
      <c r="L147" s="212"/>
      <c r="M147" s="217"/>
      <c r="N147" s="218"/>
      <c r="O147" s="218"/>
      <c r="P147" s="218"/>
      <c r="Q147" s="218"/>
      <c r="R147" s="218"/>
      <c r="S147" s="218"/>
      <c r="T147" s="219"/>
      <c r="AT147" s="213" t="s">
        <v>196</v>
      </c>
      <c r="AU147" s="213" t="s">
        <v>80</v>
      </c>
      <c r="AV147" s="14" t="s">
        <v>202</v>
      </c>
      <c r="AW147" s="14" t="s">
        <v>37</v>
      </c>
      <c r="AX147" s="14" t="s">
        <v>73</v>
      </c>
      <c r="AY147" s="213" t="s">
        <v>187</v>
      </c>
    </row>
    <row r="148" spans="2:65" s="12" customFormat="1">
      <c r="B148" s="195"/>
      <c r="D148" s="196" t="s">
        <v>196</v>
      </c>
      <c r="E148" s="197" t="s">
        <v>5</v>
      </c>
      <c r="F148" s="198" t="s">
        <v>4244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65" s="13" customFormat="1">
      <c r="B149" s="204"/>
      <c r="D149" s="196" t="s">
        <v>196</v>
      </c>
      <c r="E149" s="205" t="s">
        <v>5</v>
      </c>
      <c r="F149" s="206" t="s">
        <v>4245</v>
      </c>
      <c r="H149" s="207">
        <v>15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196</v>
      </c>
      <c r="AU149" s="205" t="s">
        <v>80</v>
      </c>
      <c r="AV149" s="13" t="s">
        <v>80</v>
      </c>
      <c r="AW149" s="13" t="s">
        <v>37</v>
      </c>
      <c r="AX149" s="13" t="s">
        <v>73</v>
      </c>
      <c r="AY149" s="205" t="s">
        <v>187</v>
      </c>
    </row>
    <row r="150" spans="2:65" s="13" customFormat="1">
      <c r="B150" s="204"/>
      <c r="D150" s="196" t="s">
        <v>196</v>
      </c>
      <c r="E150" s="205" t="s">
        <v>5</v>
      </c>
      <c r="F150" s="206" t="s">
        <v>4246</v>
      </c>
      <c r="H150" s="207">
        <v>20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196</v>
      </c>
      <c r="AU150" s="205" t="s">
        <v>80</v>
      </c>
      <c r="AV150" s="13" t="s">
        <v>80</v>
      </c>
      <c r="AW150" s="13" t="s">
        <v>37</v>
      </c>
      <c r="AX150" s="13" t="s">
        <v>73</v>
      </c>
      <c r="AY150" s="205" t="s">
        <v>187</v>
      </c>
    </row>
    <row r="151" spans="2:65" s="13" customFormat="1">
      <c r="B151" s="204"/>
      <c r="D151" s="196" t="s">
        <v>196</v>
      </c>
      <c r="E151" s="205" t="s">
        <v>5</v>
      </c>
      <c r="F151" s="206" t="s">
        <v>4247</v>
      </c>
      <c r="H151" s="207">
        <v>17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65" s="14" customFormat="1">
      <c r="B152" s="212"/>
      <c r="D152" s="196" t="s">
        <v>196</v>
      </c>
      <c r="E152" s="213" t="s">
        <v>5</v>
      </c>
      <c r="F152" s="214" t="s">
        <v>201</v>
      </c>
      <c r="H152" s="215">
        <v>52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65" s="15" customFormat="1">
      <c r="B153" s="220"/>
      <c r="D153" s="221" t="s">
        <v>196</v>
      </c>
      <c r="E153" s="222" t="s">
        <v>5</v>
      </c>
      <c r="F153" s="223" t="s">
        <v>203</v>
      </c>
      <c r="H153" s="224">
        <v>98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230" t="s">
        <v>115</v>
      </c>
      <c r="D154" s="230" t="s">
        <v>269</v>
      </c>
      <c r="E154" s="231" t="s">
        <v>4248</v>
      </c>
      <c r="F154" s="232" t="s">
        <v>4249</v>
      </c>
      <c r="G154" s="233" t="s">
        <v>305</v>
      </c>
      <c r="H154" s="234">
        <v>54.6</v>
      </c>
      <c r="I154" s="235"/>
      <c r="J154" s="236">
        <f>ROUND(I154*H154,2)</f>
        <v>0</v>
      </c>
      <c r="K154" s="232" t="s">
        <v>193</v>
      </c>
      <c r="L154" s="237"/>
      <c r="M154" s="238" t="s">
        <v>5</v>
      </c>
      <c r="N154" s="239" t="s">
        <v>44</v>
      </c>
      <c r="O154" s="43"/>
      <c r="P154" s="192">
        <f>O154*H154</f>
        <v>0</v>
      </c>
      <c r="Q154" s="192">
        <v>5.0000000000000002E-5</v>
      </c>
      <c r="R154" s="192">
        <f>Q154*H154</f>
        <v>2.7300000000000002E-3</v>
      </c>
      <c r="S154" s="192">
        <v>0</v>
      </c>
      <c r="T154" s="193">
        <f>S154*H154</f>
        <v>0</v>
      </c>
      <c r="AR154" s="25" t="s">
        <v>395</v>
      </c>
      <c r="AT154" s="25" t="s">
        <v>269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126</v>
      </c>
      <c r="BM154" s="25" t="s">
        <v>4250</v>
      </c>
    </row>
    <row r="155" spans="2:65" s="13" customFormat="1">
      <c r="B155" s="204"/>
      <c r="D155" s="221" t="s">
        <v>196</v>
      </c>
      <c r="E155" s="246" t="s">
        <v>5</v>
      </c>
      <c r="F155" s="247" t="s">
        <v>4251</v>
      </c>
      <c r="H155" s="248">
        <v>54.6</v>
      </c>
      <c r="I155" s="208"/>
      <c r="L155" s="204"/>
      <c r="M155" s="209"/>
      <c r="N155" s="210"/>
      <c r="O155" s="210"/>
      <c r="P155" s="210"/>
      <c r="Q155" s="210"/>
      <c r="R155" s="210"/>
      <c r="S155" s="210"/>
      <c r="T155" s="211"/>
      <c r="AT155" s="205" t="s">
        <v>196</v>
      </c>
      <c r="AU155" s="205" t="s">
        <v>80</v>
      </c>
      <c r="AV155" s="13" t="s">
        <v>80</v>
      </c>
      <c r="AW155" s="13" t="s">
        <v>37</v>
      </c>
      <c r="AX155" s="13" t="s">
        <v>24</v>
      </c>
      <c r="AY155" s="205" t="s">
        <v>187</v>
      </c>
    </row>
    <row r="156" spans="2:65" s="1" customFormat="1" ht="22.5" customHeight="1">
      <c r="B156" s="182"/>
      <c r="C156" s="230" t="s">
        <v>118</v>
      </c>
      <c r="D156" s="230" t="s">
        <v>269</v>
      </c>
      <c r="E156" s="231" t="s">
        <v>3465</v>
      </c>
      <c r="F156" s="232" t="s">
        <v>3466</v>
      </c>
      <c r="G156" s="233" t="s">
        <v>305</v>
      </c>
      <c r="H156" s="234">
        <v>48.3</v>
      </c>
      <c r="I156" s="235"/>
      <c r="J156" s="236">
        <f>ROUND(I156*H156,2)</f>
        <v>0</v>
      </c>
      <c r="K156" s="232" t="s">
        <v>193</v>
      </c>
      <c r="L156" s="237"/>
      <c r="M156" s="238" t="s">
        <v>5</v>
      </c>
      <c r="N156" s="239" t="s">
        <v>44</v>
      </c>
      <c r="O156" s="43"/>
      <c r="P156" s="192">
        <f>O156*H156</f>
        <v>0</v>
      </c>
      <c r="Q156" s="192">
        <v>1.1E-4</v>
      </c>
      <c r="R156" s="192">
        <f>Q156*H156</f>
        <v>5.313E-3</v>
      </c>
      <c r="S156" s="192">
        <v>0</v>
      </c>
      <c r="T156" s="193">
        <f>S156*H156</f>
        <v>0</v>
      </c>
      <c r="AR156" s="25" t="s">
        <v>395</v>
      </c>
      <c r="AT156" s="25" t="s">
        <v>269</v>
      </c>
      <c r="AU156" s="25" t="s">
        <v>80</v>
      </c>
      <c r="AY156" s="25" t="s">
        <v>187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24</v>
      </c>
      <c r="BK156" s="194">
        <f>ROUND(I156*H156,2)</f>
        <v>0</v>
      </c>
      <c r="BL156" s="25" t="s">
        <v>126</v>
      </c>
      <c r="BM156" s="25" t="s">
        <v>4252</v>
      </c>
    </row>
    <row r="157" spans="2:65" s="13" customFormat="1">
      <c r="B157" s="204"/>
      <c r="D157" s="196" t="s">
        <v>196</v>
      </c>
      <c r="E157" s="205" t="s">
        <v>5</v>
      </c>
      <c r="F157" s="206" t="s">
        <v>4253</v>
      </c>
      <c r="H157" s="207">
        <v>48.3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24</v>
      </c>
      <c r="AY157" s="205" t="s">
        <v>187</v>
      </c>
    </row>
    <row r="158" spans="2:65" s="11" customFormat="1" ht="29.85" customHeight="1">
      <c r="B158" s="168"/>
      <c r="D158" s="179" t="s">
        <v>72</v>
      </c>
      <c r="E158" s="180" t="s">
        <v>3473</v>
      </c>
      <c r="F158" s="180" t="s">
        <v>3474</v>
      </c>
      <c r="I158" s="171"/>
      <c r="J158" s="181">
        <f>BK158</f>
        <v>0</v>
      </c>
      <c r="L158" s="168"/>
      <c r="M158" s="173"/>
      <c r="N158" s="174"/>
      <c r="O158" s="174"/>
      <c r="P158" s="175">
        <f>SUM(P159:P165)</f>
        <v>0</v>
      </c>
      <c r="Q158" s="174"/>
      <c r="R158" s="175">
        <f>SUM(R159:R165)</f>
        <v>0</v>
      </c>
      <c r="S158" s="174"/>
      <c r="T158" s="176">
        <f>SUM(T159:T165)</f>
        <v>0</v>
      </c>
      <c r="AR158" s="169" t="s">
        <v>80</v>
      </c>
      <c r="AT158" s="177" t="s">
        <v>72</v>
      </c>
      <c r="AU158" s="177" t="s">
        <v>24</v>
      </c>
      <c r="AY158" s="169" t="s">
        <v>187</v>
      </c>
      <c r="BK158" s="178">
        <f>SUM(BK159:BK165)</f>
        <v>0</v>
      </c>
    </row>
    <row r="159" spans="2:65" s="1" customFormat="1" ht="31.5" customHeight="1">
      <c r="B159" s="182"/>
      <c r="C159" s="183" t="s">
        <v>121</v>
      </c>
      <c r="D159" s="183" t="s">
        <v>189</v>
      </c>
      <c r="E159" s="184" t="s">
        <v>3475</v>
      </c>
      <c r="F159" s="185" t="s">
        <v>3476</v>
      </c>
      <c r="G159" s="186" t="s">
        <v>410</v>
      </c>
      <c r="H159" s="187">
        <v>116</v>
      </c>
      <c r="I159" s="188"/>
      <c r="J159" s="189">
        <f>ROUND(I159*H159,2)</f>
        <v>0</v>
      </c>
      <c r="K159" s="185" t="s">
        <v>193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126</v>
      </c>
      <c r="BM159" s="25" t="s">
        <v>4254</v>
      </c>
    </row>
    <row r="160" spans="2:65" s="12" customFormat="1">
      <c r="B160" s="195"/>
      <c r="D160" s="196" t="s">
        <v>196</v>
      </c>
      <c r="E160" s="197" t="s">
        <v>5</v>
      </c>
      <c r="F160" s="198" t="s">
        <v>3478</v>
      </c>
      <c r="H160" s="199" t="s">
        <v>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9" t="s">
        <v>196</v>
      </c>
      <c r="AU160" s="199" t="s">
        <v>80</v>
      </c>
      <c r="AV160" s="12" t="s">
        <v>24</v>
      </c>
      <c r="AW160" s="12" t="s">
        <v>37</v>
      </c>
      <c r="AX160" s="12" t="s">
        <v>73</v>
      </c>
      <c r="AY160" s="199" t="s">
        <v>187</v>
      </c>
    </row>
    <row r="161" spans="2:65" s="13" customFormat="1">
      <c r="B161" s="204"/>
      <c r="D161" s="196" t="s">
        <v>196</v>
      </c>
      <c r="E161" s="205" t="s">
        <v>5</v>
      </c>
      <c r="F161" s="206" t="s">
        <v>4255</v>
      </c>
      <c r="H161" s="207">
        <v>48</v>
      </c>
      <c r="I161" s="208"/>
      <c r="L161" s="204"/>
      <c r="M161" s="209"/>
      <c r="N161" s="210"/>
      <c r="O161" s="210"/>
      <c r="P161" s="210"/>
      <c r="Q161" s="210"/>
      <c r="R161" s="210"/>
      <c r="S161" s="210"/>
      <c r="T161" s="211"/>
      <c r="AT161" s="205" t="s">
        <v>196</v>
      </c>
      <c r="AU161" s="205" t="s">
        <v>80</v>
      </c>
      <c r="AV161" s="13" t="s">
        <v>80</v>
      </c>
      <c r="AW161" s="13" t="s">
        <v>37</v>
      </c>
      <c r="AX161" s="13" t="s">
        <v>73</v>
      </c>
      <c r="AY161" s="205" t="s">
        <v>187</v>
      </c>
    </row>
    <row r="162" spans="2:65" s="13" customFormat="1">
      <c r="B162" s="204"/>
      <c r="D162" s="196" t="s">
        <v>196</v>
      </c>
      <c r="E162" s="205" t="s">
        <v>5</v>
      </c>
      <c r="F162" s="206" t="s">
        <v>4256</v>
      </c>
      <c r="H162" s="207">
        <v>20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196</v>
      </c>
      <c r="AU162" s="205" t="s">
        <v>80</v>
      </c>
      <c r="AV162" s="13" t="s">
        <v>80</v>
      </c>
      <c r="AW162" s="13" t="s">
        <v>37</v>
      </c>
      <c r="AX162" s="13" t="s">
        <v>73</v>
      </c>
      <c r="AY162" s="205" t="s">
        <v>187</v>
      </c>
    </row>
    <row r="163" spans="2:65" s="13" customFormat="1">
      <c r="B163" s="204"/>
      <c r="D163" s="196" t="s">
        <v>196</v>
      </c>
      <c r="E163" s="205" t="s">
        <v>5</v>
      </c>
      <c r="F163" s="206" t="s">
        <v>4257</v>
      </c>
      <c r="H163" s="207">
        <v>8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196</v>
      </c>
      <c r="AU163" s="205" t="s">
        <v>80</v>
      </c>
      <c r="AV163" s="13" t="s">
        <v>80</v>
      </c>
      <c r="AW163" s="13" t="s">
        <v>37</v>
      </c>
      <c r="AX163" s="13" t="s">
        <v>73</v>
      </c>
      <c r="AY163" s="205" t="s">
        <v>187</v>
      </c>
    </row>
    <row r="164" spans="2:65" s="13" customFormat="1">
      <c r="B164" s="204"/>
      <c r="D164" s="196" t="s">
        <v>196</v>
      </c>
      <c r="E164" s="205" t="s">
        <v>5</v>
      </c>
      <c r="F164" s="206" t="s">
        <v>4258</v>
      </c>
      <c r="H164" s="207">
        <v>40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196</v>
      </c>
      <c r="AU164" s="205" t="s">
        <v>80</v>
      </c>
      <c r="AV164" s="13" t="s">
        <v>80</v>
      </c>
      <c r="AW164" s="13" t="s">
        <v>37</v>
      </c>
      <c r="AX164" s="13" t="s">
        <v>73</v>
      </c>
      <c r="AY164" s="205" t="s">
        <v>187</v>
      </c>
    </row>
    <row r="165" spans="2:65" s="15" customFormat="1">
      <c r="B165" s="220"/>
      <c r="D165" s="196" t="s">
        <v>196</v>
      </c>
      <c r="E165" s="240" t="s">
        <v>5</v>
      </c>
      <c r="F165" s="241" t="s">
        <v>203</v>
      </c>
      <c r="H165" s="242">
        <v>116</v>
      </c>
      <c r="I165" s="225"/>
      <c r="L165" s="220"/>
      <c r="M165" s="226"/>
      <c r="N165" s="227"/>
      <c r="O165" s="227"/>
      <c r="P165" s="227"/>
      <c r="Q165" s="227"/>
      <c r="R165" s="227"/>
      <c r="S165" s="227"/>
      <c r="T165" s="228"/>
      <c r="AT165" s="229" t="s">
        <v>196</v>
      </c>
      <c r="AU165" s="229" t="s">
        <v>80</v>
      </c>
      <c r="AV165" s="15" t="s">
        <v>194</v>
      </c>
      <c r="AW165" s="15" t="s">
        <v>37</v>
      </c>
      <c r="AX165" s="15" t="s">
        <v>24</v>
      </c>
      <c r="AY165" s="229" t="s">
        <v>187</v>
      </c>
    </row>
    <row r="166" spans="2:65" s="11" customFormat="1" ht="29.85" customHeight="1">
      <c r="B166" s="168"/>
      <c r="D166" s="179" t="s">
        <v>72</v>
      </c>
      <c r="E166" s="180" t="s">
        <v>3493</v>
      </c>
      <c r="F166" s="180" t="s">
        <v>3494</v>
      </c>
      <c r="I166" s="171"/>
      <c r="J166" s="181">
        <f>BK166</f>
        <v>0</v>
      </c>
      <c r="L166" s="168"/>
      <c r="M166" s="173"/>
      <c r="N166" s="174"/>
      <c r="O166" s="174"/>
      <c r="P166" s="175">
        <f>SUM(P167:P174)</f>
        <v>0</v>
      </c>
      <c r="Q166" s="174"/>
      <c r="R166" s="175">
        <f>SUM(R167:R174)</f>
        <v>2.8000000000000003E-4</v>
      </c>
      <c r="S166" s="174"/>
      <c r="T166" s="176">
        <f>SUM(T167:T174)</f>
        <v>0</v>
      </c>
      <c r="AR166" s="169" t="s">
        <v>80</v>
      </c>
      <c r="AT166" s="177" t="s">
        <v>72</v>
      </c>
      <c r="AU166" s="177" t="s">
        <v>24</v>
      </c>
      <c r="AY166" s="169" t="s">
        <v>187</v>
      </c>
      <c r="BK166" s="178">
        <f>SUM(BK167:BK174)</f>
        <v>0</v>
      </c>
    </row>
    <row r="167" spans="2:65" s="1" customFormat="1" ht="22.5" customHeight="1">
      <c r="B167" s="182"/>
      <c r="C167" s="183" t="s">
        <v>11</v>
      </c>
      <c r="D167" s="183" t="s">
        <v>189</v>
      </c>
      <c r="E167" s="184" t="s">
        <v>3521</v>
      </c>
      <c r="F167" s="185" t="s">
        <v>3522</v>
      </c>
      <c r="G167" s="186" t="s">
        <v>410</v>
      </c>
      <c r="H167" s="187">
        <v>1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25" t="s">
        <v>126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126</v>
      </c>
      <c r="BM167" s="25" t="s">
        <v>4259</v>
      </c>
    </row>
    <row r="168" spans="2:65" s="12" customFormat="1">
      <c r="B168" s="195"/>
      <c r="D168" s="196" t="s">
        <v>196</v>
      </c>
      <c r="E168" s="197" t="s">
        <v>5</v>
      </c>
      <c r="F168" s="198" t="s">
        <v>3508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196</v>
      </c>
      <c r="AU168" s="199" t="s">
        <v>80</v>
      </c>
      <c r="AV168" s="12" t="s">
        <v>24</v>
      </c>
      <c r="AW168" s="12" t="s">
        <v>37</v>
      </c>
      <c r="AX168" s="12" t="s">
        <v>73</v>
      </c>
      <c r="AY168" s="199" t="s">
        <v>187</v>
      </c>
    </row>
    <row r="169" spans="2:65" s="13" customFormat="1">
      <c r="B169" s="204"/>
      <c r="D169" s="221" t="s">
        <v>196</v>
      </c>
      <c r="E169" s="246" t="s">
        <v>5</v>
      </c>
      <c r="F169" s="247" t="s">
        <v>3517</v>
      </c>
      <c r="H169" s="248">
        <v>1</v>
      </c>
      <c r="I169" s="208"/>
      <c r="L169" s="204"/>
      <c r="M169" s="209"/>
      <c r="N169" s="210"/>
      <c r="O169" s="210"/>
      <c r="P169" s="210"/>
      <c r="Q169" s="210"/>
      <c r="R169" s="210"/>
      <c r="S169" s="210"/>
      <c r="T169" s="211"/>
      <c r="AT169" s="205" t="s">
        <v>196</v>
      </c>
      <c r="AU169" s="205" t="s">
        <v>80</v>
      </c>
      <c r="AV169" s="13" t="s">
        <v>80</v>
      </c>
      <c r="AW169" s="13" t="s">
        <v>37</v>
      </c>
      <c r="AX169" s="13" t="s">
        <v>24</v>
      </c>
      <c r="AY169" s="205" t="s">
        <v>187</v>
      </c>
    </row>
    <row r="170" spans="2:65" s="1" customFormat="1" ht="31.5" customHeight="1">
      <c r="B170" s="182"/>
      <c r="C170" s="230" t="s">
        <v>126</v>
      </c>
      <c r="D170" s="230" t="s">
        <v>269</v>
      </c>
      <c r="E170" s="231" t="s">
        <v>4260</v>
      </c>
      <c r="F170" s="232" t="s">
        <v>3532</v>
      </c>
      <c r="G170" s="233" t="s">
        <v>410</v>
      </c>
      <c r="H170" s="234">
        <v>1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1E-4</v>
      </c>
      <c r="R170" s="192">
        <f>Q170*H170</f>
        <v>1E-4</v>
      </c>
      <c r="S170" s="192">
        <v>0</v>
      </c>
      <c r="T170" s="193">
        <f>S170*H170</f>
        <v>0</v>
      </c>
      <c r="AR170" s="25" t="s">
        <v>395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126</v>
      </c>
      <c r="BM170" s="25" t="s">
        <v>4261</v>
      </c>
    </row>
    <row r="171" spans="2:65" s="1" customFormat="1" ht="31.5" customHeight="1">
      <c r="B171" s="182"/>
      <c r="C171" s="183" t="s">
        <v>296</v>
      </c>
      <c r="D171" s="183" t="s">
        <v>189</v>
      </c>
      <c r="E171" s="184" t="s">
        <v>4262</v>
      </c>
      <c r="F171" s="185" t="s">
        <v>4263</v>
      </c>
      <c r="G171" s="186" t="s">
        <v>410</v>
      </c>
      <c r="H171" s="187">
        <v>3</v>
      </c>
      <c r="I171" s="188"/>
      <c r="J171" s="189">
        <f>ROUND(I171*H171,2)</f>
        <v>0</v>
      </c>
      <c r="K171" s="185" t="s">
        <v>193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126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126</v>
      </c>
      <c r="BM171" s="25" t="s">
        <v>4264</v>
      </c>
    </row>
    <row r="172" spans="2:65" s="12" customFormat="1">
      <c r="B172" s="195"/>
      <c r="D172" s="196" t="s">
        <v>196</v>
      </c>
      <c r="E172" s="197" t="s">
        <v>5</v>
      </c>
      <c r="F172" s="198" t="s">
        <v>3240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65" s="13" customFormat="1">
      <c r="B173" s="204"/>
      <c r="D173" s="221" t="s">
        <v>196</v>
      </c>
      <c r="E173" s="246" t="s">
        <v>5</v>
      </c>
      <c r="F173" s="247" t="s">
        <v>4265</v>
      </c>
      <c r="H173" s="248">
        <v>3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24</v>
      </c>
      <c r="AY173" s="205" t="s">
        <v>187</v>
      </c>
    </row>
    <row r="174" spans="2:65" s="1" customFormat="1" ht="22.5" customHeight="1">
      <c r="B174" s="182"/>
      <c r="C174" s="230" t="s">
        <v>302</v>
      </c>
      <c r="D174" s="230" t="s">
        <v>269</v>
      </c>
      <c r="E174" s="231" t="s">
        <v>4266</v>
      </c>
      <c r="F174" s="232" t="s">
        <v>3576</v>
      </c>
      <c r="G174" s="233" t="s">
        <v>410</v>
      </c>
      <c r="H174" s="234">
        <v>3</v>
      </c>
      <c r="I174" s="235"/>
      <c r="J174" s="236">
        <f>ROUND(I174*H174,2)</f>
        <v>0</v>
      </c>
      <c r="K174" s="232" t="s">
        <v>5</v>
      </c>
      <c r="L174" s="237"/>
      <c r="M174" s="238" t="s">
        <v>5</v>
      </c>
      <c r="N174" s="239" t="s">
        <v>44</v>
      </c>
      <c r="O174" s="43"/>
      <c r="P174" s="192">
        <f>O174*H174</f>
        <v>0</v>
      </c>
      <c r="Q174" s="192">
        <v>6.0000000000000002E-5</v>
      </c>
      <c r="R174" s="192">
        <f>Q174*H174</f>
        <v>1.8000000000000001E-4</v>
      </c>
      <c r="S174" s="192">
        <v>0</v>
      </c>
      <c r="T174" s="193">
        <f>S174*H174</f>
        <v>0</v>
      </c>
      <c r="AR174" s="25" t="s">
        <v>395</v>
      </c>
      <c r="AT174" s="25" t="s">
        <v>269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126</v>
      </c>
      <c r="BM174" s="25" t="s">
        <v>4267</v>
      </c>
    </row>
    <row r="175" spans="2:65" s="11" customFormat="1" ht="37.35" customHeight="1">
      <c r="B175" s="168"/>
      <c r="D175" s="169" t="s">
        <v>72</v>
      </c>
      <c r="E175" s="170" t="s">
        <v>269</v>
      </c>
      <c r="F175" s="170" t="s">
        <v>269</v>
      </c>
      <c r="I175" s="171"/>
      <c r="J175" s="172">
        <f>BK175</f>
        <v>0</v>
      </c>
      <c r="L175" s="168"/>
      <c r="M175" s="173"/>
      <c r="N175" s="174"/>
      <c r="O175" s="174"/>
      <c r="P175" s="175">
        <f>P176+P199</f>
        <v>0</v>
      </c>
      <c r="Q175" s="174"/>
      <c r="R175" s="175">
        <f>R176+R199</f>
        <v>0</v>
      </c>
      <c r="S175" s="174"/>
      <c r="T175" s="176">
        <f>T176+T199</f>
        <v>0</v>
      </c>
      <c r="AR175" s="169" t="s">
        <v>202</v>
      </c>
      <c r="AT175" s="177" t="s">
        <v>72</v>
      </c>
      <c r="AU175" s="177" t="s">
        <v>73</v>
      </c>
      <c r="AY175" s="169" t="s">
        <v>187</v>
      </c>
      <c r="BK175" s="178">
        <f>BK176+BK199</f>
        <v>0</v>
      </c>
    </row>
    <row r="176" spans="2:65" s="11" customFormat="1" ht="19.899999999999999" customHeight="1">
      <c r="B176" s="168"/>
      <c r="D176" s="179" t="s">
        <v>72</v>
      </c>
      <c r="E176" s="180" t="s">
        <v>4268</v>
      </c>
      <c r="F176" s="180" t="s">
        <v>4269</v>
      </c>
      <c r="I176" s="171"/>
      <c r="J176" s="181">
        <f>BK176</f>
        <v>0</v>
      </c>
      <c r="L176" s="168"/>
      <c r="M176" s="173"/>
      <c r="N176" s="174"/>
      <c r="O176" s="174"/>
      <c r="P176" s="175">
        <f>SUM(P177:P198)</f>
        <v>0</v>
      </c>
      <c r="Q176" s="174"/>
      <c r="R176" s="175">
        <f>SUM(R177:R198)</f>
        <v>0</v>
      </c>
      <c r="S176" s="174"/>
      <c r="T176" s="176">
        <f>SUM(T177:T198)</f>
        <v>0</v>
      </c>
      <c r="AR176" s="169" t="s">
        <v>202</v>
      </c>
      <c r="AT176" s="177" t="s">
        <v>72</v>
      </c>
      <c r="AU176" s="177" t="s">
        <v>24</v>
      </c>
      <c r="AY176" s="169" t="s">
        <v>187</v>
      </c>
      <c r="BK176" s="178">
        <f>SUM(BK177:BK198)</f>
        <v>0</v>
      </c>
    </row>
    <row r="177" spans="2:65" s="1" customFormat="1" ht="22.5" customHeight="1">
      <c r="B177" s="182"/>
      <c r="C177" s="230" t="s">
        <v>309</v>
      </c>
      <c r="D177" s="230" t="s">
        <v>269</v>
      </c>
      <c r="E177" s="231" t="s">
        <v>4270</v>
      </c>
      <c r="F177" s="232" t="s">
        <v>4271</v>
      </c>
      <c r="G177" s="233" t="s">
        <v>2359</v>
      </c>
      <c r="H177" s="234">
        <v>1</v>
      </c>
      <c r="I177" s="235"/>
      <c r="J177" s="236">
        <f>ROUND(I177*H177,2)</f>
        <v>0</v>
      </c>
      <c r="K177" s="232" t="s">
        <v>5</v>
      </c>
      <c r="L177" s="237"/>
      <c r="M177" s="238" t="s">
        <v>5</v>
      </c>
      <c r="N177" s="239" t="s">
        <v>44</v>
      </c>
      <c r="O177" s="43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5" t="s">
        <v>395</v>
      </c>
      <c r="AT177" s="25" t="s">
        <v>269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126</v>
      </c>
      <c r="BM177" s="25" t="s">
        <v>4272</v>
      </c>
    </row>
    <row r="178" spans="2:65" s="12" customFormat="1">
      <c r="B178" s="195"/>
      <c r="D178" s="196" t="s">
        <v>196</v>
      </c>
      <c r="E178" s="197" t="s">
        <v>5</v>
      </c>
      <c r="F178" s="198" t="s">
        <v>4273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65" s="13" customFormat="1">
      <c r="B179" s="204"/>
      <c r="D179" s="221" t="s">
        <v>196</v>
      </c>
      <c r="E179" s="246" t="s">
        <v>5</v>
      </c>
      <c r="F179" s="247" t="s">
        <v>3539</v>
      </c>
      <c r="H179" s="248">
        <v>1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24</v>
      </c>
      <c r="AY179" s="205" t="s">
        <v>187</v>
      </c>
    </row>
    <row r="180" spans="2:65" s="1" customFormat="1" ht="22.5" customHeight="1">
      <c r="B180" s="182"/>
      <c r="C180" s="183" t="s">
        <v>317</v>
      </c>
      <c r="D180" s="183" t="s">
        <v>189</v>
      </c>
      <c r="E180" s="184" t="s">
        <v>4274</v>
      </c>
      <c r="F180" s="185" t="s">
        <v>4275</v>
      </c>
      <c r="G180" s="186" t="s">
        <v>2359</v>
      </c>
      <c r="H180" s="187">
        <v>1</v>
      </c>
      <c r="I180" s="188"/>
      <c r="J180" s="189">
        <f>ROUND(I180*H180,2)</f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194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194</v>
      </c>
      <c r="BM180" s="25" t="s">
        <v>4276</v>
      </c>
    </row>
    <row r="181" spans="2:65" s="12" customFormat="1">
      <c r="B181" s="195"/>
      <c r="D181" s="196" t="s">
        <v>196</v>
      </c>
      <c r="E181" s="197" t="s">
        <v>5</v>
      </c>
      <c r="F181" s="198" t="s">
        <v>4273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196</v>
      </c>
      <c r="AU181" s="199" t="s">
        <v>80</v>
      </c>
      <c r="AV181" s="12" t="s">
        <v>24</v>
      </c>
      <c r="AW181" s="12" t="s">
        <v>37</v>
      </c>
      <c r="AX181" s="12" t="s">
        <v>73</v>
      </c>
      <c r="AY181" s="199" t="s">
        <v>187</v>
      </c>
    </row>
    <row r="182" spans="2:65" s="13" customFormat="1">
      <c r="B182" s="204"/>
      <c r="D182" s="221" t="s">
        <v>196</v>
      </c>
      <c r="E182" s="246" t="s">
        <v>5</v>
      </c>
      <c r="F182" s="247" t="s">
        <v>4277</v>
      </c>
      <c r="H182" s="248">
        <v>1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196</v>
      </c>
      <c r="AU182" s="205" t="s">
        <v>80</v>
      </c>
      <c r="AV182" s="13" t="s">
        <v>80</v>
      </c>
      <c r="AW182" s="13" t="s">
        <v>37</v>
      </c>
      <c r="AX182" s="13" t="s">
        <v>24</v>
      </c>
      <c r="AY182" s="205" t="s">
        <v>187</v>
      </c>
    </row>
    <row r="183" spans="2:65" s="1" customFormat="1" ht="31.5" customHeight="1">
      <c r="B183" s="182"/>
      <c r="C183" s="183" t="s">
        <v>10</v>
      </c>
      <c r="D183" s="183" t="s">
        <v>189</v>
      </c>
      <c r="E183" s="184" t="s">
        <v>4278</v>
      </c>
      <c r="F183" s="185" t="s">
        <v>4279</v>
      </c>
      <c r="G183" s="186" t="s">
        <v>2359</v>
      </c>
      <c r="H183" s="187">
        <v>1</v>
      </c>
      <c r="I183" s="188"/>
      <c r="J183" s="189">
        <f>ROUND(I183*H183,2)</f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5" t="s">
        <v>194</v>
      </c>
      <c r="AT183" s="25" t="s">
        <v>189</v>
      </c>
      <c r="AU183" s="25" t="s">
        <v>80</v>
      </c>
      <c r="AY183" s="25" t="s">
        <v>187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24</v>
      </c>
      <c r="BK183" s="194">
        <f>ROUND(I183*H183,2)</f>
        <v>0</v>
      </c>
      <c r="BL183" s="25" t="s">
        <v>194</v>
      </c>
      <c r="BM183" s="25" t="s">
        <v>4280</v>
      </c>
    </row>
    <row r="184" spans="2:65" s="12" customFormat="1">
      <c r="B184" s="195"/>
      <c r="D184" s="196" t="s">
        <v>196</v>
      </c>
      <c r="E184" s="197" t="s">
        <v>5</v>
      </c>
      <c r="F184" s="198" t="s">
        <v>4273</v>
      </c>
      <c r="H184" s="199" t="s">
        <v>5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9" t="s">
        <v>196</v>
      </c>
      <c r="AU184" s="199" t="s">
        <v>80</v>
      </c>
      <c r="AV184" s="12" t="s">
        <v>24</v>
      </c>
      <c r="AW184" s="12" t="s">
        <v>37</v>
      </c>
      <c r="AX184" s="12" t="s">
        <v>73</v>
      </c>
      <c r="AY184" s="199" t="s">
        <v>187</v>
      </c>
    </row>
    <row r="185" spans="2:65" s="13" customFormat="1">
      <c r="B185" s="204"/>
      <c r="D185" s="221" t="s">
        <v>196</v>
      </c>
      <c r="E185" s="246" t="s">
        <v>5</v>
      </c>
      <c r="F185" s="247" t="s">
        <v>4281</v>
      </c>
      <c r="H185" s="248">
        <v>1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24</v>
      </c>
      <c r="AY185" s="205" t="s">
        <v>187</v>
      </c>
    </row>
    <row r="186" spans="2:65" s="1" customFormat="1" ht="22.5" customHeight="1">
      <c r="B186" s="182"/>
      <c r="C186" s="183" t="s">
        <v>329</v>
      </c>
      <c r="D186" s="183" t="s">
        <v>189</v>
      </c>
      <c r="E186" s="184" t="s">
        <v>4282</v>
      </c>
      <c r="F186" s="185" t="s">
        <v>4283</v>
      </c>
      <c r="G186" s="186" t="s">
        <v>2359</v>
      </c>
      <c r="H186" s="187">
        <v>1</v>
      </c>
      <c r="I186" s="188"/>
      <c r="J186" s="189">
        <f>ROUND(I186*H186,2)</f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194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194</v>
      </c>
      <c r="BM186" s="25" t="s">
        <v>4284</v>
      </c>
    </row>
    <row r="187" spans="2:65" s="12" customFormat="1">
      <c r="B187" s="195"/>
      <c r="D187" s="196" t="s">
        <v>196</v>
      </c>
      <c r="E187" s="197" t="s">
        <v>5</v>
      </c>
      <c r="F187" s="198" t="s">
        <v>4273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196</v>
      </c>
      <c r="AU187" s="199" t="s">
        <v>80</v>
      </c>
      <c r="AV187" s="12" t="s">
        <v>24</v>
      </c>
      <c r="AW187" s="12" t="s">
        <v>37</v>
      </c>
      <c r="AX187" s="12" t="s">
        <v>73</v>
      </c>
      <c r="AY187" s="199" t="s">
        <v>187</v>
      </c>
    </row>
    <row r="188" spans="2:65" s="13" customFormat="1">
      <c r="B188" s="204"/>
      <c r="D188" s="221" t="s">
        <v>196</v>
      </c>
      <c r="E188" s="246" t="s">
        <v>5</v>
      </c>
      <c r="F188" s="247" t="s">
        <v>4285</v>
      </c>
      <c r="H188" s="248">
        <v>1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196</v>
      </c>
      <c r="AU188" s="205" t="s">
        <v>80</v>
      </c>
      <c r="AV188" s="13" t="s">
        <v>80</v>
      </c>
      <c r="AW188" s="13" t="s">
        <v>37</v>
      </c>
      <c r="AX188" s="13" t="s">
        <v>24</v>
      </c>
      <c r="AY188" s="205" t="s">
        <v>187</v>
      </c>
    </row>
    <row r="189" spans="2:65" s="1" customFormat="1" ht="22.5" customHeight="1">
      <c r="B189" s="182"/>
      <c r="C189" s="183" t="s">
        <v>337</v>
      </c>
      <c r="D189" s="183" t="s">
        <v>189</v>
      </c>
      <c r="E189" s="184" t="s">
        <v>4286</v>
      </c>
      <c r="F189" s="185" t="s">
        <v>4287</v>
      </c>
      <c r="G189" s="186" t="s">
        <v>2359</v>
      </c>
      <c r="H189" s="187">
        <v>1</v>
      </c>
      <c r="I189" s="188"/>
      <c r="J189" s="189">
        <f>ROUND(I189*H189,2)</f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25" t="s">
        <v>194</v>
      </c>
      <c r="AT189" s="25" t="s">
        <v>189</v>
      </c>
      <c r="AU189" s="25" t="s">
        <v>80</v>
      </c>
      <c r="AY189" s="25" t="s">
        <v>187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24</v>
      </c>
      <c r="BK189" s="194">
        <f>ROUND(I189*H189,2)</f>
        <v>0</v>
      </c>
      <c r="BL189" s="25" t="s">
        <v>194</v>
      </c>
      <c r="BM189" s="25" t="s">
        <v>4288</v>
      </c>
    </row>
    <row r="190" spans="2:65" s="12" customFormat="1">
      <c r="B190" s="195"/>
      <c r="D190" s="196" t="s">
        <v>196</v>
      </c>
      <c r="E190" s="197" t="s">
        <v>5</v>
      </c>
      <c r="F190" s="198" t="s">
        <v>4273</v>
      </c>
      <c r="H190" s="199" t="s">
        <v>5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199" t="s">
        <v>196</v>
      </c>
      <c r="AU190" s="199" t="s">
        <v>80</v>
      </c>
      <c r="AV190" s="12" t="s">
        <v>24</v>
      </c>
      <c r="AW190" s="12" t="s">
        <v>37</v>
      </c>
      <c r="AX190" s="12" t="s">
        <v>73</v>
      </c>
      <c r="AY190" s="199" t="s">
        <v>187</v>
      </c>
    </row>
    <row r="191" spans="2:65" s="13" customFormat="1">
      <c r="B191" s="204"/>
      <c r="D191" s="221" t="s">
        <v>196</v>
      </c>
      <c r="E191" s="246" t="s">
        <v>5</v>
      </c>
      <c r="F191" s="247" t="s">
        <v>4289</v>
      </c>
      <c r="H191" s="248">
        <v>1</v>
      </c>
      <c r="I191" s="208"/>
      <c r="L191" s="204"/>
      <c r="M191" s="209"/>
      <c r="N191" s="210"/>
      <c r="O191" s="210"/>
      <c r="P191" s="210"/>
      <c r="Q191" s="210"/>
      <c r="R191" s="210"/>
      <c r="S191" s="210"/>
      <c r="T191" s="211"/>
      <c r="AT191" s="205" t="s">
        <v>196</v>
      </c>
      <c r="AU191" s="205" t="s">
        <v>80</v>
      </c>
      <c r="AV191" s="13" t="s">
        <v>80</v>
      </c>
      <c r="AW191" s="13" t="s">
        <v>37</v>
      </c>
      <c r="AX191" s="13" t="s">
        <v>24</v>
      </c>
      <c r="AY191" s="205" t="s">
        <v>187</v>
      </c>
    </row>
    <row r="192" spans="2:65" s="1" customFormat="1" ht="22.5" customHeight="1">
      <c r="B192" s="182"/>
      <c r="C192" s="183" t="s">
        <v>344</v>
      </c>
      <c r="D192" s="183" t="s">
        <v>189</v>
      </c>
      <c r="E192" s="184" t="s">
        <v>4290</v>
      </c>
      <c r="F192" s="185" t="s">
        <v>4287</v>
      </c>
      <c r="G192" s="186" t="s">
        <v>2359</v>
      </c>
      <c r="H192" s="187">
        <v>1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194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194</v>
      </c>
      <c r="BM192" s="25" t="s">
        <v>4291</v>
      </c>
    </row>
    <row r="193" spans="2:65" s="12" customFormat="1">
      <c r="B193" s="195"/>
      <c r="D193" s="196" t="s">
        <v>196</v>
      </c>
      <c r="E193" s="197" t="s">
        <v>5</v>
      </c>
      <c r="F193" s="198" t="s">
        <v>4273</v>
      </c>
      <c r="H193" s="199" t="s">
        <v>5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9" t="s">
        <v>196</v>
      </c>
      <c r="AU193" s="199" t="s">
        <v>80</v>
      </c>
      <c r="AV193" s="12" t="s">
        <v>24</v>
      </c>
      <c r="AW193" s="12" t="s">
        <v>37</v>
      </c>
      <c r="AX193" s="12" t="s">
        <v>73</v>
      </c>
      <c r="AY193" s="199" t="s">
        <v>187</v>
      </c>
    </row>
    <row r="194" spans="2:65" s="13" customFormat="1">
      <c r="B194" s="204"/>
      <c r="D194" s="221" t="s">
        <v>196</v>
      </c>
      <c r="E194" s="246" t="s">
        <v>5</v>
      </c>
      <c r="F194" s="247" t="s">
        <v>4292</v>
      </c>
      <c r="H194" s="248">
        <v>1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24</v>
      </c>
      <c r="AY194" s="205" t="s">
        <v>187</v>
      </c>
    </row>
    <row r="195" spans="2:65" s="1" customFormat="1" ht="22.5" customHeight="1">
      <c r="B195" s="182"/>
      <c r="C195" s="183" t="s">
        <v>308</v>
      </c>
      <c r="D195" s="183" t="s">
        <v>189</v>
      </c>
      <c r="E195" s="184" t="s">
        <v>4293</v>
      </c>
      <c r="F195" s="185" t="s">
        <v>4283</v>
      </c>
      <c r="G195" s="186" t="s">
        <v>2359</v>
      </c>
      <c r="H195" s="187">
        <v>1</v>
      </c>
      <c r="I195" s="188"/>
      <c r="J195" s="189">
        <f>ROUND(I195*H195,2)</f>
        <v>0</v>
      </c>
      <c r="K195" s="185" t="s">
        <v>5</v>
      </c>
      <c r="L195" s="42"/>
      <c r="M195" s="190" t="s">
        <v>5</v>
      </c>
      <c r="N195" s="191" t="s">
        <v>44</v>
      </c>
      <c r="O195" s="43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25" t="s">
        <v>194</v>
      </c>
      <c r="AT195" s="25" t="s">
        <v>189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4294</v>
      </c>
    </row>
    <row r="196" spans="2:65" s="12" customFormat="1">
      <c r="B196" s="195"/>
      <c r="D196" s="196" t="s">
        <v>196</v>
      </c>
      <c r="E196" s="197" t="s">
        <v>5</v>
      </c>
      <c r="F196" s="198" t="s">
        <v>4273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65" s="13" customFormat="1">
      <c r="B197" s="204"/>
      <c r="D197" s="221" t="s">
        <v>196</v>
      </c>
      <c r="E197" s="246" t="s">
        <v>5</v>
      </c>
      <c r="F197" s="247" t="s">
        <v>4295</v>
      </c>
      <c r="H197" s="248">
        <v>1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24</v>
      </c>
      <c r="AY197" s="205" t="s">
        <v>187</v>
      </c>
    </row>
    <row r="198" spans="2:65" s="1" customFormat="1" ht="22.5" customHeight="1">
      <c r="B198" s="182"/>
      <c r="C198" s="183" t="s">
        <v>359</v>
      </c>
      <c r="D198" s="183" t="s">
        <v>189</v>
      </c>
      <c r="E198" s="184" t="s">
        <v>4296</v>
      </c>
      <c r="F198" s="185" t="s">
        <v>4297</v>
      </c>
      <c r="G198" s="186" t="s">
        <v>2359</v>
      </c>
      <c r="H198" s="187">
        <v>10</v>
      </c>
      <c r="I198" s="188"/>
      <c r="J198" s="189">
        <f>ROUND(I198*H198,2)</f>
        <v>0</v>
      </c>
      <c r="K198" s="185" t="s">
        <v>5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632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632</v>
      </c>
      <c r="BM198" s="25" t="s">
        <v>4298</v>
      </c>
    </row>
    <row r="199" spans="2:65" s="11" customFormat="1" ht="29.85" customHeight="1">
      <c r="B199" s="168"/>
      <c r="D199" s="179" t="s">
        <v>72</v>
      </c>
      <c r="E199" s="180" t="s">
        <v>4299</v>
      </c>
      <c r="F199" s="180" t="s">
        <v>4300</v>
      </c>
      <c r="I199" s="171"/>
      <c r="J199" s="181">
        <f>BK199</f>
        <v>0</v>
      </c>
      <c r="L199" s="168"/>
      <c r="M199" s="173"/>
      <c r="N199" s="174"/>
      <c r="O199" s="174"/>
      <c r="P199" s="175">
        <f>SUM(P200:P222)</f>
        <v>0</v>
      </c>
      <c r="Q199" s="174"/>
      <c r="R199" s="175">
        <f>SUM(R200:R222)</f>
        <v>0</v>
      </c>
      <c r="S199" s="174"/>
      <c r="T199" s="176">
        <f>SUM(T200:T222)</f>
        <v>0</v>
      </c>
      <c r="AR199" s="169" t="s">
        <v>202</v>
      </c>
      <c r="AT199" s="177" t="s">
        <v>72</v>
      </c>
      <c r="AU199" s="177" t="s">
        <v>24</v>
      </c>
      <c r="AY199" s="169" t="s">
        <v>187</v>
      </c>
      <c r="BK199" s="178">
        <f>SUM(BK200:BK222)</f>
        <v>0</v>
      </c>
    </row>
    <row r="200" spans="2:65" s="1" customFormat="1" ht="22.5" customHeight="1">
      <c r="B200" s="182"/>
      <c r="C200" s="230" t="s">
        <v>365</v>
      </c>
      <c r="D200" s="230" t="s">
        <v>269</v>
      </c>
      <c r="E200" s="231" t="s">
        <v>4301</v>
      </c>
      <c r="F200" s="232" t="s">
        <v>4302</v>
      </c>
      <c r="G200" s="233" t="s">
        <v>2359</v>
      </c>
      <c r="H200" s="234">
        <v>17</v>
      </c>
      <c r="I200" s="235"/>
      <c r="J200" s="236">
        <f t="shared" ref="J200:J222" si="0">ROUND(I200*H200,2)</f>
        <v>0</v>
      </c>
      <c r="K200" s="232" t="s">
        <v>5</v>
      </c>
      <c r="L200" s="237"/>
      <c r="M200" s="238" t="s">
        <v>5</v>
      </c>
      <c r="N200" s="239" t="s">
        <v>44</v>
      </c>
      <c r="O200" s="43"/>
      <c r="P200" s="192">
        <f t="shared" ref="P200:P222" si="1">O200*H200</f>
        <v>0</v>
      </c>
      <c r="Q200" s="192">
        <v>0</v>
      </c>
      <c r="R200" s="192">
        <f t="shared" ref="R200:R222" si="2">Q200*H200</f>
        <v>0</v>
      </c>
      <c r="S200" s="192">
        <v>0</v>
      </c>
      <c r="T200" s="193">
        <f t="shared" ref="T200:T222" si="3">S200*H200</f>
        <v>0</v>
      </c>
      <c r="AR200" s="25" t="s">
        <v>240</v>
      </c>
      <c r="AT200" s="25" t="s">
        <v>269</v>
      </c>
      <c r="AU200" s="25" t="s">
        <v>80</v>
      </c>
      <c r="AY200" s="25" t="s">
        <v>187</v>
      </c>
      <c r="BE200" s="194">
        <f t="shared" ref="BE200:BE222" si="4">IF(N200="základní",J200,0)</f>
        <v>0</v>
      </c>
      <c r="BF200" s="194">
        <f t="shared" ref="BF200:BF222" si="5">IF(N200="snížená",J200,0)</f>
        <v>0</v>
      </c>
      <c r="BG200" s="194">
        <f t="shared" ref="BG200:BG222" si="6">IF(N200="zákl. přenesená",J200,0)</f>
        <v>0</v>
      </c>
      <c r="BH200" s="194">
        <f t="shared" ref="BH200:BH222" si="7">IF(N200="sníž. přenesená",J200,0)</f>
        <v>0</v>
      </c>
      <c r="BI200" s="194">
        <f t="shared" ref="BI200:BI222" si="8">IF(N200="nulová",J200,0)</f>
        <v>0</v>
      </c>
      <c r="BJ200" s="25" t="s">
        <v>24</v>
      </c>
      <c r="BK200" s="194">
        <f t="shared" ref="BK200:BK222" si="9">ROUND(I200*H200,2)</f>
        <v>0</v>
      </c>
      <c r="BL200" s="25" t="s">
        <v>194</v>
      </c>
      <c r="BM200" s="25" t="s">
        <v>4303</v>
      </c>
    </row>
    <row r="201" spans="2:65" s="1" customFormat="1" ht="22.5" customHeight="1">
      <c r="B201" s="182"/>
      <c r="C201" s="230" t="s">
        <v>372</v>
      </c>
      <c r="D201" s="230" t="s">
        <v>269</v>
      </c>
      <c r="E201" s="231" t="s">
        <v>4304</v>
      </c>
      <c r="F201" s="232" t="s">
        <v>4305</v>
      </c>
      <c r="G201" s="233" t="s">
        <v>2359</v>
      </c>
      <c r="H201" s="234">
        <v>1</v>
      </c>
      <c r="I201" s="235"/>
      <c r="J201" s="236">
        <f t="shared" si="0"/>
        <v>0</v>
      </c>
      <c r="K201" s="232" t="s">
        <v>5</v>
      </c>
      <c r="L201" s="237"/>
      <c r="M201" s="238" t="s">
        <v>5</v>
      </c>
      <c r="N201" s="239" t="s">
        <v>44</v>
      </c>
      <c r="O201" s="43"/>
      <c r="P201" s="192">
        <f t="shared" si="1"/>
        <v>0</v>
      </c>
      <c r="Q201" s="192">
        <v>0</v>
      </c>
      <c r="R201" s="192">
        <f t="shared" si="2"/>
        <v>0</v>
      </c>
      <c r="S201" s="192">
        <v>0</v>
      </c>
      <c r="T201" s="193">
        <f t="shared" si="3"/>
        <v>0</v>
      </c>
      <c r="AR201" s="25" t="s">
        <v>240</v>
      </c>
      <c r="AT201" s="25" t="s">
        <v>269</v>
      </c>
      <c r="AU201" s="25" t="s">
        <v>80</v>
      </c>
      <c r="AY201" s="25" t="s">
        <v>187</v>
      </c>
      <c r="BE201" s="194">
        <f t="shared" si="4"/>
        <v>0</v>
      </c>
      <c r="BF201" s="194">
        <f t="shared" si="5"/>
        <v>0</v>
      </c>
      <c r="BG201" s="194">
        <f t="shared" si="6"/>
        <v>0</v>
      </c>
      <c r="BH201" s="194">
        <f t="shared" si="7"/>
        <v>0</v>
      </c>
      <c r="BI201" s="194">
        <f t="shared" si="8"/>
        <v>0</v>
      </c>
      <c r="BJ201" s="25" t="s">
        <v>24</v>
      </c>
      <c r="BK201" s="194">
        <f t="shared" si="9"/>
        <v>0</v>
      </c>
      <c r="BL201" s="25" t="s">
        <v>194</v>
      </c>
      <c r="BM201" s="25" t="s">
        <v>4306</v>
      </c>
    </row>
    <row r="202" spans="2:65" s="1" customFormat="1" ht="22.5" customHeight="1">
      <c r="B202" s="182"/>
      <c r="C202" s="230" t="s">
        <v>379</v>
      </c>
      <c r="D202" s="230" t="s">
        <v>269</v>
      </c>
      <c r="E202" s="231" t="s">
        <v>4307</v>
      </c>
      <c r="F202" s="232" t="s">
        <v>4308</v>
      </c>
      <c r="G202" s="233" t="s">
        <v>2359</v>
      </c>
      <c r="H202" s="234">
        <v>35</v>
      </c>
      <c r="I202" s="235"/>
      <c r="J202" s="236">
        <f t="shared" si="0"/>
        <v>0</v>
      </c>
      <c r="K202" s="232" t="s">
        <v>5</v>
      </c>
      <c r="L202" s="237"/>
      <c r="M202" s="238" t="s">
        <v>5</v>
      </c>
      <c r="N202" s="239" t="s">
        <v>44</v>
      </c>
      <c r="O202" s="43"/>
      <c r="P202" s="192">
        <f t="shared" si="1"/>
        <v>0</v>
      </c>
      <c r="Q202" s="192">
        <v>0</v>
      </c>
      <c r="R202" s="192">
        <f t="shared" si="2"/>
        <v>0</v>
      </c>
      <c r="S202" s="192">
        <v>0</v>
      </c>
      <c r="T202" s="193">
        <f t="shared" si="3"/>
        <v>0</v>
      </c>
      <c r="AR202" s="25" t="s">
        <v>240</v>
      </c>
      <c r="AT202" s="25" t="s">
        <v>269</v>
      </c>
      <c r="AU202" s="25" t="s">
        <v>80</v>
      </c>
      <c r="AY202" s="25" t="s">
        <v>187</v>
      </c>
      <c r="BE202" s="194">
        <f t="shared" si="4"/>
        <v>0</v>
      </c>
      <c r="BF202" s="194">
        <f t="shared" si="5"/>
        <v>0</v>
      </c>
      <c r="BG202" s="194">
        <f t="shared" si="6"/>
        <v>0</v>
      </c>
      <c r="BH202" s="194">
        <f t="shared" si="7"/>
        <v>0</v>
      </c>
      <c r="BI202" s="194">
        <f t="shared" si="8"/>
        <v>0</v>
      </c>
      <c r="BJ202" s="25" t="s">
        <v>24</v>
      </c>
      <c r="BK202" s="194">
        <f t="shared" si="9"/>
        <v>0</v>
      </c>
      <c r="BL202" s="25" t="s">
        <v>194</v>
      </c>
      <c r="BM202" s="25" t="s">
        <v>4309</v>
      </c>
    </row>
    <row r="203" spans="2:65" s="1" customFormat="1" ht="22.5" customHeight="1">
      <c r="B203" s="182"/>
      <c r="C203" s="230" t="s">
        <v>384</v>
      </c>
      <c r="D203" s="230" t="s">
        <v>269</v>
      </c>
      <c r="E203" s="231" t="s">
        <v>4310</v>
      </c>
      <c r="F203" s="232" t="s">
        <v>4311</v>
      </c>
      <c r="G203" s="233" t="s">
        <v>2359</v>
      </c>
      <c r="H203" s="234">
        <v>5</v>
      </c>
      <c r="I203" s="235"/>
      <c r="J203" s="236">
        <f t="shared" si="0"/>
        <v>0</v>
      </c>
      <c r="K203" s="232" t="s">
        <v>5</v>
      </c>
      <c r="L203" s="237"/>
      <c r="M203" s="238" t="s">
        <v>5</v>
      </c>
      <c r="N203" s="239" t="s">
        <v>44</v>
      </c>
      <c r="O203" s="43"/>
      <c r="P203" s="192">
        <f t="shared" si="1"/>
        <v>0</v>
      </c>
      <c r="Q203" s="192">
        <v>0</v>
      </c>
      <c r="R203" s="192">
        <f t="shared" si="2"/>
        <v>0</v>
      </c>
      <c r="S203" s="192">
        <v>0</v>
      </c>
      <c r="T203" s="193">
        <f t="shared" si="3"/>
        <v>0</v>
      </c>
      <c r="AR203" s="25" t="s">
        <v>240</v>
      </c>
      <c r="AT203" s="25" t="s">
        <v>269</v>
      </c>
      <c r="AU203" s="25" t="s">
        <v>80</v>
      </c>
      <c r="AY203" s="25" t="s">
        <v>187</v>
      </c>
      <c r="BE203" s="194">
        <f t="shared" si="4"/>
        <v>0</v>
      </c>
      <c r="BF203" s="194">
        <f t="shared" si="5"/>
        <v>0</v>
      </c>
      <c r="BG203" s="194">
        <f t="shared" si="6"/>
        <v>0</v>
      </c>
      <c r="BH203" s="194">
        <f t="shared" si="7"/>
        <v>0</v>
      </c>
      <c r="BI203" s="194">
        <f t="shared" si="8"/>
        <v>0</v>
      </c>
      <c r="BJ203" s="25" t="s">
        <v>24</v>
      </c>
      <c r="BK203" s="194">
        <f t="shared" si="9"/>
        <v>0</v>
      </c>
      <c r="BL203" s="25" t="s">
        <v>194</v>
      </c>
      <c r="BM203" s="25" t="s">
        <v>4312</v>
      </c>
    </row>
    <row r="204" spans="2:65" s="1" customFormat="1" ht="22.5" customHeight="1">
      <c r="B204" s="182"/>
      <c r="C204" s="230" t="s">
        <v>390</v>
      </c>
      <c r="D204" s="230" t="s">
        <v>269</v>
      </c>
      <c r="E204" s="231" t="s">
        <v>4313</v>
      </c>
      <c r="F204" s="232" t="s">
        <v>4314</v>
      </c>
      <c r="G204" s="233" t="s">
        <v>3702</v>
      </c>
      <c r="H204" s="234">
        <v>1</v>
      </c>
      <c r="I204" s="235"/>
      <c r="J204" s="236">
        <f t="shared" si="0"/>
        <v>0</v>
      </c>
      <c r="K204" s="232" t="s">
        <v>5</v>
      </c>
      <c r="L204" s="237"/>
      <c r="M204" s="238" t="s">
        <v>5</v>
      </c>
      <c r="N204" s="239" t="s">
        <v>44</v>
      </c>
      <c r="O204" s="43"/>
      <c r="P204" s="192">
        <f t="shared" si="1"/>
        <v>0</v>
      </c>
      <c r="Q204" s="192">
        <v>0</v>
      </c>
      <c r="R204" s="192">
        <f t="shared" si="2"/>
        <v>0</v>
      </c>
      <c r="S204" s="192">
        <v>0</v>
      </c>
      <c r="T204" s="193">
        <f t="shared" si="3"/>
        <v>0</v>
      </c>
      <c r="AR204" s="25" t="s">
        <v>240</v>
      </c>
      <c r="AT204" s="25" t="s">
        <v>269</v>
      </c>
      <c r="AU204" s="25" t="s">
        <v>80</v>
      </c>
      <c r="AY204" s="25" t="s">
        <v>187</v>
      </c>
      <c r="BE204" s="194">
        <f t="shared" si="4"/>
        <v>0</v>
      </c>
      <c r="BF204" s="194">
        <f t="shared" si="5"/>
        <v>0</v>
      </c>
      <c r="BG204" s="194">
        <f t="shared" si="6"/>
        <v>0</v>
      </c>
      <c r="BH204" s="194">
        <f t="shared" si="7"/>
        <v>0</v>
      </c>
      <c r="BI204" s="194">
        <f t="shared" si="8"/>
        <v>0</v>
      </c>
      <c r="BJ204" s="25" t="s">
        <v>24</v>
      </c>
      <c r="BK204" s="194">
        <f t="shared" si="9"/>
        <v>0</v>
      </c>
      <c r="BL204" s="25" t="s">
        <v>194</v>
      </c>
      <c r="BM204" s="25" t="s">
        <v>4315</v>
      </c>
    </row>
    <row r="205" spans="2:65" s="1" customFormat="1" ht="22.5" customHeight="1">
      <c r="B205" s="182"/>
      <c r="C205" s="230" t="s">
        <v>395</v>
      </c>
      <c r="D205" s="230" t="s">
        <v>269</v>
      </c>
      <c r="E205" s="231" t="s">
        <v>4316</v>
      </c>
      <c r="F205" s="232" t="s">
        <v>3719</v>
      </c>
      <c r="G205" s="233" t="s">
        <v>3702</v>
      </c>
      <c r="H205" s="234">
        <v>1</v>
      </c>
      <c r="I205" s="235"/>
      <c r="J205" s="236">
        <f t="shared" si="0"/>
        <v>0</v>
      </c>
      <c r="K205" s="232" t="s">
        <v>5</v>
      </c>
      <c r="L205" s="237"/>
      <c r="M205" s="238" t="s">
        <v>5</v>
      </c>
      <c r="N205" s="239" t="s">
        <v>44</v>
      </c>
      <c r="O205" s="43"/>
      <c r="P205" s="192">
        <f t="shared" si="1"/>
        <v>0</v>
      </c>
      <c r="Q205" s="192">
        <v>0</v>
      </c>
      <c r="R205" s="192">
        <f t="shared" si="2"/>
        <v>0</v>
      </c>
      <c r="S205" s="192">
        <v>0</v>
      </c>
      <c r="T205" s="193">
        <f t="shared" si="3"/>
        <v>0</v>
      </c>
      <c r="AR205" s="25" t="s">
        <v>240</v>
      </c>
      <c r="AT205" s="25" t="s">
        <v>269</v>
      </c>
      <c r="AU205" s="25" t="s">
        <v>80</v>
      </c>
      <c r="AY205" s="25" t="s">
        <v>187</v>
      </c>
      <c r="BE205" s="194">
        <f t="shared" si="4"/>
        <v>0</v>
      </c>
      <c r="BF205" s="194">
        <f t="shared" si="5"/>
        <v>0</v>
      </c>
      <c r="BG205" s="194">
        <f t="shared" si="6"/>
        <v>0</v>
      </c>
      <c r="BH205" s="194">
        <f t="shared" si="7"/>
        <v>0</v>
      </c>
      <c r="BI205" s="194">
        <f t="shared" si="8"/>
        <v>0</v>
      </c>
      <c r="BJ205" s="25" t="s">
        <v>24</v>
      </c>
      <c r="BK205" s="194">
        <f t="shared" si="9"/>
        <v>0</v>
      </c>
      <c r="BL205" s="25" t="s">
        <v>194</v>
      </c>
      <c r="BM205" s="25" t="s">
        <v>4317</v>
      </c>
    </row>
    <row r="206" spans="2:65" s="1" customFormat="1" ht="22.5" customHeight="1">
      <c r="B206" s="182"/>
      <c r="C206" s="230" t="s">
        <v>402</v>
      </c>
      <c r="D206" s="230" t="s">
        <v>269</v>
      </c>
      <c r="E206" s="231" t="s">
        <v>4318</v>
      </c>
      <c r="F206" s="232" t="s">
        <v>3722</v>
      </c>
      <c r="G206" s="233" t="s">
        <v>3702</v>
      </c>
      <c r="H206" s="234">
        <v>2</v>
      </c>
      <c r="I206" s="235"/>
      <c r="J206" s="236">
        <f t="shared" si="0"/>
        <v>0</v>
      </c>
      <c r="K206" s="232" t="s">
        <v>5</v>
      </c>
      <c r="L206" s="237"/>
      <c r="M206" s="238" t="s">
        <v>5</v>
      </c>
      <c r="N206" s="239" t="s">
        <v>44</v>
      </c>
      <c r="O206" s="43"/>
      <c r="P206" s="192">
        <f t="shared" si="1"/>
        <v>0</v>
      </c>
      <c r="Q206" s="192">
        <v>0</v>
      </c>
      <c r="R206" s="192">
        <f t="shared" si="2"/>
        <v>0</v>
      </c>
      <c r="S206" s="192">
        <v>0</v>
      </c>
      <c r="T206" s="193">
        <f t="shared" si="3"/>
        <v>0</v>
      </c>
      <c r="AR206" s="25" t="s">
        <v>240</v>
      </c>
      <c r="AT206" s="25" t="s">
        <v>269</v>
      </c>
      <c r="AU206" s="25" t="s">
        <v>80</v>
      </c>
      <c r="AY206" s="25" t="s">
        <v>187</v>
      </c>
      <c r="BE206" s="194">
        <f t="shared" si="4"/>
        <v>0</v>
      </c>
      <c r="BF206" s="194">
        <f t="shared" si="5"/>
        <v>0</v>
      </c>
      <c r="BG206" s="194">
        <f t="shared" si="6"/>
        <v>0</v>
      </c>
      <c r="BH206" s="194">
        <f t="shared" si="7"/>
        <v>0</v>
      </c>
      <c r="BI206" s="194">
        <f t="shared" si="8"/>
        <v>0</v>
      </c>
      <c r="BJ206" s="25" t="s">
        <v>24</v>
      </c>
      <c r="BK206" s="194">
        <f t="shared" si="9"/>
        <v>0</v>
      </c>
      <c r="BL206" s="25" t="s">
        <v>194</v>
      </c>
      <c r="BM206" s="25" t="s">
        <v>4319</v>
      </c>
    </row>
    <row r="207" spans="2:65" s="1" customFormat="1" ht="22.5" customHeight="1">
      <c r="B207" s="182"/>
      <c r="C207" s="230" t="s">
        <v>407</v>
      </c>
      <c r="D207" s="230" t="s">
        <v>269</v>
      </c>
      <c r="E207" s="231" t="s">
        <v>4320</v>
      </c>
      <c r="F207" s="232" t="s">
        <v>4321</v>
      </c>
      <c r="G207" s="233" t="s">
        <v>3702</v>
      </c>
      <c r="H207" s="234">
        <v>2</v>
      </c>
      <c r="I207" s="235"/>
      <c r="J207" s="236">
        <f t="shared" si="0"/>
        <v>0</v>
      </c>
      <c r="K207" s="232" t="s">
        <v>5</v>
      </c>
      <c r="L207" s="237"/>
      <c r="M207" s="238" t="s">
        <v>5</v>
      </c>
      <c r="N207" s="239" t="s">
        <v>44</v>
      </c>
      <c r="O207" s="43"/>
      <c r="P207" s="192">
        <f t="shared" si="1"/>
        <v>0</v>
      </c>
      <c r="Q207" s="192">
        <v>0</v>
      </c>
      <c r="R207" s="192">
        <f t="shared" si="2"/>
        <v>0</v>
      </c>
      <c r="S207" s="192">
        <v>0</v>
      </c>
      <c r="T207" s="193">
        <f t="shared" si="3"/>
        <v>0</v>
      </c>
      <c r="AR207" s="25" t="s">
        <v>240</v>
      </c>
      <c r="AT207" s="25" t="s">
        <v>269</v>
      </c>
      <c r="AU207" s="25" t="s">
        <v>80</v>
      </c>
      <c r="AY207" s="25" t="s">
        <v>187</v>
      </c>
      <c r="BE207" s="194">
        <f t="shared" si="4"/>
        <v>0</v>
      </c>
      <c r="BF207" s="194">
        <f t="shared" si="5"/>
        <v>0</v>
      </c>
      <c r="BG207" s="194">
        <f t="shared" si="6"/>
        <v>0</v>
      </c>
      <c r="BH207" s="194">
        <f t="shared" si="7"/>
        <v>0</v>
      </c>
      <c r="BI207" s="194">
        <f t="shared" si="8"/>
        <v>0</v>
      </c>
      <c r="BJ207" s="25" t="s">
        <v>24</v>
      </c>
      <c r="BK207" s="194">
        <f t="shared" si="9"/>
        <v>0</v>
      </c>
      <c r="BL207" s="25" t="s">
        <v>194</v>
      </c>
      <c r="BM207" s="25" t="s">
        <v>4322</v>
      </c>
    </row>
    <row r="208" spans="2:65" s="1" customFormat="1" ht="22.5" customHeight="1">
      <c r="B208" s="182"/>
      <c r="C208" s="230" t="s">
        <v>413</v>
      </c>
      <c r="D208" s="230" t="s">
        <v>269</v>
      </c>
      <c r="E208" s="231" t="s">
        <v>4323</v>
      </c>
      <c r="F208" s="232" t="s">
        <v>4324</v>
      </c>
      <c r="G208" s="233" t="s">
        <v>2359</v>
      </c>
      <c r="H208" s="234">
        <v>1</v>
      </c>
      <c r="I208" s="235"/>
      <c r="J208" s="236">
        <f t="shared" si="0"/>
        <v>0</v>
      </c>
      <c r="K208" s="232" t="s">
        <v>5</v>
      </c>
      <c r="L208" s="237"/>
      <c r="M208" s="238" t="s">
        <v>5</v>
      </c>
      <c r="N208" s="239" t="s">
        <v>44</v>
      </c>
      <c r="O208" s="43"/>
      <c r="P208" s="192">
        <f t="shared" si="1"/>
        <v>0</v>
      </c>
      <c r="Q208" s="192">
        <v>0</v>
      </c>
      <c r="R208" s="192">
        <f t="shared" si="2"/>
        <v>0</v>
      </c>
      <c r="S208" s="192">
        <v>0</v>
      </c>
      <c r="T208" s="193">
        <f t="shared" si="3"/>
        <v>0</v>
      </c>
      <c r="AR208" s="25" t="s">
        <v>240</v>
      </c>
      <c r="AT208" s="25" t="s">
        <v>269</v>
      </c>
      <c r="AU208" s="25" t="s">
        <v>80</v>
      </c>
      <c r="AY208" s="25" t="s">
        <v>187</v>
      </c>
      <c r="BE208" s="194">
        <f t="shared" si="4"/>
        <v>0</v>
      </c>
      <c r="BF208" s="194">
        <f t="shared" si="5"/>
        <v>0</v>
      </c>
      <c r="BG208" s="194">
        <f t="shared" si="6"/>
        <v>0</v>
      </c>
      <c r="BH208" s="194">
        <f t="shared" si="7"/>
        <v>0</v>
      </c>
      <c r="BI208" s="194">
        <f t="shared" si="8"/>
        <v>0</v>
      </c>
      <c r="BJ208" s="25" t="s">
        <v>24</v>
      </c>
      <c r="BK208" s="194">
        <f t="shared" si="9"/>
        <v>0</v>
      </c>
      <c r="BL208" s="25" t="s">
        <v>194</v>
      </c>
      <c r="BM208" s="25" t="s">
        <v>4325</v>
      </c>
    </row>
    <row r="209" spans="2:65" s="1" customFormat="1" ht="22.5" customHeight="1">
      <c r="B209" s="182"/>
      <c r="C209" s="230" t="s">
        <v>420</v>
      </c>
      <c r="D209" s="230" t="s">
        <v>269</v>
      </c>
      <c r="E209" s="231" t="s">
        <v>4326</v>
      </c>
      <c r="F209" s="232" t="s">
        <v>4327</v>
      </c>
      <c r="G209" s="233" t="s">
        <v>2359</v>
      </c>
      <c r="H209" s="234">
        <v>1</v>
      </c>
      <c r="I209" s="235"/>
      <c r="J209" s="236">
        <f t="shared" si="0"/>
        <v>0</v>
      </c>
      <c r="K209" s="232" t="s">
        <v>5</v>
      </c>
      <c r="L209" s="237"/>
      <c r="M209" s="238" t="s">
        <v>5</v>
      </c>
      <c r="N209" s="239" t="s">
        <v>44</v>
      </c>
      <c r="O209" s="43"/>
      <c r="P209" s="192">
        <f t="shared" si="1"/>
        <v>0</v>
      </c>
      <c r="Q209" s="192">
        <v>0</v>
      </c>
      <c r="R209" s="192">
        <f t="shared" si="2"/>
        <v>0</v>
      </c>
      <c r="S209" s="192">
        <v>0</v>
      </c>
      <c r="T209" s="193">
        <f t="shared" si="3"/>
        <v>0</v>
      </c>
      <c r="AR209" s="25" t="s">
        <v>240</v>
      </c>
      <c r="AT209" s="25" t="s">
        <v>269</v>
      </c>
      <c r="AU209" s="25" t="s">
        <v>80</v>
      </c>
      <c r="AY209" s="25" t="s">
        <v>187</v>
      </c>
      <c r="BE209" s="194">
        <f t="shared" si="4"/>
        <v>0</v>
      </c>
      <c r="BF209" s="194">
        <f t="shared" si="5"/>
        <v>0</v>
      </c>
      <c r="BG209" s="194">
        <f t="shared" si="6"/>
        <v>0</v>
      </c>
      <c r="BH209" s="194">
        <f t="shared" si="7"/>
        <v>0</v>
      </c>
      <c r="BI209" s="194">
        <f t="shared" si="8"/>
        <v>0</v>
      </c>
      <c r="BJ209" s="25" t="s">
        <v>24</v>
      </c>
      <c r="BK209" s="194">
        <f t="shared" si="9"/>
        <v>0</v>
      </c>
      <c r="BL209" s="25" t="s">
        <v>194</v>
      </c>
      <c r="BM209" s="25" t="s">
        <v>4328</v>
      </c>
    </row>
    <row r="210" spans="2:65" s="1" customFormat="1" ht="31.5" customHeight="1">
      <c r="B210" s="182"/>
      <c r="C210" s="230" t="s">
        <v>425</v>
      </c>
      <c r="D210" s="230" t="s">
        <v>269</v>
      </c>
      <c r="E210" s="231" t="s">
        <v>4329</v>
      </c>
      <c r="F210" s="232" t="s">
        <v>4330</v>
      </c>
      <c r="G210" s="233" t="s">
        <v>3702</v>
      </c>
      <c r="H210" s="234">
        <v>2</v>
      </c>
      <c r="I210" s="235"/>
      <c r="J210" s="236">
        <f t="shared" si="0"/>
        <v>0</v>
      </c>
      <c r="K210" s="232" t="s">
        <v>5</v>
      </c>
      <c r="L210" s="237"/>
      <c r="M210" s="238" t="s">
        <v>5</v>
      </c>
      <c r="N210" s="239" t="s">
        <v>44</v>
      </c>
      <c r="O210" s="43"/>
      <c r="P210" s="192">
        <f t="shared" si="1"/>
        <v>0</v>
      </c>
      <c r="Q210" s="192">
        <v>0</v>
      </c>
      <c r="R210" s="192">
        <f t="shared" si="2"/>
        <v>0</v>
      </c>
      <c r="S210" s="192">
        <v>0</v>
      </c>
      <c r="T210" s="193">
        <f t="shared" si="3"/>
        <v>0</v>
      </c>
      <c r="AR210" s="25" t="s">
        <v>240</v>
      </c>
      <c r="AT210" s="25" t="s">
        <v>269</v>
      </c>
      <c r="AU210" s="25" t="s">
        <v>80</v>
      </c>
      <c r="AY210" s="25" t="s">
        <v>187</v>
      </c>
      <c r="BE210" s="194">
        <f t="shared" si="4"/>
        <v>0</v>
      </c>
      <c r="BF210" s="194">
        <f t="shared" si="5"/>
        <v>0</v>
      </c>
      <c r="BG210" s="194">
        <f t="shared" si="6"/>
        <v>0</v>
      </c>
      <c r="BH210" s="194">
        <f t="shared" si="7"/>
        <v>0</v>
      </c>
      <c r="BI210" s="194">
        <f t="shared" si="8"/>
        <v>0</v>
      </c>
      <c r="BJ210" s="25" t="s">
        <v>24</v>
      </c>
      <c r="BK210" s="194">
        <f t="shared" si="9"/>
        <v>0</v>
      </c>
      <c r="BL210" s="25" t="s">
        <v>194</v>
      </c>
      <c r="BM210" s="25" t="s">
        <v>4331</v>
      </c>
    </row>
    <row r="211" spans="2:65" s="1" customFormat="1" ht="22.5" customHeight="1">
      <c r="B211" s="182"/>
      <c r="C211" s="230" t="s">
        <v>437</v>
      </c>
      <c r="D211" s="230" t="s">
        <v>269</v>
      </c>
      <c r="E211" s="231" t="s">
        <v>4332</v>
      </c>
      <c r="F211" s="232" t="s">
        <v>3737</v>
      </c>
      <c r="G211" s="233" t="s">
        <v>3702</v>
      </c>
      <c r="H211" s="234">
        <v>1</v>
      </c>
      <c r="I211" s="235"/>
      <c r="J211" s="236">
        <f t="shared" si="0"/>
        <v>0</v>
      </c>
      <c r="K211" s="232" t="s">
        <v>5</v>
      </c>
      <c r="L211" s="237"/>
      <c r="M211" s="238" t="s">
        <v>5</v>
      </c>
      <c r="N211" s="239" t="s">
        <v>44</v>
      </c>
      <c r="O211" s="43"/>
      <c r="P211" s="192">
        <f t="shared" si="1"/>
        <v>0</v>
      </c>
      <c r="Q211" s="192">
        <v>0</v>
      </c>
      <c r="R211" s="192">
        <f t="shared" si="2"/>
        <v>0</v>
      </c>
      <c r="S211" s="192">
        <v>0</v>
      </c>
      <c r="T211" s="193">
        <f t="shared" si="3"/>
        <v>0</v>
      </c>
      <c r="AR211" s="25" t="s">
        <v>240</v>
      </c>
      <c r="AT211" s="25" t="s">
        <v>269</v>
      </c>
      <c r="AU211" s="25" t="s">
        <v>80</v>
      </c>
      <c r="AY211" s="25" t="s">
        <v>187</v>
      </c>
      <c r="BE211" s="194">
        <f t="shared" si="4"/>
        <v>0</v>
      </c>
      <c r="BF211" s="194">
        <f t="shared" si="5"/>
        <v>0</v>
      </c>
      <c r="BG211" s="194">
        <f t="shared" si="6"/>
        <v>0</v>
      </c>
      <c r="BH211" s="194">
        <f t="shared" si="7"/>
        <v>0</v>
      </c>
      <c r="BI211" s="194">
        <f t="shared" si="8"/>
        <v>0</v>
      </c>
      <c r="BJ211" s="25" t="s">
        <v>24</v>
      </c>
      <c r="BK211" s="194">
        <f t="shared" si="9"/>
        <v>0</v>
      </c>
      <c r="BL211" s="25" t="s">
        <v>194</v>
      </c>
      <c r="BM211" s="25" t="s">
        <v>4333</v>
      </c>
    </row>
    <row r="212" spans="2:65" s="1" customFormat="1" ht="22.5" customHeight="1">
      <c r="B212" s="182"/>
      <c r="C212" s="230" t="s">
        <v>469</v>
      </c>
      <c r="D212" s="230" t="s">
        <v>269</v>
      </c>
      <c r="E212" s="231" t="s">
        <v>4334</v>
      </c>
      <c r="F212" s="232" t="s">
        <v>4335</v>
      </c>
      <c r="G212" s="233" t="s">
        <v>3702</v>
      </c>
      <c r="H212" s="234">
        <v>2</v>
      </c>
      <c r="I212" s="235"/>
      <c r="J212" s="236">
        <f t="shared" si="0"/>
        <v>0</v>
      </c>
      <c r="K212" s="232" t="s">
        <v>5</v>
      </c>
      <c r="L212" s="237"/>
      <c r="M212" s="238" t="s">
        <v>5</v>
      </c>
      <c r="N212" s="239" t="s">
        <v>44</v>
      </c>
      <c r="O212" s="43"/>
      <c r="P212" s="192">
        <f t="shared" si="1"/>
        <v>0</v>
      </c>
      <c r="Q212" s="192">
        <v>0</v>
      </c>
      <c r="R212" s="192">
        <f t="shared" si="2"/>
        <v>0</v>
      </c>
      <c r="S212" s="192">
        <v>0</v>
      </c>
      <c r="T212" s="193">
        <f t="shared" si="3"/>
        <v>0</v>
      </c>
      <c r="AR212" s="25" t="s">
        <v>240</v>
      </c>
      <c r="AT212" s="25" t="s">
        <v>269</v>
      </c>
      <c r="AU212" s="25" t="s">
        <v>80</v>
      </c>
      <c r="AY212" s="25" t="s">
        <v>187</v>
      </c>
      <c r="BE212" s="194">
        <f t="shared" si="4"/>
        <v>0</v>
      </c>
      <c r="BF212" s="194">
        <f t="shared" si="5"/>
        <v>0</v>
      </c>
      <c r="BG212" s="194">
        <f t="shared" si="6"/>
        <v>0</v>
      </c>
      <c r="BH212" s="194">
        <f t="shared" si="7"/>
        <v>0</v>
      </c>
      <c r="BI212" s="194">
        <f t="shared" si="8"/>
        <v>0</v>
      </c>
      <c r="BJ212" s="25" t="s">
        <v>24</v>
      </c>
      <c r="BK212" s="194">
        <f t="shared" si="9"/>
        <v>0</v>
      </c>
      <c r="BL212" s="25" t="s">
        <v>194</v>
      </c>
      <c r="BM212" s="25" t="s">
        <v>4336</v>
      </c>
    </row>
    <row r="213" spans="2:65" s="1" customFormat="1" ht="22.5" customHeight="1">
      <c r="B213" s="182"/>
      <c r="C213" s="230" t="s">
        <v>474</v>
      </c>
      <c r="D213" s="230" t="s">
        <v>269</v>
      </c>
      <c r="E213" s="231" t="s">
        <v>4337</v>
      </c>
      <c r="F213" s="232" t="s">
        <v>4338</v>
      </c>
      <c r="G213" s="233" t="s">
        <v>3702</v>
      </c>
      <c r="H213" s="234">
        <v>1</v>
      </c>
      <c r="I213" s="235"/>
      <c r="J213" s="236">
        <f t="shared" si="0"/>
        <v>0</v>
      </c>
      <c r="K213" s="232" t="s">
        <v>5</v>
      </c>
      <c r="L213" s="237"/>
      <c r="M213" s="238" t="s">
        <v>5</v>
      </c>
      <c r="N213" s="239" t="s">
        <v>44</v>
      </c>
      <c r="O213" s="43"/>
      <c r="P213" s="192">
        <f t="shared" si="1"/>
        <v>0</v>
      </c>
      <c r="Q213" s="192">
        <v>0</v>
      </c>
      <c r="R213" s="192">
        <f t="shared" si="2"/>
        <v>0</v>
      </c>
      <c r="S213" s="192">
        <v>0</v>
      </c>
      <c r="T213" s="193">
        <f t="shared" si="3"/>
        <v>0</v>
      </c>
      <c r="AR213" s="25" t="s">
        <v>240</v>
      </c>
      <c r="AT213" s="25" t="s">
        <v>269</v>
      </c>
      <c r="AU213" s="25" t="s">
        <v>80</v>
      </c>
      <c r="AY213" s="25" t="s">
        <v>187</v>
      </c>
      <c r="BE213" s="194">
        <f t="shared" si="4"/>
        <v>0</v>
      </c>
      <c r="BF213" s="194">
        <f t="shared" si="5"/>
        <v>0</v>
      </c>
      <c r="BG213" s="194">
        <f t="shared" si="6"/>
        <v>0</v>
      </c>
      <c r="BH213" s="194">
        <f t="shared" si="7"/>
        <v>0</v>
      </c>
      <c r="BI213" s="194">
        <f t="shared" si="8"/>
        <v>0</v>
      </c>
      <c r="BJ213" s="25" t="s">
        <v>24</v>
      </c>
      <c r="BK213" s="194">
        <f t="shared" si="9"/>
        <v>0</v>
      </c>
      <c r="BL213" s="25" t="s">
        <v>194</v>
      </c>
      <c r="BM213" s="25" t="s">
        <v>4339</v>
      </c>
    </row>
    <row r="214" spans="2:65" s="1" customFormat="1" ht="22.5" customHeight="1">
      <c r="B214" s="182"/>
      <c r="C214" s="230" t="s">
        <v>488</v>
      </c>
      <c r="D214" s="230" t="s">
        <v>269</v>
      </c>
      <c r="E214" s="231" t="s">
        <v>4340</v>
      </c>
      <c r="F214" s="232" t="s">
        <v>4341</v>
      </c>
      <c r="G214" s="233" t="s">
        <v>2359</v>
      </c>
      <c r="H214" s="234">
        <v>1</v>
      </c>
      <c r="I214" s="235"/>
      <c r="J214" s="236">
        <f t="shared" si="0"/>
        <v>0</v>
      </c>
      <c r="K214" s="232" t="s">
        <v>5</v>
      </c>
      <c r="L214" s="237"/>
      <c r="M214" s="238" t="s">
        <v>5</v>
      </c>
      <c r="N214" s="239" t="s">
        <v>44</v>
      </c>
      <c r="O214" s="43"/>
      <c r="P214" s="192">
        <f t="shared" si="1"/>
        <v>0</v>
      </c>
      <c r="Q214" s="192">
        <v>0</v>
      </c>
      <c r="R214" s="192">
        <f t="shared" si="2"/>
        <v>0</v>
      </c>
      <c r="S214" s="192">
        <v>0</v>
      </c>
      <c r="T214" s="193">
        <f t="shared" si="3"/>
        <v>0</v>
      </c>
      <c r="AR214" s="25" t="s">
        <v>240</v>
      </c>
      <c r="AT214" s="25" t="s">
        <v>269</v>
      </c>
      <c r="AU214" s="25" t="s">
        <v>80</v>
      </c>
      <c r="AY214" s="25" t="s">
        <v>187</v>
      </c>
      <c r="BE214" s="194">
        <f t="shared" si="4"/>
        <v>0</v>
      </c>
      <c r="BF214" s="194">
        <f t="shared" si="5"/>
        <v>0</v>
      </c>
      <c r="BG214" s="194">
        <f t="shared" si="6"/>
        <v>0</v>
      </c>
      <c r="BH214" s="194">
        <f t="shared" si="7"/>
        <v>0</v>
      </c>
      <c r="BI214" s="194">
        <f t="shared" si="8"/>
        <v>0</v>
      </c>
      <c r="BJ214" s="25" t="s">
        <v>24</v>
      </c>
      <c r="BK214" s="194">
        <f t="shared" si="9"/>
        <v>0</v>
      </c>
      <c r="BL214" s="25" t="s">
        <v>194</v>
      </c>
      <c r="BM214" s="25" t="s">
        <v>4342</v>
      </c>
    </row>
    <row r="215" spans="2:65" s="1" customFormat="1" ht="44.25" customHeight="1">
      <c r="B215" s="182"/>
      <c r="C215" s="230" t="s">
        <v>494</v>
      </c>
      <c r="D215" s="230" t="s">
        <v>269</v>
      </c>
      <c r="E215" s="231" t="s">
        <v>4343</v>
      </c>
      <c r="F215" s="232" t="s">
        <v>4344</v>
      </c>
      <c r="G215" s="233" t="s">
        <v>2359</v>
      </c>
      <c r="H215" s="234">
        <v>1</v>
      </c>
      <c r="I215" s="235"/>
      <c r="J215" s="236">
        <f t="shared" si="0"/>
        <v>0</v>
      </c>
      <c r="K215" s="232" t="s">
        <v>5</v>
      </c>
      <c r="L215" s="237"/>
      <c r="M215" s="238" t="s">
        <v>5</v>
      </c>
      <c r="N215" s="239" t="s">
        <v>44</v>
      </c>
      <c r="O215" s="43"/>
      <c r="P215" s="192">
        <f t="shared" si="1"/>
        <v>0</v>
      </c>
      <c r="Q215" s="192">
        <v>0</v>
      </c>
      <c r="R215" s="192">
        <f t="shared" si="2"/>
        <v>0</v>
      </c>
      <c r="S215" s="192">
        <v>0</v>
      </c>
      <c r="T215" s="193">
        <f t="shared" si="3"/>
        <v>0</v>
      </c>
      <c r="AR215" s="25" t="s">
        <v>240</v>
      </c>
      <c r="AT215" s="25" t="s">
        <v>269</v>
      </c>
      <c r="AU215" s="25" t="s">
        <v>80</v>
      </c>
      <c r="AY215" s="25" t="s">
        <v>187</v>
      </c>
      <c r="BE215" s="194">
        <f t="shared" si="4"/>
        <v>0</v>
      </c>
      <c r="BF215" s="194">
        <f t="shared" si="5"/>
        <v>0</v>
      </c>
      <c r="BG215" s="194">
        <f t="shared" si="6"/>
        <v>0</v>
      </c>
      <c r="BH215" s="194">
        <f t="shared" si="7"/>
        <v>0</v>
      </c>
      <c r="BI215" s="194">
        <f t="shared" si="8"/>
        <v>0</v>
      </c>
      <c r="BJ215" s="25" t="s">
        <v>24</v>
      </c>
      <c r="BK215" s="194">
        <f t="shared" si="9"/>
        <v>0</v>
      </c>
      <c r="BL215" s="25" t="s">
        <v>194</v>
      </c>
      <c r="BM215" s="25" t="s">
        <v>4345</v>
      </c>
    </row>
    <row r="216" spans="2:65" s="1" customFormat="1" ht="22.5" customHeight="1">
      <c r="B216" s="182"/>
      <c r="C216" s="230" t="s">
        <v>500</v>
      </c>
      <c r="D216" s="230" t="s">
        <v>269</v>
      </c>
      <c r="E216" s="231" t="s">
        <v>4346</v>
      </c>
      <c r="F216" s="232" t="s">
        <v>4347</v>
      </c>
      <c r="G216" s="233" t="s">
        <v>2359</v>
      </c>
      <c r="H216" s="234">
        <v>1</v>
      </c>
      <c r="I216" s="235"/>
      <c r="J216" s="236">
        <f t="shared" si="0"/>
        <v>0</v>
      </c>
      <c r="K216" s="232" t="s">
        <v>5</v>
      </c>
      <c r="L216" s="237"/>
      <c r="M216" s="238" t="s">
        <v>5</v>
      </c>
      <c r="N216" s="239" t="s">
        <v>44</v>
      </c>
      <c r="O216" s="43"/>
      <c r="P216" s="192">
        <f t="shared" si="1"/>
        <v>0</v>
      </c>
      <c r="Q216" s="192">
        <v>0</v>
      </c>
      <c r="R216" s="192">
        <f t="shared" si="2"/>
        <v>0</v>
      </c>
      <c r="S216" s="192">
        <v>0</v>
      </c>
      <c r="T216" s="193">
        <f t="shared" si="3"/>
        <v>0</v>
      </c>
      <c r="AR216" s="25" t="s">
        <v>240</v>
      </c>
      <c r="AT216" s="25" t="s">
        <v>269</v>
      </c>
      <c r="AU216" s="25" t="s">
        <v>80</v>
      </c>
      <c r="AY216" s="25" t="s">
        <v>187</v>
      </c>
      <c r="BE216" s="194">
        <f t="shared" si="4"/>
        <v>0</v>
      </c>
      <c r="BF216" s="194">
        <f t="shared" si="5"/>
        <v>0</v>
      </c>
      <c r="BG216" s="194">
        <f t="shared" si="6"/>
        <v>0</v>
      </c>
      <c r="BH216" s="194">
        <f t="shared" si="7"/>
        <v>0</v>
      </c>
      <c r="BI216" s="194">
        <f t="shared" si="8"/>
        <v>0</v>
      </c>
      <c r="BJ216" s="25" t="s">
        <v>24</v>
      </c>
      <c r="BK216" s="194">
        <f t="shared" si="9"/>
        <v>0</v>
      </c>
      <c r="BL216" s="25" t="s">
        <v>194</v>
      </c>
      <c r="BM216" s="25" t="s">
        <v>4348</v>
      </c>
    </row>
    <row r="217" spans="2:65" s="1" customFormat="1" ht="22.5" customHeight="1">
      <c r="B217" s="182"/>
      <c r="C217" s="230" t="s">
        <v>505</v>
      </c>
      <c r="D217" s="230" t="s">
        <v>269</v>
      </c>
      <c r="E217" s="231" t="s">
        <v>4349</v>
      </c>
      <c r="F217" s="232" t="s">
        <v>3779</v>
      </c>
      <c r="G217" s="233" t="s">
        <v>1635</v>
      </c>
      <c r="H217" s="234">
        <v>1</v>
      </c>
      <c r="I217" s="235"/>
      <c r="J217" s="236">
        <f t="shared" si="0"/>
        <v>0</v>
      </c>
      <c r="K217" s="232" t="s">
        <v>5</v>
      </c>
      <c r="L217" s="237"/>
      <c r="M217" s="238" t="s">
        <v>5</v>
      </c>
      <c r="N217" s="239" t="s">
        <v>44</v>
      </c>
      <c r="O217" s="43"/>
      <c r="P217" s="192">
        <f t="shared" si="1"/>
        <v>0</v>
      </c>
      <c r="Q217" s="192">
        <v>0</v>
      </c>
      <c r="R217" s="192">
        <f t="shared" si="2"/>
        <v>0</v>
      </c>
      <c r="S217" s="192">
        <v>0</v>
      </c>
      <c r="T217" s="193">
        <f t="shared" si="3"/>
        <v>0</v>
      </c>
      <c r="AR217" s="25" t="s">
        <v>240</v>
      </c>
      <c r="AT217" s="25" t="s">
        <v>269</v>
      </c>
      <c r="AU217" s="25" t="s">
        <v>80</v>
      </c>
      <c r="AY217" s="25" t="s">
        <v>187</v>
      </c>
      <c r="BE217" s="194">
        <f t="shared" si="4"/>
        <v>0</v>
      </c>
      <c r="BF217" s="194">
        <f t="shared" si="5"/>
        <v>0</v>
      </c>
      <c r="BG217" s="194">
        <f t="shared" si="6"/>
        <v>0</v>
      </c>
      <c r="BH217" s="194">
        <f t="shared" si="7"/>
        <v>0</v>
      </c>
      <c r="BI217" s="194">
        <f t="shared" si="8"/>
        <v>0</v>
      </c>
      <c r="BJ217" s="25" t="s">
        <v>24</v>
      </c>
      <c r="BK217" s="194">
        <f t="shared" si="9"/>
        <v>0</v>
      </c>
      <c r="BL217" s="25" t="s">
        <v>194</v>
      </c>
      <c r="BM217" s="25" t="s">
        <v>4350</v>
      </c>
    </row>
    <row r="218" spans="2:65" s="1" customFormat="1" ht="22.5" customHeight="1">
      <c r="B218" s="182"/>
      <c r="C218" s="230" t="s">
        <v>512</v>
      </c>
      <c r="D218" s="230" t="s">
        <v>269</v>
      </c>
      <c r="E218" s="231" t="s">
        <v>4351</v>
      </c>
      <c r="F218" s="232" t="s">
        <v>3782</v>
      </c>
      <c r="G218" s="233" t="s">
        <v>1635</v>
      </c>
      <c r="H218" s="234">
        <v>1</v>
      </c>
      <c r="I218" s="235"/>
      <c r="J218" s="236">
        <f t="shared" si="0"/>
        <v>0</v>
      </c>
      <c r="K218" s="232" t="s">
        <v>5</v>
      </c>
      <c r="L218" s="237"/>
      <c r="M218" s="238" t="s">
        <v>5</v>
      </c>
      <c r="N218" s="239" t="s">
        <v>44</v>
      </c>
      <c r="O218" s="43"/>
      <c r="P218" s="192">
        <f t="shared" si="1"/>
        <v>0</v>
      </c>
      <c r="Q218" s="192">
        <v>0</v>
      </c>
      <c r="R218" s="192">
        <f t="shared" si="2"/>
        <v>0</v>
      </c>
      <c r="S218" s="192">
        <v>0</v>
      </c>
      <c r="T218" s="193">
        <f t="shared" si="3"/>
        <v>0</v>
      </c>
      <c r="AR218" s="25" t="s">
        <v>240</v>
      </c>
      <c r="AT218" s="25" t="s">
        <v>269</v>
      </c>
      <c r="AU218" s="25" t="s">
        <v>80</v>
      </c>
      <c r="AY218" s="25" t="s">
        <v>187</v>
      </c>
      <c r="BE218" s="194">
        <f t="shared" si="4"/>
        <v>0</v>
      </c>
      <c r="BF218" s="194">
        <f t="shared" si="5"/>
        <v>0</v>
      </c>
      <c r="BG218" s="194">
        <f t="shared" si="6"/>
        <v>0</v>
      </c>
      <c r="BH218" s="194">
        <f t="shared" si="7"/>
        <v>0</v>
      </c>
      <c r="BI218" s="194">
        <f t="shared" si="8"/>
        <v>0</v>
      </c>
      <c r="BJ218" s="25" t="s">
        <v>24</v>
      </c>
      <c r="BK218" s="194">
        <f t="shared" si="9"/>
        <v>0</v>
      </c>
      <c r="BL218" s="25" t="s">
        <v>194</v>
      </c>
      <c r="BM218" s="25" t="s">
        <v>4352</v>
      </c>
    </row>
    <row r="219" spans="2:65" s="1" customFormat="1" ht="22.5" customHeight="1">
      <c r="B219" s="182"/>
      <c r="C219" s="230" t="s">
        <v>524</v>
      </c>
      <c r="D219" s="230" t="s">
        <v>269</v>
      </c>
      <c r="E219" s="231" t="s">
        <v>4353</v>
      </c>
      <c r="F219" s="232" t="s">
        <v>3785</v>
      </c>
      <c r="G219" s="233" t="s">
        <v>1635</v>
      </c>
      <c r="H219" s="234">
        <v>1</v>
      </c>
      <c r="I219" s="235"/>
      <c r="J219" s="236">
        <f t="shared" si="0"/>
        <v>0</v>
      </c>
      <c r="K219" s="232" t="s">
        <v>5</v>
      </c>
      <c r="L219" s="237"/>
      <c r="M219" s="238" t="s">
        <v>5</v>
      </c>
      <c r="N219" s="239" t="s">
        <v>44</v>
      </c>
      <c r="O219" s="43"/>
      <c r="P219" s="192">
        <f t="shared" si="1"/>
        <v>0</v>
      </c>
      <c r="Q219" s="192">
        <v>0</v>
      </c>
      <c r="R219" s="192">
        <f t="shared" si="2"/>
        <v>0</v>
      </c>
      <c r="S219" s="192">
        <v>0</v>
      </c>
      <c r="T219" s="193">
        <f t="shared" si="3"/>
        <v>0</v>
      </c>
      <c r="AR219" s="25" t="s">
        <v>240</v>
      </c>
      <c r="AT219" s="25" t="s">
        <v>269</v>
      </c>
      <c r="AU219" s="25" t="s">
        <v>80</v>
      </c>
      <c r="AY219" s="25" t="s">
        <v>187</v>
      </c>
      <c r="BE219" s="194">
        <f t="shared" si="4"/>
        <v>0</v>
      </c>
      <c r="BF219" s="194">
        <f t="shared" si="5"/>
        <v>0</v>
      </c>
      <c r="BG219" s="194">
        <f t="shared" si="6"/>
        <v>0</v>
      </c>
      <c r="BH219" s="194">
        <f t="shared" si="7"/>
        <v>0</v>
      </c>
      <c r="BI219" s="194">
        <f t="shared" si="8"/>
        <v>0</v>
      </c>
      <c r="BJ219" s="25" t="s">
        <v>24</v>
      </c>
      <c r="BK219" s="194">
        <f t="shared" si="9"/>
        <v>0</v>
      </c>
      <c r="BL219" s="25" t="s">
        <v>194</v>
      </c>
      <c r="BM219" s="25" t="s">
        <v>4354</v>
      </c>
    </row>
    <row r="220" spans="2:65" s="1" customFormat="1" ht="22.5" customHeight="1">
      <c r="B220" s="182"/>
      <c r="C220" s="183" t="s">
        <v>530</v>
      </c>
      <c r="D220" s="183" t="s">
        <v>189</v>
      </c>
      <c r="E220" s="184" t="s">
        <v>4355</v>
      </c>
      <c r="F220" s="185" t="s">
        <v>3788</v>
      </c>
      <c r="G220" s="186" t="s">
        <v>2359</v>
      </c>
      <c r="H220" s="187">
        <v>1</v>
      </c>
      <c r="I220" s="188"/>
      <c r="J220" s="189">
        <f t="shared" si="0"/>
        <v>0</v>
      </c>
      <c r="K220" s="185" t="s">
        <v>5</v>
      </c>
      <c r="L220" s="42"/>
      <c r="M220" s="190" t="s">
        <v>5</v>
      </c>
      <c r="N220" s="191" t="s">
        <v>44</v>
      </c>
      <c r="O220" s="43"/>
      <c r="P220" s="192">
        <f t="shared" si="1"/>
        <v>0</v>
      </c>
      <c r="Q220" s="192">
        <v>0</v>
      </c>
      <c r="R220" s="192">
        <f t="shared" si="2"/>
        <v>0</v>
      </c>
      <c r="S220" s="192">
        <v>0</v>
      </c>
      <c r="T220" s="193">
        <f t="shared" si="3"/>
        <v>0</v>
      </c>
      <c r="AR220" s="25" t="s">
        <v>194</v>
      </c>
      <c r="AT220" s="25" t="s">
        <v>189</v>
      </c>
      <c r="AU220" s="25" t="s">
        <v>80</v>
      </c>
      <c r="AY220" s="25" t="s">
        <v>187</v>
      </c>
      <c r="BE220" s="194">
        <f t="shared" si="4"/>
        <v>0</v>
      </c>
      <c r="BF220" s="194">
        <f t="shared" si="5"/>
        <v>0</v>
      </c>
      <c r="BG220" s="194">
        <f t="shared" si="6"/>
        <v>0</v>
      </c>
      <c r="BH220" s="194">
        <f t="shared" si="7"/>
        <v>0</v>
      </c>
      <c r="BI220" s="194">
        <f t="shared" si="8"/>
        <v>0</v>
      </c>
      <c r="BJ220" s="25" t="s">
        <v>24</v>
      </c>
      <c r="BK220" s="194">
        <f t="shared" si="9"/>
        <v>0</v>
      </c>
      <c r="BL220" s="25" t="s">
        <v>194</v>
      </c>
      <c r="BM220" s="25" t="s">
        <v>4356</v>
      </c>
    </row>
    <row r="221" spans="2:65" s="1" customFormat="1" ht="22.5" customHeight="1">
      <c r="B221" s="182"/>
      <c r="C221" s="183" t="s">
        <v>537</v>
      </c>
      <c r="D221" s="183" t="s">
        <v>189</v>
      </c>
      <c r="E221" s="184" t="s">
        <v>4357</v>
      </c>
      <c r="F221" s="185" t="s">
        <v>3791</v>
      </c>
      <c r="G221" s="186" t="s">
        <v>1635</v>
      </c>
      <c r="H221" s="187">
        <v>1</v>
      </c>
      <c r="I221" s="188"/>
      <c r="J221" s="189">
        <f t="shared" si="0"/>
        <v>0</v>
      </c>
      <c r="K221" s="185" t="s">
        <v>5</v>
      </c>
      <c r="L221" s="42"/>
      <c r="M221" s="190" t="s">
        <v>5</v>
      </c>
      <c r="N221" s="191" t="s">
        <v>44</v>
      </c>
      <c r="O221" s="43"/>
      <c r="P221" s="192">
        <f t="shared" si="1"/>
        <v>0</v>
      </c>
      <c r="Q221" s="192">
        <v>0</v>
      </c>
      <c r="R221" s="192">
        <f t="shared" si="2"/>
        <v>0</v>
      </c>
      <c r="S221" s="192">
        <v>0</v>
      </c>
      <c r="T221" s="193">
        <f t="shared" si="3"/>
        <v>0</v>
      </c>
      <c r="AR221" s="25" t="s">
        <v>194</v>
      </c>
      <c r="AT221" s="25" t="s">
        <v>189</v>
      </c>
      <c r="AU221" s="25" t="s">
        <v>80</v>
      </c>
      <c r="AY221" s="25" t="s">
        <v>187</v>
      </c>
      <c r="BE221" s="194">
        <f t="shared" si="4"/>
        <v>0</v>
      </c>
      <c r="BF221" s="194">
        <f t="shared" si="5"/>
        <v>0</v>
      </c>
      <c r="BG221" s="194">
        <f t="shared" si="6"/>
        <v>0</v>
      </c>
      <c r="BH221" s="194">
        <f t="shared" si="7"/>
        <v>0</v>
      </c>
      <c r="BI221" s="194">
        <f t="shared" si="8"/>
        <v>0</v>
      </c>
      <c r="BJ221" s="25" t="s">
        <v>24</v>
      </c>
      <c r="BK221" s="194">
        <f t="shared" si="9"/>
        <v>0</v>
      </c>
      <c r="BL221" s="25" t="s">
        <v>194</v>
      </c>
      <c r="BM221" s="25" t="s">
        <v>4358</v>
      </c>
    </row>
    <row r="222" spans="2:65" s="1" customFormat="1" ht="22.5" customHeight="1">
      <c r="B222" s="182"/>
      <c r="C222" s="183" t="s">
        <v>541</v>
      </c>
      <c r="D222" s="183" t="s">
        <v>189</v>
      </c>
      <c r="E222" s="184" t="s">
        <v>4359</v>
      </c>
      <c r="F222" s="185" t="s">
        <v>3794</v>
      </c>
      <c r="G222" s="186" t="s">
        <v>2359</v>
      </c>
      <c r="H222" s="187">
        <v>1</v>
      </c>
      <c r="I222" s="188"/>
      <c r="J222" s="189">
        <f t="shared" si="0"/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 t="shared" si="1"/>
        <v>0</v>
      </c>
      <c r="Q222" s="192">
        <v>0</v>
      </c>
      <c r="R222" s="192">
        <f t="shared" si="2"/>
        <v>0</v>
      </c>
      <c r="S222" s="192">
        <v>0</v>
      </c>
      <c r="T222" s="193">
        <f t="shared" si="3"/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 t="shared" si="4"/>
        <v>0</v>
      </c>
      <c r="BF222" s="194">
        <f t="shared" si="5"/>
        <v>0</v>
      </c>
      <c r="BG222" s="194">
        <f t="shared" si="6"/>
        <v>0</v>
      </c>
      <c r="BH222" s="194">
        <f t="shared" si="7"/>
        <v>0</v>
      </c>
      <c r="BI222" s="194">
        <f t="shared" si="8"/>
        <v>0</v>
      </c>
      <c r="BJ222" s="25" t="s">
        <v>24</v>
      </c>
      <c r="BK222" s="194">
        <f t="shared" si="9"/>
        <v>0</v>
      </c>
      <c r="BL222" s="25" t="s">
        <v>194</v>
      </c>
      <c r="BM222" s="25" t="s">
        <v>4360</v>
      </c>
    </row>
    <row r="223" spans="2:65" s="11" customFormat="1" ht="37.35" customHeight="1">
      <c r="B223" s="168"/>
      <c r="D223" s="179" t="s">
        <v>72</v>
      </c>
      <c r="E223" s="256" t="s">
        <v>4361</v>
      </c>
      <c r="F223" s="256" t="s">
        <v>4362</v>
      </c>
      <c r="I223" s="171"/>
      <c r="J223" s="257">
        <f>BK223</f>
        <v>0</v>
      </c>
      <c r="L223" s="168"/>
      <c r="M223" s="173"/>
      <c r="N223" s="174"/>
      <c r="O223" s="174"/>
      <c r="P223" s="175">
        <f>SUM(P224:P233)</f>
        <v>0</v>
      </c>
      <c r="Q223" s="174"/>
      <c r="R223" s="175">
        <f>SUM(R224:R233)</f>
        <v>0</v>
      </c>
      <c r="S223" s="174"/>
      <c r="T223" s="176">
        <f>SUM(T224:T233)</f>
        <v>0</v>
      </c>
      <c r="AR223" s="169" t="s">
        <v>194</v>
      </c>
      <c r="AT223" s="177" t="s">
        <v>72</v>
      </c>
      <c r="AU223" s="177" t="s">
        <v>73</v>
      </c>
      <c r="AY223" s="169" t="s">
        <v>187</v>
      </c>
      <c r="BK223" s="178">
        <f>SUM(BK224:BK233)</f>
        <v>0</v>
      </c>
    </row>
    <row r="224" spans="2:65" s="1" customFormat="1" ht="22.5" customHeight="1">
      <c r="B224" s="182"/>
      <c r="C224" s="183" t="s">
        <v>552</v>
      </c>
      <c r="D224" s="183" t="s">
        <v>189</v>
      </c>
      <c r="E224" s="184" t="s">
        <v>4363</v>
      </c>
      <c r="F224" s="185" t="s">
        <v>4364</v>
      </c>
      <c r="G224" s="186" t="s">
        <v>2701</v>
      </c>
      <c r="H224" s="187">
        <v>64</v>
      </c>
      <c r="I224" s="188"/>
      <c r="J224" s="189">
        <f>ROUND(I224*H224,2)</f>
        <v>0</v>
      </c>
      <c r="K224" s="185" t="s">
        <v>193</v>
      </c>
      <c r="L224" s="42"/>
      <c r="M224" s="190" t="s">
        <v>5</v>
      </c>
      <c r="N224" s="191" t="s">
        <v>44</v>
      </c>
      <c r="O224" s="43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25" t="s">
        <v>3800</v>
      </c>
      <c r="AT224" s="25" t="s">
        <v>189</v>
      </c>
      <c r="AU224" s="25" t="s">
        <v>24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3800</v>
      </c>
      <c r="BM224" s="25" t="s">
        <v>4365</v>
      </c>
    </row>
    <row r="225" spans="2:65" s="12" customFormat="1">
      <c r="B225" s="195"/>
      <c r="D225" s="196" t="s">
        <v>196</v>
      </c>
      <c r="E225" s="197" t="s">
        <v>5</v>
      </c>
      <c r="F225" s="198" t="s">
        <v>4366</v>
      </c>
      <c r="H225" s="199" t="s">
        <v>5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199" t="s">
        <v>196</v>
      </c>
      <c r="AU225" s="199" t="s">
        <v>24</v>
      </c>
      <c r="AV225" s="12" t="s">
        <v>24</v>
      </c>
      <c r="AW225" s="12" t="s">
        <v>37</v>
      </c>
      <c r="AX225" s="12" t="s">
        <v>73</v>
      </c>
      <c r="AY225" s="199" t="s">
        <v>187</v>
      </c>
    </row>
    <row r="226" spans="2:65" s="13" customFormat="1">
      <c r="B226" s="204"/>
      <c r="D226" s="196" t="s">
        <v>196</v>
      </c>
      <c r="E226" s="205" t="s">
        <v>5</v>
      </c>
      <c r="F226" s="206" t="s">
        <v>240</v>
      </c>
      <c r="H226" s="207">
        <v>8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196</v>
      </c>
      <c r="AU226" s="205" t="s">
        <v>24</v>
      </c>
      <c r="AV226" s="13" t="s">
        <v>80</v>
      </c>
      <c r="AW226" s="13" t="s">
        <v>37</v>
      </c>
      <c r="AX226" s="13" t="s">
        <v>73</v>
      </c>
      <c r="AY226" s="205" t="s">
        <v>187</v>
      </c>
    </row>
    <row r="227" spans="2:65" s="12" customFormat="1">
      <c r="B227" s="195"/>
      <c r="D227" s="196" t="s">
        <v>196</v>
      </c>
      <c r="E227" s="197" t="s">
        <v>5</v>
      </c>
      <c r="F227" s="198" t="s">
        <v>4367</v>
      </c>
      <c r="H227" s="199" t="s">
        <v>5</v>
      </c>
      <c r="I227" s="200"/>
      <c r="L227" s="195"/>
      <c r="M227" s="201"/>
      <c r="N227" s="202"/>
      <c r="O227" s="202"/>
      <c r="P227" s="202"/>
      <c r="Q227" s="202"/>
      <c r="R227" s="202"/>
      <c r="S227" s="202"/>
      <c r="T227" s="203"/>
      <c r="AT227" s="199" t="s">
        <v>196</v>
      </c>
      <c r="AU227" s="199" t="s">
        <v>24</v>
      </c>
      <c r="AV227" s="12" t="s">
        <v>24</v>
      </c>
      <c r="AW227" s="12" t="s">
        <v>37</v>
      </c>
      <c r="AX227" s="12" t="s">
        <v>73</v>
      </c>
      <c r="AY227" s="199" t="s">
        <v>187</v>
      </c>
    </row>
    <row r="228" spans="2:65" s="13" customFormat="1">
      <c r="B228" s="204"/>
      <c r="D228" s="196" t="s">
        <v>196</v>
      </c>
      <c r="E228" s="205" t="s">
        <v>5</v>
      </c>
      <c r="F228" s="206" t="s">
        <v>4368</v>
      </c>
      <c r="H228" s="207">
        <v>32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196</v>
      </c>
      <c r="AU228" s="205" t="s">
        <v>24</v>
      </c>
      <c r="AV228" s="13" t="s">
        <v>80</v>
      </c>
      <c r="AW228" s="13" t="s">
        <v>37</v>
      </c>
      <c r="AX228" s="13" t="s">
        <v>73</v>
      </c>
      <c r="AY228" s="205" t="s">
        <v>187</v>
      </c>
    </row>
    <row r="229" spans="2:65" s="12" customFormat="1">
      <c r="B229" s="195"/>
      <c r="D229" s="196" t="s">
        <v>196</v>
      </c>
      <c r="E229" s="197" t="s">
        <v>5</v>
      </c>
      <c r="F229" s="198" t="s">
        <v>4369</v>
      </c>
      <c r="H229" s="199" t="s">
        <v>5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199" t="s">
        <v>196</v>
      </c>
      <c r="AU229" s="199" t="s">
        <v>24</v>
      </c>
      <c r="AV229" s="12" t="s">
        <v>24</v>
      </c>
      <c r="AW229" s="12" t="s">
        <v>37</v>
      </c>
      <c r="AX229" s="12" t="s">
        <v>73</v>
      </c>
      <c r="AY229" s="199" t="s">
        <v>187</v>
      </c>
    </row>
    <row r="230" spans="2:65" s="13" customFormat="1">
      <c r="B230" s="204"/>
      <c r="D230" s="196" t="s">
        <v>196</v>
      </c>
      <c r="E230" s="205" t="s">
        <v>5</v>
      </c>
      <c r="F230" s="206" t="s">
        <v>240</v>
      </c>
      <c r="H230" s="207">
        <v>8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24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65" s="12" customFormat="1">
      <c r="B231" s="195"/>
      <c r="D231" s="196" t="s">
        <v>196</v>
      </c>
      <c r="E231" s="197" t="s">
        <v>5</v>
      </c>
      <c r="F231" s="198" t="s">
        <v>4370</v>
      </c>
      <c r="H231" s="199" t="s">
        <v>5</v>
      </c>
      <c r="I231" s="200"/>
      <c r="L231" s="195"/>
      <c r="M231" s="201"/>
      <c r="N231" s="202"/>
      <c r="O231" s="202"/>
      <c r="P231" s="202"/>
      <c r="Q231" s="202"/>
      <c r="R231" s="202"/>
      <c r="S231" s="202"/>
      <c r="T231" s="203"/>
      <c r="AT231" s="199" t="s">
        <v>196</v>
      </c>
      <c r="AU231" s="199" t="s">
        <v>24</v>
      </c>
      <c r="AV231" s="12" t="s">
        <v>24</v>
      </c>
      <c r="AW231" s="12" t="s">
        <v>37</v>
      </c>
      <c r="AX231" s="12" t="s">
        <v>73</v>
      </c>
      <c r="AY231" s="199" t="s">
        <v>187</v>
      </c>
    </row>
    <row r="232" spans="2:65" s="13" customFormat="1">
      <c r="B232" s="204"/>
      <c r="D232" s="196" t="s">
        <v>196</v>
      </c>
      <c r="E232" s="205" t="s">
        <v>5</v>
      </c>
      <c r="F232" s="206" t="s">
        <v>4371</v>
      </c>
      <c r="H232" s="207">
        <v>16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24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65" s="15" customFormat="1">
      <c r="B233" s="220"/>
      <c r="D233" s="196" t="s">
        <v>196</v>
      </c>
      <c r="E233" s="240" t="s">
        <v>5</v>
      </c>
      <c r="F233" s="241" t="s">
        <v>203</v>
      </c>
      <c r="H233" s="242">
        <v>64</v>
      </c>
      <c r="I233" s="225"/>
      <c r="L233" s="220"/>
      <c r="M233" s="226"/>
      <c r="N233" s="227"/>
      <c r="O233" s="227"/>
      <c r="P233" s="227"/>
      <c r="Q233" s="227"/>
      <c r="R233" s="227"/>
      <c r="S233" s="227"/>
      <c r="T233" s="228"/>
      <c r="AT233" s="229" t="s">
        <v>196</v>
      </c>
      <c r="AU233" s="229" t="s">
        <v>24</v>
      </c>
      <c r="AV233" s="15" t="s">
        <v>194</v>
      </c>
      <c r="AW233" s="15" t="s">
        <v>37</v>
      </c>
      <c r="AX233" s="15" t="s">
        <v>24</v>
      </c>
      <c r="AY233" s="229" t="s">
        <v>187</v>
      </c>
    </row>
    <row r="234" spans="2:65" s="11" customFormat="1" ht="37.35" customHeight="1">
      <c r="B234" s="168"/>
      <c r="D234" s="179" t="s">
        <v>72</v>
      </c>
      <c r="E234" s="256" t="s">
        <v>3796</v>
      </c>
      <c r="F234" s="256" t="s">
        <v>3797</v>
      </c>
      <c r="I234" s="171"/>
      <c r="J234" s="257">
        <f>BK234</f>
        <v>0</v>
      </c>
      <c r="L234" s="168"/>
      <c r="M234" s="173"/>
      <c r="N234" s="174"/>
      <c r="O234" s="174"/>
      <c r="P234" s="175">
        <f>P235</f>
        <v>0</v>
      </c>
      <c r="Q234" s="174"/>
      <c r="R234" s="175">
        <f>R235</f>
        <v>0</v>
      </c>
      <c r="S234" s="174"/>
      <c r="T234" s="176">
        <f>T235</f>
        <v>0</v>
      </c>
      <c r="AR234" s="169" t="s">
        <v>194</v>
      </c>
      <c r="AT234" s="177" t="s">
        <v>72</v>
      </c>
      <c r="AU234" s="177" t="s">
        <v>73</v>
      </c>
      <c r="AY234" s="169" t="s">
        <v>187</v>
      </c>
      <c r="BK234" s="178">
        <f>BK235</f>
        <v>0</v>
      </c>
    </row>
    <row r="235" spans="2:65" s="1" customFormat="1" ht="82.5" customHeight="1">
      <c r="B235" s="182"/>
      <c r="C235" s="230" t="s">
        <v>562</v>
      </c>
      <c r="D235" s="230" t="s">
        <v>269</v>
      </c>
      <c r="E235" s="231" t="s">
        <v>4372</v>
      </c>
      <c r="F235" s="232" t="s">
        <v>3799</v>
      </c>
      <c r="G235" s="233" t="s">
        <v>1635</v>
      </c>
      <c r="H235" s="234">
        <v>1</v>
      </c>
      <c r="I235" s="235"/>
      <c r="J235" s="236">
        <f>ROUND(I235*H235,2)</f>
        <v>0</v>
      </c>
      <c r="K235" s="232" t="s">
        <v>5</v>
      </c>
      <c r="L235" s="237"/>
      <c r="M235" s="238" t="s">
        <v>5</v>
      </c>
      <c r="N235" s="239" t="s">
        <v>44</v>
      </c>
      <c r="O235" s="43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AR235" s="25" t="s">
        <v>3800</v>
      </c>
      <c r="AT235" s="25" t="s">
        <v>269</v>
      </c>
      <c r="AU235" s="25" t="s">
        <v>24</v>
      </c>
      <c r="AY235" s="25" t="s">
        <v>187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24</v>
      </c>
      <c r="BK235" s="194">
        <f>ROUND(I235*H235,2)</f>
        <v>0</v>
      </c>
      <c r="BL235" s="25" t="s">
        <v>3800</v>
      </c>
      <c r="BM235" s="25" t="s">
        <v>4373</v>
      </c>
    </row>
    <row r="236" spans="2:65" s="11" customFormat="1" ht="37.35" customHeight="1">
      <c r="B236" s="168"/>
      <c r="D236" s="169" t="s">
        <v>72</v>
      </c>
      <c r="E236" s="170" t="s">
        <v>3802</v>
      </c>
      <c r="F236" s="170" t="s">
        <v>127</v>
      </c>
      <c r="I236" s="171"/>
      <c r="J236" s="172">
        <f>BK236</f>
        <v>0</v>
      </c>
      <c r="L236" s="168"/>
      <c r="M236" s="173"/>
      <c r="N236" s="174"/>
      <c r="O236" s="174"/>
      <c r="P236" s="175">
        <f>P237+P239+P242</f>
        <v>0</v>
      </c>
      <c r="Q236" s="174"/>
      <c r="R236" s="175">
        <f>R237+R239+R242</f>
        <v>0</v>
      </c>
      <c r="S236" s="174"/>
      <c r="T236" s="176">
        <f>T237+T239+T242</f>
        <v>0</v>
      </c>
      <c r="AR236" s="169" t="s">
        <v>222</v>
      </c>
      <c r="AT236" s="177" t="s">
        <v>72</v>
      </c>
      <c r="AU236" s="177" t="s">
        <v>73</v>
      </c>
      <c r="AY236" s="169" t="s">
        <v>187</v>
      </c>
      <c r="BK236" s="178">
        <f>BK237+BK239+BK242</f>
        <v>0</v>
      </c>
    </row>
    <row r="237" spans="2:65" s="11" customFormat="1" ht="19.899999999999999" customHeight="1">
      <c r="B237" s="168"/>
      <c r="D237" s="179" t="s">
        <v>72</v>
      </c>
      <c r="E237" s="180" t="s">
        <v>3803</v>
      </c>
      <c r="F237" s="180" t="s">
        <v>3804</v>
      </c>
      <c r="I237" s="171"/>
      <c r="J237" s="181">
        <f>BK237</f>
        <v>0</v>
      </c>
      <c r="L237" s="168"/>
      <c r="M237" s="173"/>
      <c r="N237" s="174"/>
      <c r="O237" s="174"/>
      <c r="P237" s="175">
        <f>P238</f>
        <v>0</v>
      </c>
      <c r="Q237" s="174"/>
      <c r="R237" s="175">
        <f>R238</f>
        <v>0</v>
      </c>
      <c r="S237" s="174"/>
      <c r="T237" s="176">
        <f>T238</f>
        <v>0</v>
      </c>
      <c r="AR237" s="169" t="s">
        <v>222</v>
      </c>
      <c r="AT237" s="177" t="s">
        <v>72</v>
      </c>
      <c r="AU237" s="177" t="s">
        <v>24</v>
      </c>
      <c r="AY237" s="169" t="s">
        <v>187</v>
      </c>
      <c r="BK237" s="178">
        <f>BK238</f>
        <v>0</v>
      </c>
    </row>
    <row r="238" spans="2:65" s="1" customFormat="1" ht="31.5" customHeight="1">
      <c r="B238" s="182"/>
      <c r="C238" s="183" t="s">
        <v>567</v>
      </c>
      <c r="D238" s="183" t="s">
        <v>189</v>
      </c>
      <c r="E238" s="184" t="s">
        <v>4374</v>
      </c>
      <c r="F238" s="185" t="s">
        <v>3806</v>
      </c>
      <c r="G238" s="186" t="s">
        <v>3807</v>
      </c>
      <c r="H238" s="187">
        <v>1</v>
      </c>
      <c r="I238" s="188"/>
      <c r="J238" s="189">
        <f>ROUND(I238*H238,2)</f>
        <v>0</v>
      </c>
      <c r="K238" s="185" t="s">
        <v>193</v>
      </c>
      <c r="L238" s="42"/>
      <c r="M238" s="190" t="s">
        <v>5</v>
      </c>
      <c r="N238" s="191" t="s">
        <v>44</v>
      </c>
      <c r="O238" s="43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25" t="s">
        <v>3808</v>
      </c>
      <c r="AT238" s="25" t="s">
        <v>189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3808</v>
      </c>
      <c r="BM238" s="25" t="s">
        <v>4375</v>
      </c>
    </row>
    <row r="239" spans="2:65" s="11" customFormat="1" ht="29.85" customHeight="1">
      <c r="B239" s="168"/>
      <c r="D239" s="179" t="s">
        <v>72</v>
      </c>
      <c r="E239" s="180" t="s">
        <v>3810</v>
      </c>
      <c r="F239" s="180" t="s">
        <v>3811</v>
      </c>
      <c r="I239" s="171"/>
      <c r="J239" s="181">
        <f>BK239</f>
        <v>0</v>
      </c>
      <c r="L239" s="168"/>
      <c r="M239" s="173"/>
      <c r="N239" s="174"/>
      <c r="O239" s="174"/>
      <c r="P239" s="175">
        <f>SUM(P240:P241)</f>
        <v>0</v>
      </c>
      <c r="Q239" s="174"/>
      <c r="R239" s="175">
        <f>SUM(R240:R241)</f>
        <v>0</v>
      </c>
      <c r="S239" s="174"/>
      <c r="T239" s="176">
        <f>SUM(T240:T241)</f>
        <v>0</v>
      </c>
      <c r="AR239" s="169" t="s">
        <v>222</v>
      </c>
      <c r="AT239" s="177" t="s">
        <v>72</v>
      </c>
      <c r="AU239" s="177" t="s">
        <v>24</v>
      </c>
      <c r="AY239" s="169" t="s">
        <v>187</v>
      </c>
      <c r="BK239" s="178">
        <f>SUM(BK240:BK241)</f>
        <v>0</v>
      </c>
    </row>
    <row r="240" spans="2:65" s="1" customFormat="1" ht="22.5" customHeight="1">
      <c r="B240" s="182"/>
      <c r="C240" s="183" t="s">
        <v>573</v>
      </c>
      <c r="D240" s="183" t="s">
        <v>189</v>
      </c>
      <c r="E240" s="184" t="s">
        <v>4376</v>
      </c>
      <c r="F240" s="185" t="s">
        <v>3813</v>
      </c>
      <c r="G240" s="186" t="s">
        <v>3807</v>
      </c>
      <c r="H240" s="187">
        <v>1</v>
      </c>
      <c r="I240" s="188"/>
      <c r="J240" s="189">
        <f>ROUND(I240*H240,2)</f>
        <v>0</v>
      </c>
      <c r="K240" s="185" t="s">
        <v>193</v>
      </c>
      <c r="L240" s="42"/>
      <c r="M240" s="190" t="s">
        <v>5</v>
      </c>
      <c r="N240" s="191" t="s">
        <v>44</v>
      </c>
      <c r="O240" s="43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25" t="s">
        <v>3808</v>
      </c>
      <c r="AT240" s="25" t="s">
        <v>189</v>
      </c>
      <c r="AU240" s="25" t="s">
        <v>80</v>
      </c>
      <c r="AY240" s="25" t="s">
        <v>187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25" t="s">
        <v>24</v>
      </c>
      <c r="BK240" s="194">
        <f>ROUND(I240*H240,2)</f>
        <v>0</v>
      </c>
      <c r="BL240" s="25" t="s">
        <v>3808</v>
      </c>
      <c r="BM240" s="25" t="s">
        <v>4377</v>
      </c>
    </row>
    <row r="241" spans="2:65" s="1" customFormat="1" ht="31.5" customHeight="1">
      <c r="B241" s="182"/>
      <c r="C241" s="183" t="s">
        <v>578</v>
      </c>
      <c r="D241" s="183" t="s">
        <v>189</v>
      </c>
      <c r="E241" s="184" t="s">
        <v>4378</v>
      </c>
      <c r="F241" s="185" t="s">
        <v>3816</v>
      </c>
      <c r="G241" s="186" t="s">
        <v>3807</v>
      </c>
      <c r="H241" s="187">
        <v>1</v>
      </c>
      <c r="I241" s="188"/>
      <c r="J241" s="189">
        <f>ROUND(I241*H241,2)</f>
        <v>0</v>
      </c>
      <c r="K241" s="185" t="s">
        <v>193</v>
      </c>
      <c r="L241" s="42"/>
      <c r="M241" s="190" t="s">
        <v>5</v>
      </c>
      <c r="N241" s="191" t="s">
        <v>44</v>
      </c>
      <c r="O241" s="43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25" t="s">
        <v>3808</v>
      </c>
      <c r="AT241" s="25" t="s">
        <v>189</v>
      </c>
      <c r="AU241" s="25" t="s">
        <v>80</v>
      </c>
      <c r="AY241" s="25" t="s">
        <v>187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3808</v>
      </c>
      <c r="BM241" s="25" t="s">
        <v>4379</v>
      </c>
    </row>
    <row r="242" spans="2:65" s="11" customFormat="1" ht="29.85" customHeight="1">
      <c r="B242" s="168"/>
      <c r="D242" s="179" t="s">
        <v>72</v>
      </c>
      <c r="E242" s="180" t="s">
        <v>3818</v>
      </c>
      <c r="F242" s="180" t="s">
        <v>3819</v>
      </c>
      <c r="I242" s="171"/>
      <c r="J242" s="181">
        <f>BK242</f>
        <v>0</v>
      </c>
      <c r="L242" s="168"/>
      <c r="M242" s="173"/>
      <c r="N242" s="174"/>
      <c r="O242" s="174"/>
      <c r="P242" s="175">
        <f>P243</f>
        <v>0</v>
      </c>
      <c r="Q242" s="174"/>
      <c r="R242" s="175">
        <f>R243</f>
        <v>0</v>
      </c>
      <c r="S242" s="174"/>
      <c r="T242" s="176">
        <f>T243</f>
        <v>0</v>
      </c>
      <c r="AR242" s="169" t="s">
        <v>222</v>
      </c>
      <c r="AT242" s="177" t="s">
        <v>72</v>
      </c>
      <c r="AU242" s="177" t="s">
        <v>24</v>
      </c>
      <c r="AY242" s="169" t="s">
        <v>187</v>
      </c>
      <c r="BK242" s="178">
        <f>BK243</f>
        <v>0</v>
      </c>
    </row>
    <row r="243" spans="2:65" s="1" customFormat="1" ht="22.5" customHeight="1">
      <c r="B243" s="182"/>
      <c r="C243" s="183" t="s">
        <v>583</v>
      </c>
      <c r="D243" s="183" t="s">
        <v>189</v>
      </c>
      <c r="E243" s="184" t="s">
        <v>4380</v>
      </c>
      <c r="F243" s="185" t="s">
        <v>3821</v>
      </c>
      <c r="G243" s="186" t="s">
        <v>3807</v>
      </c>
      <c r="H243" s="187">
        <v>1</v>
      </c>
      <c r="I243" s="188"/>
      <c r="J243" s="189">
        <f>ROUND(I243*H243,2)</f>
        <v>0</v>
      </c>
      <c r="K243" s="185" t="s">
        <v>193</v>
      </c>
      <c r="L243" s="42"/>
      <c r="M243" s="190" t="s">
        <v>5</v>
      </c>
      <c r="N243" s="258" t="s">
        <v>44</v>
      </c>
      <c r="O243" s="254"/>
      <c r="P243" s="259">
        <f>O243*H243</f>
        <v>0</v>
      </c>
      <c r="Q243" s="259">
        <v>0</v>
      </c>
      <c r="R243" s="259">
        <f>Q243*H243</f>
        <v>0</v>
      </c>
      <c r="S243" s="259">
        <v>0</v>
      </c>
      <c r="T243" s="260">
        <f>S243*H243</f>
        <v>0</v>
      </c>
      <c r="AR243" s="25" t="s">
        <v>3808</v>
      </c>
      <c r="AT243" s="25" t="s">
        <v>189</v>
      </c>
      <c r="AU243" s="25" t="s">
        <v>80</v>
      </c>
      <c r="AY243" s="25" t="s">
        <v>187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5" t="s">
        <v>24</v>
      </c>
      <c r="BK243" s="194">
        <f>ROUND(I243*H243,2)</f>
        <v>0</v>
      </c>
      <c r="BL243" s="25" t="s">
        <v>3808</v>
      </c>
      <c r="BM243" s="25" t="s">
        <v>4381</v>
      </c>
    </row>
    <row r="244" spans="2:65" s="1" customFormat="1" ht="6.95" customHeight="1">
      <c r="B244" s="57"/>
      <c r="C244" s="58"/>
      <c r="D244" s="58"/>
      <c r="E244" s="58"/>
      <c r="F244" s="58"/>
      <c r="G244" s="58"/>
      <c r="H244" s="58"/>
      <c r="I244" s="135"/>
      <c r="J244" s="58"/>
      <c r="K244" s="58"/>
      <c r="L244" s="42"/>
    </row>
  </sheetData>
  <autoFilter ref="C97:K243"/>
  <mergeCells count="12">
    <mergeCell ref="E88:H88"/>
    <mergeCell ref="E90:H9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6:H86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114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4382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ROUND(SUM(BE99:BE206), 2)</f>
        <v>0</v>
      </c>
      <c r="G32" s="43"/>
      <c r="H32" s="43"/>
      <c r="I32" s="127">
        <v>0.21</v>
      </c>
      <c r="J32" s="126">
        <f>ROUND(ROUND((SUM(BE99:BE206)),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ROUND(SUM(BF99:BF206), 2)</f>
        <v>0</v>
      </c>
      <c r="G33" s="43"/>
      <c r="H33" s="43"/>
      <c r="I33" s="127">
        <v>0.15</v>
      </c>
      <c r="J33" s="126">
        <f>ROUND(ROUND((SUM(BF99:BF206)),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ROUND(SUM(BG99:BG206),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ROUND(SUM(BH99:BH206),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ROUND(SUM(BI99:BI206),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11 - PŘÍPOJKA NN, PŘÍPOJKA ELEKTRONICKÝCH KOMUNIKACÍ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J99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J100</f>
        <v>0</v>
      </c>
      <c r="K61" s="149"/>
    </row>
    <row r="62" spans="2:47" s="9" customFormat="1" ht="19.899999999999999" customHeight="1">
      <c r="B62" s="150"/>
      <c r="C62" s="151"/>
      <c r="D62" s="152" t="s">
        <v>3215</v>
      </c>
      <c r="E62" s="153"/>
      <c r="F62" s="153"/>
      <c r="G62" s="153"/>
      <c r="H62" s="153"/>
      <c r="I62" s="154"/>
      <c r="J62" s="155">
        <f>J103</f>
        <v>0</v>
      </c>
      <c r="K62" s="156"/>
    </row>
    <row r="63" spans="2:47" s="9" customFormat="1" ht="19.899999999999999" customHeight="1">
      <c r="B63" s="150"/>
      <c r="C63" s="151"/>
      <c r="D63" s="152" t="s">
        <v>154</v>
      </c>
      <c r="E63" s="153"/>
      <c r="F63" s="153"/>
      <c r="G63" s="153"/>
      <c r="H63" s="153"/>
      <c r="I63" s="154"/>
      <c r="J63" s="155">
        <f>J112</f>
        <v>0</v>
      </c>
      <c r="K63" s="156"/>
    </row>
    <row r="64" spans="2:47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J118</f>
        <v>0</v>
      </c>
      <c r="K64" s="149"/>
    </row>
    <row r="65" spans="2:11" s="9" customFormat="1" ht="19.899999999999999" customHeight="1">
      <c r="B65" s="150"/>
      <c r="C65" s="151"/>
      <c r="D65" s="152" t="s">
        <v>3216</v>
      </c>
      <c r="E65" s="153"/>
      <c r="F65" s="153"/>
      <c r="G65" s="153"/>
      <c r="H65" s="153"/>
      <c r="I65" s="154"/>
      <c r="J65" s="155">
        <f>J119</f>
        <v>0</v>
      </c>
      <c r="K65" s="156"/>
    </row>
    <row r="66" spans="2:11" s="9" customFormat="1" ht="19.899999999999999" customHeight="1">
      <c r="B66" s="150"/>
      <c r="C66" s="151"/>
      <c r="D66" s="152" t="s">
        <v>3218</v>
      </c>
      <c r="E66" s="153"/>
      <c r="F66" s="153"/>
      <c r="G66" s="153"/>
      <c r="H66" s="153"/>
      <c r="I66" s="154"/>
      <c r="J66" s="155">
        <f>J122</f>
        <v>0</v>
      </c>
      <c r="K66" s="156"/>
    </row>
    <row r="67" spans="2:11" s="9" customFormat="1" ht="19.899999999999999" customHeight="1">
      <c r="B67" s="150"/>
      <c r="C67" s="151"/>
      <c r="D67" s="152" t="s">
        <v>3219</v>
      </c>
      <c r="E67" s="153"/>
      <c r="F67" s="153"/>
      <c r="G67" s="153"/>
      <c r="H67" s="153"/>
      <c r="I67" s="154"/>
      <c r="J67" s="155">
        <f>J130</f>
        <v>0</v>
      </c>
      <c r="K67" s="156"/>
    </row>
    <row r="68" spans="2:11" s="9" customFormat="1" ht="19.899999999999999" customHeight="1">
      <c r="B68" s="150"/>
      <c r="C68" s="151"/>
      <c r="D68" s="152" t="s">
        <v>3220</v>
      </c>
      <c r="E68" s="153"/>
      <c r="F68" s="153"/>
      <c r="G68" s="153"/>
      <c r="H68" s="153"/>
      <c r="I68" s="154"/>
      <c r="J68" s="155">
        <f>J146</f>
        <v>0</v>
      </c>
      <c r="K68" s="156"/>
    </row>
    <row r="69" spans="2:11" s="8" customFormat="1" ht="24.95" customHeight="1">
      <c r="B69" s="143"/>
      <c r="C69" s="144"/>
      <c r="D69" s="145" t="s">
        <v>3223</v>
      </c>
      <c r="E69" s="146"/>
      <c r="F69" s="146"/>
      <c r="G69" s="146"/>
      <c r="H69" s="146"/>
      <c r="I69" s="147"/>
      <c r="J69" s="148">
        <f>J150</f>
        <v>0</v>
      </c>
      <c r="K69" s="149"/>
    </row>
    <row r="70" spans="2:11" s="9" customFormat="1" ht="19.899999999999999" customHeight="1">
      <c r="B70" s="150"/>
      <c r="C70" s="151"/>
      <c r="D70" s="152" t="s">
        <v>4383</v>
      </c>
      <c r="E70" s="153"/>
      <c r="F70" s="153"/>
      <c r="G70" s="153"/>
      <c r="H70" s="153"/>
      <c r="I70" s="154"/>
      <c r="J70" s="155">
        <f>J151</f>
        <v>0</v>
      </c>
      <c r="K70" s="156"/>
    </row>
    <row r="71" spans="2:11" s="9" customFormat="1" ht="19.899999999999999" customHeight="1">
      <c r="B71" s="150"/>
      <c r="C71" s="151"/>
      <c r="D71" s="152" t="s">
        <v>4384</v>
      </c>
      <c r="E71" s="153"/>
      <c r="F71" s="153"/>
      <c r="G71" s="153"/>
      <c r="H71" s="153"/>
      <c r="I71" s="154"/>
      <c r="J71" s="155">
        <f>J161</f>
        <v>0</v>
      </c>
      <c r="K71" s="156"/>
    </row>
    <row r="72" spans="2:11" s="9" customFormat="1" ht="19.899999999999999" customHeight="1">
      <c r="B72" s="150"/>
      <c r="C72" s="151"/>
      <c r="D72" s="152" t="s">
        <v>4061</v>
      </c>
      <c r="E72" s="153"/>
      <c r="F72" s="153"/>
      <c r="G72" s="153"/>
      <c r="H72" s="153"/>
      <c r="I72" s="154"/>
      <c r="J72" s="155">
        <f>J169</f>
        <v>0</v>
      </c>
      <c r="K72" s="156"/>
    </row>
    <row r="73" spans="2:11" s="8" customFormat="1" ht="24.95" customHeight="1">
      <c r="B73" s="143"/>
      <c r="C73" s="144"/>
      <c r="D73" s="145" t="s">
        <v>3226</v>
      </c>
      <c r="E73" s="146"/>
      <c r="F73" s="146"/>
      <c r="G73" s="146"/>
      <c r="H73" s="146"/>
      <c r="I73" s="147"/>
      <c r="J73" s="148">
        <f>J197</f>
        <v>0</v>
      </c>
      <c r="K73" s="149"/>
    </row>
    <row r="74" spans="2:11" s="8" customFormat="1" ht="24.95" customHeight="1">
      <c r="B74" s="143"/>
      <c r="C74" s="144"/>
      <c r="D74" s="145" t="s">
        <v>3227</v>
      </c>
      <c r="E74" s="146"/>
      <c r="F74" s="146"/>
      <c r="G74" s="146"/>
      <c r="H74" s="146"/>
      <c r="I74" s="147"/>
      <c r="J74" s="148">
        <f>J199</f>
        <v>0</v>
      </c>
      <c r="K74" s="149"/>
    </row>
    <row r="75" spans="2:11" s="9" customFormat="1" ht="19.899999999999999" customHeight="1">
      <c r="B75" s="150"/>
      <c r="C75" s="151"/>
      <c r="D75" s="152" t="s">
        <v>3228</v>
      </c>
      <c r="E75" s="153"/>
      <c r="F75" s="153"/>
      <c r="G75" s="153"/>
      <c r="H75" s="153"/>
      <c r="I75" s="154"/>
      <c r="J75" s="155">
        <f>J200</f>
        <v>0</v>
      </c>
      <c r="K75" s="156"/>
    </row>
    <row r="76" spans="2:11" s="9" customFormat="1" ht="19.899999999999999" customHeight="1">
      <c r="B76" s="150"/>
      <c r="C76" s="151"/>
      <c r="D76" s="152" t="s">
        <v>3229</v>
      </c>
      <c r="E76" s="153"/>
      <c r="F76" s="153"/>
      <c r="G76" s="153"/>
      <c r="H76" s="153"/>
      <c r="I76" s="154"/>
      <c r="J76" s="155">
        <f>J202</f>
        <v>0</v>
      </c>
      <c r="K76" s="156"/>
    </row>
    <row r="77" spans="2:11" s="9" customFormat="1" ht="19.899999999999999" customHeight="1">
      <c r="B77" s="150"/>
      <c r="C77" s="151"/>
      <c r="D77" s="152" t="s">
        <v>3230</v>
      </c>
      <c r="E77" s="153"/>
      <c r="F77" s="153"/>
      <c r="G77" s="153"/>
      <c r="H77" s="153"/>
      <c r="I77" s="154"/>
      <c r="J77" s="155">
        <f>J205</f>
        <v>0</v>
      </c>
      <c r="K77" s="156"/>
    </row>
    <row r="78" spans="2:11" s="1" customFormat="1" ht="21.75" customHeight="1">
      <c r="B78" s="42"/>
      <c r="C78" s="43"/>
      <c r="D78" s="43"/>
      <c r="E78" s="43"/>
      <c r="F78" s="43"/>
      <c r="G78" s="43"/>
      <c r="H78" s="43"/>
      <c r="I78" s="114"/>
      <c r="J78" s="43"/>
      <c r="K78" s="46"/>
    </row>
    <row r="79" spans="2:11" s="1" customFormat="1" ht="6.95" customHeight="1">
      <c r="B79" s="57"/>
      <c r="C79" s="58"/>
      <c r="D79" s="58"/>
      <c r="E79" s="58"/>
      <c r="F79" s="58"/>
      <c r="G79" s="58"/>
      <c r="H79" s="58"/>
      <c r="I79" s="135"/>
      <c r="J79" s="58"/>
      <c r="K79" s="59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36"/>
      <c r="J83" s="61"/>
      <c r="K83" s="61"/>
      <c r="L83" s="42"/>
    </row>
    <row r="84" spans="2:12" s="1" customFormat="1" ht="36.950000000000003" customHeight="1">
      <c r="B84" s="42"/>
      <c r="C84" s="62" t="s">
        <v>171</v>
      </c>
      <c r="L84" s="42"/>
    </row>
    <row r="85" spans="2:12" s="1" customFormat="1" ht="6.95" customHeight="1">
      <c r="B85" s="42"/>
      <c r="L85" s="42"/>
    </row>
    <row r="86" spans="2:12" s="1" customFormat="1" ht="14.45" customHeight="1">
      <c r="B86" s="42"/>
      <c r="C86" s="64" t="s">
        <v>19</v>
      </c>
      <c r="L86" s="42"/>
    </row>
    <row r="87" spans="2:12" s="1" customFormat="1" ht="22.5" customHeight="1">
      <c r="B87" s="42"/>
      <c r="E87" s="386" t="str">
        <f>E7</f>
        <v>PURKRABSKÁ 2-4 - DVORNÍ OBJEKT  ALBÍNKA- STAVEBNÍ ÚPRAVY, parc.č. st.572 , k.ú. Olomouc- město</v>
      </c>
      <c r="F87" s="387"/>
      <c r="G87" s="387"/>
      <c r="H87" s="387"/>
      <c r="L87" s="42"/>
    </row>
    <row r="88" spans="2:12" ht="15">
      <c r="B88" s="29"/>
      <c r="C88" s="64" t="s">
        <v>135</v>
      </c>
      <c r="L88" s="29"/>
    </row>
    <row r="89" spans="2:12" s="1" customFormat="1" ht="22.5" customHeight="1">
      <c r="B89" s="42"/>
      <c r="E89" s="386" t="s">
        <v>136</v>
      </c>
      <c r="F89" s="388"/>
      <c r="G89" s="388"/>
      <c r="H89" s="388"/>
      <c r="L89" s="42"/>
    </row>
    <row r="90" spans="2:12" s="1" customFormat="1" ht="14.45" customHeight="1">
      <c r="B90" s="42"/>
      <c r="C90" s="64" t="s">
        <v>137</v>
      </c>
      <c r="L90" s="42"/>
    </row>
    <row r="91" spans="2:12" s="1" customFormat="1" ht="23.25" customHeight="1">
      <c r="B91" s="42"/>
      <c r="E91" s="356" t="str">
        <f>E11</f>
        <v>11 - PŘÍPOJKA NN, PŘÍPOJKA ELEKTRONICKÝCH KOMUNIKACÍ</v>
      </c>
      <c r="F91" s="388"/>
      <c r="G91" s="388"/>
      <c r="H91" s="388"/>
      <c r="L91" s="42"/>
    </row>
    <row r="92" spans="2:12" s="1" customFormat="1" ht="6.95" customHeight="1">
      <c r="B92" s="42"/>
      <c r="L92" s="42"/>
    </row>
    <row r="93" spans="2:12" s="1" customFormat="1" ht="18" customHeight="1">
      <c r="B93" s="42"/>
      <c r="C93" s="64" t="s">
        <v>25</v>
      </c>
      <c r="F93" s="157" t="str">
        <f>F14</f>
        <v>Purkrabská, Olomouc</v>
      </c>
      <c r="I93" s="158" t="s">
        <v>27</v>
      </c>
      <c r="J93" s="68" t="str">
        <f>IF(J14="","",J14)</f>
        <v>5. 10. 2016</v>
      </c>
      <c r="L93" s="42"/>
    </row>
    <row r="94" spans="2:12" s="1" customFormat="1" ht="6.95" customHeight="1">
      <c r="B94" s="42"/>
      <c r="L94" s="42"/>
    </row>
    <row r="95" spans="2:12" s="1" customFormat="1" ht="15">
      <c r="B95" s="42"/>
      <c r="C95" s="64" t="s">
        <v>31</v>
      </c>
      <c r="F95" s="157" t="str">
        <f>E17</f>
        <v>Univerzita Palackého v Olomouci</v>
      </c>
      <c r="I95" s="158" t="s">
        <v>36</v>
      </c>
      <c r="J95" s="157" t="str">
        <f>E23</f>
        <v xml:space="preserve">ATELIER Polách &amp; Bravenec s r.o. </v>
      </c>
      <c r="L95" s="42"/>
    </row>
    <row r="96" spans="2:12" s="1" customFormat="1" ht="14.45" customHeight="1">
      <c r="B96" s="42"/>
      <c r="C96" s="64" t="s">
        <v>34</v>
      </c>
      <c r="F96" s="157" t="str">
        <f>IF(E20="","",E20)</f>
        <v/>
      </c>
      <c r="L96" s="42"/>
    </row>
    <row r="97" spans="2:65" s="1" customFormat="1" ht="10.35" customHeight="1">
      <c r="B97" s="42"/>
      <c r="L97" s="42"/>
    </row>
    <row r="98" spans="2:65" s="10" customFormat="1" ht="29.25" customHeight="1">
      <c r="B98" s="159"/>
      <c r="C98" s="160" t="s">
        <v>172</v>
      </c>
      <c r="D98" s="161" t="s">
        <v>58</v>
      </c>
      <c r="E98" s="161" t="s">
        <v>54</v>
      </c>
      <c r="F98" s="161" t="s">
        <v>173</v>
      </c>
      <c r="G98" s="161" t="s">
        <v>174</v>
      </c>
      <c r="H98" s="161" t="s">
        <v>175</v>
      </c>
      <c r="I98" s="162" t="s">
        <v>176</v>
      </c>
      <c r="J98" s="161" t="s">
        <v>144</v>
      </c>
      <c r="K98" s="163" t="s">
        <v>177</v>
      </c>
      <c r="L98" s="159"/>
      <c r="M98" s="74" t="s">
        <v>178</v>
      </c>
      <c r="N98" s="75" t="s">
        <v>43</v>
      </c>
      <c r="O98" s="75" t="s">
        <v>179</v>
      </c>
      <c r="P98" s="75" t="s">
        <v>180</v>
      </c>
      <c r="Q98" s="75" t="s">
        <v>181</v>
      </c>
      <c r="R98" s="75" t="s">
        <v>182</v>
      </c>
      <c r="S98" s="75" t="s">
        <v>183</v>
      </c>
      <c r="T98" s="76" t="s">
        <v>184</v>
      </c>
    </row>
    <row r="99" spans="2:65" s="1" customFormat="1" ht="29.25" customHeight="1">
      <c r="B99" s="42"/>
      <c r="C99" s="78" t="s">
        <v>145</v>
      </c>
      <c r="J99" s="164">
        <f>BK99</f>
        <v>0</v>
      </c>
      <c r="L99" s="42"/>
      <c r="M99" s="77"/>
      <c r="N99" s="69"/>
      <c r="O99" s="69"/>
      <c r="P99" s="165">
        <f>P100+P118+P150+P197+P199</f>
        <v>0</v>
      </c>
      <c r="Q99" s="69"/>
      <c r="R99" s="165">
        <f>R100+R118+R150+R197+R199</f>
        <v>3.4189016800000003</v>
      </c>
      <c r="S99" s="69"/>
      <c r="T99" s="166">
        <f>T100+T118+T150+T197+T199</f>
        <v>0.93869999999999998</v>
      </c>
      <c r="AT99" s="25" t="s">
        <v>72</v>
      </c>
      <c r="AU99" s="25" t="s">
        <v>146</v>
      </c>
      <c r="BK99" s="167">
        <f>BK100+BK118+BK150+BK197+BK199</f>
        <v>0</v>
      </c>
    </row>
    <row r="100" spans="2:65" s="11" customFormat="1" ht="37.35" customHeight="1">
      <c r="B100" s="168"/>
      <c r="D100" s="179" t="s">
        <v>72</v>
      </c>
      <c r="E100" s="256" t="s">
        <v>185</v>
      </c>
      <c r="F100" s="256" t="s">
        <v>186</v>
      </c>
      <c r="I100" s="171"/>
      <c r="J100" s="257">
        <f>BK100</f>
        <v>0</v>
      </c>
      <c r="L100" s="168"/>
      <c r="M100" s="173"/>
      <c r="N100" s="174"/>
      <c r="O100" s="174"/>
      <c r="P100" s="175">
        <f>P101+P102+P103+P112</f>
        <v>0</v>
      </c>
      <c r="Q100" s="174"/>
      <c r="R100" s="175">
        <f>R101+R102+R103+R112</f>
        <v>3.2</v>
      </c>
      <c r="S100" s="174"/>
      <c r="T100" s="176">
        <f>T101+T102+T103+T112</f>
        <v>0.93869999999999998</v>
      </c>
      <c r="AR100" s="169" t="s">
        <v>24</v>
      </c>
      <c r="AT100" s="177" t="s">
        <v>72</v>
      </c>
      <c r="AU100" s="177" t="s">
        <v>73</v>
      </c>
      <c r="AY100" s="169" t="s">
        <v>187</v>
      </c>
      <c r="BK100" s="178">
        <f>BK101+BK102+BK103+BK112</f>
        <v>0</v>
      </c>
    </row>
    <row r="101" spans="2:65" s="1" customFormat="1" ht="31.5" customHeight="1">
      <c r="B101" s="182"/>
      <c r="C101" s="183" t="s">
        <v>24</v>
      </c>
      <c r="D101" s="183" t="s">
        <v>189</v>
      </c>
      <c r="E101" s="184" t="s">
        <v>4385</v>
      </c>
      <c r="F101" s="185" t="s">
        <v>4386</v>
      </c>
      <c r="G101" s="186" t="s">
        <v>192</v>
      </c>
      <c r="H101" s="187">
        <v>1.2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24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4387</v>
      </c>
    </row>
    <row r="102" spans="2:65" s="1" customFormat="1" ht="44.25" customHeight="1">
      <c r="B102" s="182"/>
      <c r="C102" s="230" t="s">
        <v>80</v>
      </c>
      <c r="D102" s="230" t="s">
        <v>269</v>
      </c>
      <c r="E102" s="231" t="s">
        <v>4388</v>
      </c>
      <c r="F102" s="232" t="s">
        <v>4389</v>
      </c>
      <c r="G102" s="233" t="s">
        <v>258</v>
      </c>
      <c r="H102" s="234">
        <v>3.2</v>
      </c>
      <c r="I102" s="235"/>
      <c r="J102" s="236">
        <f>ROUND(I102*H102,2)</f>
        <v>0</v>
      </c>
      <c r="K102" s="232" t="s">
        <v>193</v>
      </c>
      <c r="L102" s="237"/>
      <c r="M102" s="238" t="s">
        <v>5</v>
      </c>
      <c r="N102" s="239" t="s">
        <v>44</v>
      </c>
      <c r="O102" s="43"/>
      <c r="P102" s="192">
        <f>O102*H102</f>
        <v>0</v>
      </c>
      <c r="Q102" s="192">
        <v>1</v>
      </c>
      <c r="R102" s="192">
        <f>Q102*H102</f>
        <v>3.2</v>
      </c>
      <c r="S102" s="192">
        <v>0</v>
      </c>
      <c r="T102" s="193">
        <f>S102*H102</f>
        <v>0</v>
      </c>
      <c r="AR102" s="25" t="s">
        <v>240</v>
      </c>
      <c r="AT102" s="25" t="s">
        <v>269</v>
      </c>
      <c r="AU102" s="25" t="s">
        <v>24</v>
      </c>
      <c r="AY102" s="25" t="s">
        <v>187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24</v>
      </c>
      <c r="BK102" s="194">
        <f>ROUND(I102*H102,2)</f>
        <v>0</v>
      </c>
      <c r="BL102" s="25" t="s">
        <v>194</v>
      </c>
      <c r="BM102" s="25" t="s">
        <v>4390</v>
      </c>
    </row>
    <row r="103" spans="2:65" s="11" customFormat="1" ht="29.85" customHeight="1">
      <c r="B103" s="168"/>
      <c r="D103" s="179" t="s">
        <v>72</v>
      </c>
      <c r="E103" s="180" t="s">
        <v>246</v>
      </c>
      <c r="F103" s="180" t="s">
        <v>3231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SUM(P104:P111)</f>
        <v>0</v>
      </c>
      <c r="Q103" s="174"/>
      <c r="R103" s="175">
        <f>SUM(R104:R111)</f>
        <v>0</v>
      </c>
      <c r="S103" s="174"/>
      <c r="T103" s="176">
        <f>SUM(T104:T111)</f>
        <v>0.93869999999999998</v>
      </c>
      <c r="AR103" s="169" t="s">
        <v>24</v>
      </c>
      <c r="AT103" s="177" t="s">
        <v>72</v>
      </c>
      <c r="AU103" s="177" t="s">
        <v>24</v>
      </c>
      <c r="AY103" s="169" t="s">
        <v>187</v>
      </c>
      <c r="BK103" s="178">
        <f>SUM(BK104:BK111)</f>
        <v>0</v>
      </c>
    </row>
    <row r="104" spans="2:65" s="1" customFormat="1" ht="44.25" customHeight="1">
      <c r="B104" s="182"/>
      <c r="C104" s="183" t="s">
        <v>202</v>
      </c>
      <c r="D104" s="183" t="s">
        <v>189</v>
      </c>
      <c r="E104" s="184" t="s">
        <v>4391</v>
      </c>
      <c r="F104" s="185" t="s">
        <v>4392</v>
      </c>
      <c r="G104" s="186" t="s">
        <v>410</v>
      </c>
      <c r="H104" s="187">
        <v>4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0.20699999999999999</v>
      </c>
      <c r="T104" s="193">
        <f>S104*H104</f>
        <v>0.82799999999999996</v>
      </c>
      <c r="AR104" s="25" t="s">
        <v>194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4393</v>
      </c>
    </row>
    <row r="105" spans="2:65" s="12" customFormat="1">
      <c r="B105" s="195"/>
      <c r="D105" s="196" t="s">
        <v>196</v>
      </c>
      <c r="E105" s="197" t="s">
        <v>5</v>
      </c>
      <c r="F105" s="198" t="s">
        <v>4394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65" s="13" customFormat="1">
      <c r="B106" s="204"/>
      <c r="D106" s="221" t="s">
        <v>196</v>
      </c>
      <c r="E106" s="246" t="s">
        <v>5</v>
      </c>
      <c r="F106" s="247" t="s">
        <v>4395</v>
      </c>
      <c r="H106" s="248">
        <v>4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24</v>
      </c>
      <c r="AY106" s="205" t="s">
        <v>187</v>
      </c>
    </row>
    <row r="107" spans="2:65" s="1" customFormat="1" ht="31.5" customHeight="1">
      <c r="B107" s="182"/>
      <c r="C107" s="183" t="s">
        <v>194</v>
      </c>
      <c r="D107" s="183" t="s">
        <v>189</v>
      </c>
      <c r="E107" s="184" t="s">
        <v>4396</v>
      </c>
      <c r="F107" s="185" t="s">
        <v>4397</v>
      </c>
      <c r="G107" s="186" t="s">
        <v>305</v>
      </c>
      <c r="H107" s="187">
        <v>12.3</v>
      </c>
      <c r="I107" s="188"/>
      <c r="J107" s="189">
        <f>ROUND(I107*H107,2)</f>
        <v>0</v>
      </c>
      <c r="K107" s="185" t="s">
        <v>193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8.9999999999999993E-3</v>
      </c>
      <c r="T107" s="193">
        <f>S107*H107</f>
        <v>0.11069999999999999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4398</v>
      </c>
    </row>
    <row r="108" spans="2:65" s="12" customFormat="1">
      <c r="B108" s="195"/>
      <c r="D108" s="196" t="s">
        <v>196</v>
      </c>
      <c r="E108" s="197" t="s">
        <v>5</v>
      </c>
      <c r="F108" s="198" t="s">
        <v>4394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196</v>
      </c>
      <c r="AU108" s="199" t="s">
        <v>80</v>
      </c>
      <c r="AV108" s="12" t="s">
        <v>24</v>
      </c>
      <c r="AW108" s="12" t="s">
        <v>37</v>
      </c>
      <c r="AX108" s="12" t="s">
        <v>73</v>
      </c>
      <c r="AY108" s="199" t="s">
        <v>187</v>
      </c>
    </row>
    <row r="109" spans="2:65" s="13" customFormat="1">
      <c r="B109" s="204"/>
      <c r="D109" s="196" t="s">
        <v>196</v>
      </c>
      <c r="E109" s="205" t="s">
        <v>5</v>
      </c>
      <c r="F109" s="206" t="s">
        <v>4399</v>
      </c>
      <c r="H109" s="207">
        <v>6.7</v>
      </c>
      <c r="I109" s="208"/>
      <c r="L109" s="204"/>
      <c r="M109" s="209"/>
      <c r="N109" s="210"/>
      <c r="O109" s="210"/>
      <c r="P109" s="210"/>
      <c r="Q109" s="210"/>
      <c r="R109" s="210"/>
      <c r="S109" s="210"/>
      <c r="T109" s="211"/>
      <c r="AT109" s="205" t="s">
        <v>196</v>
      </c>
      <c r="AU109" s="205" t="s">
        <v>80</v>
      </c>
      <c r="AV109" s="13" t="s">
        <v>80</v>
      </c>
      <c r="AW109" s="13" t="s">
        <v>37</v>
      </c>
      <c r="AX109" s="13" t="s">
        <v>73</v>
      </c>
      <c r="AY109" s="205" t="s">
        <v>187</v>
      </c>
    </row>
    <row r="110" spans="2:65" s="13" customFormat="1">
      <c r="B110" s="204"/>
      <c r="D110" s="196" t="s">
        <v>196</v>
      </c>
      <c r="E110" s="205" t="s">
        <v>5</v>
      </c>
      <c r="F110" s="206" t="s">
        <v>4400</v>
      </c>
      <c r="H110" s="207">
        <v>5.6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65" s="15" customFormat="1">
      <c r="B111" s="220"/>
      <c r="D111" s="196" t="s">
        <v>196</v>
      </c>
      <c r="E111" s="240" t="s">
        <v>5</v>
      </c>
      <c r="F111" s="241" t="s">
        <v>203</v>
      </c>
      <c r="H111" s="242">
        <v>12.3</v>
      </c>
      <c r="I111" s="225"/>
      <c r="L111" s="220"/>
      <c r="M111" s="226"/>
      <c r="N111" s="227"/>
      <c r="O111" s="227"/>
      <c r="P111" s="227"/>
      <c r="Q111" s="227"/>
      <c r="R111" s="227"/>
      <c r="S111" s="227"/>
      <c r="T111" s="228"/>
      <c r="AT111" s="229" t="s">
        <v>196</v>
      </c>
      <c r="AU111" s="229" t="s">
        <v>80</v>
      </c>
      <c r="AV111" s="15" t="s">
        <v>194</v>
      </c>
      <c r="AW111" s="15" t="s">
        <v>37</v>
      </c>
      <c r="AX111" s="15" t="s">
        <v>24</v>
      </c>
      <c r="AY111" s="229" t="s">
        <v>187</v>
      </c>
    </row>
    <row r="112" spans="2:65" s="11" customFormat="1" ht="29.85" customHeight="1">
      <c r="B112" s="168"/>
      <c r="D112" s="179" t="s">
        <v>72</v>
      </c>
      <c r="E112" s="180" t="s">
        <v>1052</v>
      </c>
      <c r="F112" s="180" t="s">
        <v>1053</v>
      </c>
      <c r="I112" s="171"/>
      <c r="J112" s="181">
        <f>BK112</f>
        <v>0</v>
      </c>
      <c r="L112" s="168"/>
      <c r="M112" s="173"/>
      <c r="N112" s="174"/>
      <c r="O112" s="174"/>
      <c r="P112" s="175">
        <f>SUM(P113:P117)</f>
        <v>0</v>
      </c>
      <c r="Q112" s="174"/>
      <c r="R112" s="175">
        <f>SUM(R113:R117)</f>
        <v>0</v>
      </c>
      <c r="S112" s="174"/>
      <c r="T112" s="176">
        <f>SUM(T113:T117)</f>
        <v>0</v>
      </c>
      <c r="AR112" s="169" t="s">
        <v>24</v>
      </c>
      <c r="AT112" s="177" t="s">
        <v>72</v>
      </c>
      <c r="AU112" s="177" t="s">
        <v>24</v>
      </c>
      <c r="AY112" s="169" t="s">
        <v>187</v>
      </c>
      <c r="BK112" s="178">
        <f>SUM(BK113:BK117)</f>
        <v>0</v>
      </c>
    </row>
    <row r="113" spans="2:65" s="1" customFormat="1" ht="31.5" customHeight="1">
      <c r="B113" s="182"/>
      <c r="C113" s="183" t="s">
        <v>222</v>
      </c>
      <c r="D113" s="183" t="s">
        <v>189</v>
      </c>
      <c r="E113" s="184" t="s">
        <v>3269</v>
      </c>
      <c r="F113" s="185" t="s">
        <v>3270</v>
      </c>
      <c r="G113" s="186" t="s">
        <v>258</v>
      </c>
      <c r="H113" s="187">
        <v>0.93899999999999995</v>
      </c>
      <c r="I113" s="188"/>
      <c r="J113" s="189">
        <f>ROUND(I113*H113,2)</f>
        <v>0</v>
      </c>
      <c r="K113" s="185" t="s">
        <v>193</v>
      </c>
      <c r="L113" s="42"/>
      <c r="M113" s="190" t="s">
        <v>5</v>
      </c>
      <c r="N113" s="191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194</v>
      </c>
      <c r="AT113" s="25" t="s">
        <v>189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194</v>
      </c>
      <c r="BM113" s="25" t="s">
        <v>4401</v>
      </c>
    </row>
    <row r="114" spans="2:65" s="1" customFormat="1" ht="31.5" customHeight="1">
      <c r="B114" s="182"/>
      <c r="C114" s="183" t="s">
        <v>229</v>
      </c>
      <c r="D114" s="183" t="s">
        <v>189</v>
      </c>
      <c r="E114" s="184" t="s">
        <v>4402</v>
      </c>
      <c r="F114" s="185" t="s">
        <v>1067</v>
      </c>
      <c r="G114" s="186" t="s">
        <v>258</v>
      </c>
      <c r="H114" s="187">
        <v>0.93899999999999995</v>
      </c>
      <c r="I114" s="188"/>
      <c r="J114" s="189">
        <f>ROUND(I114*H114,2)</f>
        <v>0</v>
      </c>
      <c r="K114" s="185" t="s">
        <v>193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4403</v>
      </c>
    </row>
    <row r="115" spans="2:65" s="1" customFormat="1" ht="31.5" customHeight="1">
      <c r="B115" s="182"/>
      <c r="C115" s="183" t="s">
        <v>233</v>
      </c>
      <c r="D115" s="183" t="s">
        <v>189</v>
      </c>
      <c r="E115" s="184" t="s">
        <v>4404</v>
      </c>
      <c r="F115" s="185" t="s">
        <v>1071</v>
      </c>
      <c r="G115" s="186" t="s">
        <v>258</v>
      </c>
      <c r="H115" s="187">
        <v>28.17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4405</v>
      </c>
    </row>
    <row r="116" spans="2:65" s="13" customFormat="1">
      <c r="B116" s="204"/>
      <c r="D116" s="221" t="s">
        <v>196</v>
      </c>
      <c r="E116" s="246" t="s">
        <v>5</v>
      </c>
      <c r="F116" s="247" t="s">
        <v>4406</v>
      </c>
      <c r="H116" s="248">
        <v>28.17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24</v>
      </c>
      <c r="AY116" s="205" t="s">
        <v>187</v>
      </c>
    </row>
    <row r="117" spans="2:65" s="1" customFormat="1" ht="22.5" customHeight="1">
      <c r="B117" s="182"/>
      <c r="C117" s="183" t="s">
        <v>240</v>
      </c>
      <c r="D117" s="183" t="s">
        <v>189</v>
      </c>
      <c r="E117" s="184" t="s">
        <v>4407</v>
      </c>
      <c r="F117" s="185" t="s">
        <v>4408</v>
      </c>
      <c r="G117" s="186" t="s">
        <v>258</v>
      </c>
      <c r="H117" s="187">
        <v>0.93899999999999995</v>
      </c>
      <c r="I117" s="188"/>
      <c r="J117" s="189">
        <f>ROUND(I117*H117,2)</f>
        <v>0</v>
      </c>
      <c r="K117" s="185" t="s">
        <v>193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4409</v>
      </c>
    </row>
    <row r="118" spans="2:65" s="11" customFormat="1" ht="37.35" customHeight="1">
      <c r="B118" s="168"/>
      <c r="D118" s="169" t="s">
        <v>72</v>
      </c>
      <c r="E118" s="170" t="s">
        <v>1087</v>
      </c>
      <c r="F118" s="170" t="s">
        <v>1088</v>
      </c>
      <c r="I118" s="171"/>
      <c r="J118" s="172">
        <f>BK118</f>
        <v>0</v>
      </c>
      <c r="L118" s="168"/>
      <c r="M118" s="173"/>
      <c r="N118" s="174"/>
      <c r="O118" s="174"/>
      <c r="P118" s="175">
        <f>P119+P122+P130+P146</f>
        <v>0</v>
      </c>
      <c r="Q118" s="174"/>
      <c r="R118" s="175">
        <f>R119+R122+R130+R146</f>
        <v>2.3101679999999999E-2</v>
      </c>
      <c r="S118" s="174"/>
      <c r="T118" s="176">
        <f>T119+T122+T130+T146</f>
        <v>0</v>
      </c>
      <c r="AR118" s="169" t="s">
        <v>80</v>
      </c>
      <c r="AT118" s="177" t="s">
        <v>72</v>
      </c>
      <c r="AU118" s="177" t="s">
        <v>73</v>
      </c>
      <c r="AY118" s="169" t="s">
        <v>187</v>
      </c>
      <c r="BK118" s="178">
        <f>BK119+BK122+BK130+BK146</f>
        <v>0</v>
      </c>
    </row>
    <row r="119" spans="2:65" s="11" customFormat="1" ht="19.899999999999999" customHeight="1">
      <c r="B119" s="168"/>
      <c r="D119" s="179" t="s">
        <v>72</v>
      </c>
      <c r="E119" s="180" t="s">
        <v>3279</v>
      </c>
      <c r="F119" s="180" t="s">
        <v>3280</v>
      </c>
      <c r="I119" s="171"/>
      <c r="J119" s="181">
        <f>BK119</f>
        <v>0</v>
      </c>
      <c r="L119" s="168"/>
      <c r="M119" s="173"/>
      <c r="N119" s="174"/>
      <c r="O119" s="174"/>
      <c r="P119" s="175">
        <f>SUM(P120:P121)</f>
        <v>0</v>
      </c>
      <c r="Q119" s="174"/>
      <c r="R119" s="175">
        <f>SUM(R120:R121)</f>
        <v>0</v>
      </c>
      <c r="S119" s="174"/>
      <c r="T119" s="176">
        <f>SUM(T120:T121)</f>
        <v>0</v>
      </c>
      <c r="AR119" s="169" t="s">
        <v>80</v>
      </c>
      <c r="AT119" s="177" t="s">
        <v>72</v>
      </c>
      <c r="AU119" s="177" t="s">
        <v>24</v>
      </c>
      <c r="AY119" s="169" t="s">
        <v>187</v>
      </c>
      <c r="BK119" s="178">
        <f>SUM(BK120:BK121)</f>
        <v>0</v>
      </c>
    </row>
    <row r="120" spans="2:65" s="1" customFormat="1" ht="31.5" customHeight="1">
      <c r="B120" s="182"/>
      <c r="C120" s="183" t="s">
        <v>246</v>
      </c>
      <c r="D120" s="183" t="s">
        <v>189</v>
      </c>
      <c r="E120" s="184" t="s">
        <v>4199</v>
      </c>
      <c r="F120" s="185" t="s">
        <v>4200</v>
      </c>
      <c r="G120" s="186" t="s">
        <v>410</v>
      </c>
      <c r="H120" s="187">
        <v>1</v>
      </c>
      <c r="I120" s="188"/>
      <c r="J120" s="189">
        <f>ROUND(I120*H120,2)</f>
        <v>0</v>
      </c>
      <c r="K120" s="185" t="s">
        <v>193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126</v>
      </c>
      <c r="AT120" s="25" t="s">
        <v>189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126</v>
      </c>
      <c r="BM120" s="25" t="s">
        <v>4410</v>
      </c>
    </row>
    <row r="121" spans="2:65" s="1" customFormat="1" ht="40.5">
      <c r="B121" s="42"/>
      <c r="D121" s="196" t="s">
        <v>3284</v>
      </c>
      <c r="F121" s="243" t="s">
        <v>3285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3284</v>
      </c>
      <c r="AU121" s="25" t="s">
        <v>80</v>
      </c>
    </row>
    <row r="122" spans="2:65" s="11" customFormat="1" ht="29.85" customHeight="1">
      <c r="B122" s="168"/>
      <c r="D122" s="179" t="s">
        <v>72</v>
      </c>
      <c r="E122" s="180" t="s">
        <v>3292</v>
      </c>
      <c r="F122" s="180" t="s">
        <v>3293</v>
      </c>
      <c r="I122" s="171"/>
      <c r="J122" s="181">
        <f>BK122</f>
        <v>0</v>
      </c>
      <c r="L122" s="168"/>
      <c r="M122" s="173"/>
      <c r="N122" s="174"/>
      <c r="O122" s="174"/>
      <c r="P122" s="175">
        <f>SUM(P123:P129)</f>
        <v>0</v>
      </c>
      <c r="Q122" s="174"/>
      <c r="R122" s="175">
        <f>SUM(R123:R129)</f>
        <v>9.2820000000000003E-3</v>
      </c>
      <c r="S122" s="174"/>
      <c r="T122" s="176">
        <f>SUM(T123:T129)</f>
        <v>0</v>
      </c>
      <c r="AR122" s="169" t="s">
        <v>80</v>
      </c>
      <c r="AT122" s="177" t="s">
        <v>72</v>
      </c>
      <c r="AU122" s="177" t="s">
        <v>24</v>
      </c>
      <c r="AY122" s="169" t="s">
        <v>187</v>
      </c>
      <c r="BK122" s="178">
        <f>SUM(BK123:BK129)</f>
        <v>0</v>
      </c>
    </row>
    <row r="123" spans="2:65" s="1" customFormat="1" ht="31.5" customHeight="1">
      <c r="B123" s="182"/>
      <c r="C123" s="183" t="s">
        <v>29</v>
      </c>
      <c r="D123" s="183" t="s">
        <v>189</v>
      </c>
      <c r="E123" s="184" t="s">
        <v>4411</v>
      </c>
      <c r="F123" s="185" t="s">
        <v>4412</v>
      </c>
      <c r="G123" s="186" t="s">
        <v>305</v>
      </c>
      <c r="H123" s="187">
        <v>34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4413</v>
      </c>
    </row>
    <row r="124" spans="2:65" s="12" customFormat="1">
      <c r="B124" s="195"/>
      <c r="D124" s="196" t="s">
        <v>196</v>
      </c>
      <c r="E124" s="197" t="s">
        <v>5</v>
      </c>
      <c r="F124" s="198" t="s">
        <v>4394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65" s="13" customFormat="1">
      <c r="B125" s="204"/>
      <c r="D125" s="196" t="s">
        <v>196</v>
      </c>
      <c r="E125" s="205" t="s">
        <v>5</v>
      </c>
      <c r="F125" s="206" t="s">
        <v>4414</v>
      </c>
      <c r="H125" s="207">
        <v>10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4415</v>
      </c>
      <c r="H126" s="207">
        <v>24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5" customFormat="1">
      <c r="B127" s="220"/>
      <c r="D127" s="221" t="s">
        <v>196</v>
      </c>
      <c r="E127" s="222" t="s">
        <v>5</v>
      </c>
      <c r="F127" s="223" t="s">
        <v>203</v>
      </c>
      <c r="H127" s="224">
        <v>34</v>
      </c>
      <c r="I127" s="225"/>
      <c r="L127" s="220"/>
      <c r="M127" s="226"/>
      <c r="N127" s="227"/>
      <c r="O127" s="227"/>
      <c r="P127" s="227"/>
      <c r="Q127" s="227"/>
      <c r="R127" s="227"/>
      <c r="S127" s="227"/>
      <c r="T127" s="228"/>
      <c r="AT127" s="229" t="s">
        <v>196</v>
      </c>
      <c r="AU127" s="229" t="s">
        <v>80</v>
      </c>
      <c r="AV127" s="15" t="s">
        <v>194</v>
      </c>
      <c r="AW127" s="15" t="s">
        <v>37</v>
      </c>
      <c r="AX127" s="15" t="s">
        <v>24</v>
      </c>
      <c r="AY127" s="229" t="s">
        <v>187</v>
      </c>
    </row>
    <row r="128" spans="2:65" s="1" customFormat="1" ht="31.5" customHeight="1">
      <c r="B128" s="182"/>
      <c r="C128" s="230" t="s">
        <v>112</v>
      </c>
      <c r="D128" s="230" t="s">
        <v>269</v>
      </c>
      <c r="E128" s="231" t="s">
        <v>4416</v>
      </c>
      <c r="F128" s="232" t="s">
        <v>4417</v>
      </c>
      <c r="G128" s="233" t="s">
        <v>305</v>
      </c>
      <c r="H128" s="234">
        <v>35.700000000000003</v>
      </c>
      <c r="I128" s="235"/>
      <c r="J128" s="236">
        <f>ROUND(I128*H128,2)</f>
        <v>0</v>
      </c>
      <c r="K128" s="232" t="s">
        <v>193</v>
      </c>
      <c r="L128" s="237"/>
      <c r="M128" s="238" t="s">
        <v>5</v>
      </c>
      <c r="N128" s="239" t="s">
        <v>44</v>
      </c>
      <c r="O128" s="43"/>
      <c r="P128" s="192">
        <f>O128*H128</f>
        <v>0</v>
      </c>
      <c r="Q128" s="192">
        <v>2.5999999999999998E-4</v>
      </c>
      <c r="R128" s="192">
        <f>Q128*H128</f>
        <v>9.2820000000000003E-3</v>
      </c>
      <c r="S128" s="192">
        <v>0</v>
      </c>
      <c r="T128" s="193">
        <f>S128*H128</f>
        <v>0</v>
      </c>
      <c r="AR128" s="25" t="s">
        <v>395</v>
      </c>
      <c r="AT128" s="25" t="s">
        <v>269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126</v>
      </c>
      <c r="BM128" s="25" t="s">
        <v>4418</v>
      </c>
    </row>
    <row r="129" spans="2:65" s="13" customFormat="1">
      <c r="B129" s="204"/>
      <c r="D129" s="196" t="s">
        <v>196</v>
      </c>
      <c r="E129" s="205" t="s">
        <v>5</v>
      </c>
      <c r="F129" s="206" t="s">
        <v>4419</v>
      </c>
      <c r="H129" s="207">
        <v>35.700000000000003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24</v>
      </c>
      <c r="AY129" s="205" t="s">
        <v>187</v>
      </c>
    </row>
    <row r="130" spans="2:65" s="11" customFormat="1" ht="29.85" customHeight="1">
      <c r="B130" s="168"/>
      <c r="D130" s="179" t="s">
        <v>72</v>
      </c>
      <c r="E130" s="180" t="s">
        <v>3312</v>
      </c>
      <c r="F130" s="180" t="s">
        <v>3313</v>
      </c>
      <c r="I130" s="171"/>
      <c r="J130" s="181">
        <f>BK130</f>
        <v>0</v>
      </c>
      <c r="L130" s="168"/>
      <c r="M130" s="173"/>
      <c r="N130" s="174"/>
      <c r="O130" s="174"/>
      <c r="P130" s="175">
        <f>SUM(P131:P145)</f>
        <v>0</v>
      </c>
      <c r="Q130" s="174"/>
      <c r="R130" s="175">
        <f>SUM(R131:R145)</f>
        <v>1.3819680000000001E-2</v>
      </c>
      <c r="S130" s="174"/>
      <c r="T130" s="176">
        <f>SUM(T131:T145)</f>
        <v>0</v>
      </c>
      <c r="AR130" s="169" t="s">
        <v>80</v>
      </c>
      <c r="AT130" s="177" t="s">
        <v>72</v>
      </c>
      <c r="AU130" s="177" t="s">
        <v>24</v>
      </c>
      <c r="AY130" s="169" t="s">
        <v>187</v>
      </c>
      <c r="BK130" s="178">
        <f>SUM(BK131:BK145)</f>
        <v>0</v>
      </c>
    </row>
    <row r="131" spans="2:65" s="1" customFormat="1" ht="44.25" customHeight="1">
      <c r="B131" s="182"/>
      <c r="C131" s="183" t="s">
        <v>115</v>
      </c>
      <c r="D131" s="183" t="s">
        <v>189</v>
      </c>
      <c r="E131" s="184" t="s">
        <v>4420</v>
      </c>
      <c r="F131" s="185" t="s">
        <v>4421</v>
      </c>
      <c r="G131" s="186" t="s">
        <v>305</v>
      </c>
      <c r="H131" s="187">
        <v>12</v>
      </c>
      <c r="I131" s="188"/>
      <c r="J131" s="189">
        <f>ROUND(I131*H131,2)</f>
        <v>0</v>
      </c>
      <c r="K131" s="185" t="s">
        <v>193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126</v>
      </c>
      <c r="AT131" s="25" t="s">
        <v>189</v>
      </c>
      <c r="AU131" s="25" t="s">
        <v>80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126</v>
      </c>
      <c r="BM131" s="25" t="s">
        <v>4422</v>
      </c>
    </row>
    <row r="132" spans="2:65" s="12" customFormat="1">
      <c r="B132" s="195"/>
      <c r="D132" s="196" t="s">
        <v>196</v>
      </c>
      <c r="E132" s="197" t="s">
        <v>5</v>
      </c>
      <c r="F132" s="198" t="s">
        <v>4423</v>
      </c>
      <c r="H132" s="199" t="s">
        <v>5</v>
      </c>
      <c r="I132" s="200"/>
      <c r="L132" s="195"/>
      <c r="M132" s="201"/>
      <c r="N132" s="202"/>
      <c r="O132" s="202"/>
      <c r="P132" s="202"/>
      <c r="Q132" s="202"/>
      <c r="R132" s="202"/>
      <c r="S132" s="202"/>
      <c r="T132" s="203"/>
      <c r="AT132" s="199" t="s">
        <v>196</v>
      </c>
      <c r="AU132" s="199" t="s">
        <v>80</v>
      </c>
      <c r="AV132" s="12" t="s">
        <v>24</v>
      </c>
      <c r="AW132" s="12" t="s">
        <v>37</v>
      </c>
      <c r="AX132" s="12" t="s">
        <v>73</v>
      </c>
      <c r="AY132" s="199" t="s">
        <v>187</v>
      </c>
    </row>
    <row r="133" spans="2:65" s="13" customFormat="1">
      <c r="B133" s="204"/>
      <c r="D133" s="221" t="s">
        <v>196</v>
      </c>
      <c r="E133" s="246" t="s">
        <v>5</v>
      </c>
      <c r="F133" s="247" t="s">
        <v>4424</v>
      </c>
      <c r="H133" s="248">
        <v>12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196</v>
      </c>
      <c r="AU133" s="205" t="s">
        <v>80</v>
      </c>
      <c r="AV133" s="13" t="s">
        <v>80</v>
      </c>
      <c r="AW133" s="13" t="s">
        <v>37</v>
      </c>
      <c r="AX133" s="13" t="s">
        <v>24</v>
      </c>
      <c r="AY133" s="205" t="s">
        <v>187</v>
      </c>
    </row>
    <row r="134" spans="2:65" s="1" customFormat="1" ht="44.25" customHeight="1">
      <c r="B134" s="182"/>
      <c r="C134" s="183" t="s">
        <v>118</v>
      </c>
      <c r="D134" s="183" t="s">
        <v>189</v>
      </c>
      <c r="E134" s="184" t="s">
        <v>4425</v>
      </c>
      <c r="F134" s="185" t="s">
        <v>4426</v>
      </c>
      <c r="G134" s="186" t="s">
        <v>305</v>
      </c>
      <c r="H134" s="187">
        <v>45.7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126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126</v>
      </c>
      <c r="BM134" s="25" t="s">
        <v>4427</v>
      </c>
    </row>
    <row r="135" spans="2:65" s="12" customFormat="1">
      <c r="B135" s="195"/>
      <c r="D135" s="196" t="s">
        <v>196</v>
      </c>
      <c r="E135" s="197" t="s">
        <v>5</v>
      </c>
      <c r="F135" s="198" t="s">
        <v>4394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65" s="12" customFormat="1">
      <c r="B136" s="195"/>
      <c r="D136" s="196" t="s">
        <v>196</v>
      </c>
      <c r="E136" s="197" t="s">
        <v>5</v>
      </c>
      <c r="F136" s="198" t="s">
        <v>4428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65" s="13" customFormat="1">
      <c r="B137" s="204"/>
      <c r="D137" s="221" t="s">
        <v>196</v>
      </c>
      <c r="E137" s="246" t="s">
        <v>5</v>
      </c>
      <c r="F137" s="247" t="s">
        <v>4429</v>
      </c>
      <c r="H137" s="248">
        <v>45.7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196</v>
      </c>
      <c r="AU137" s="205" t="s">
        <v>80</v>
      </c>
      <c r="AV137" s="13" t="s">
        <v>80</v>
      </c>
      <c r="AW137" s="13" t="s">
        <v>37</v>
      </c>
      <c r="AX137" s="13" t="s">
        <v>24</v>
      </c>
      <c r="AY137" s="205" t="s">
        <v>187</v>
      </c>
    </row>
    <row r="138" spans="2:65" s="1" customFormat="1" ht="44.25" customHeight="1">
      <c r="B138" s="182"/>
      <c r="C138" s="230" t="s">
        <v>121</v>
      </c>
      <c r="D138" s="230" t="s">
        <v>269</v>
      </c>
      <c r="E138" s="231" t="s">
        <v>4430</v>
      </c>
      <c r="F138" s="232" t="s">
        <v>4431</v>
      </c>
      <c r="G138" s="233" t="s">
        <v>305</v>
      </c>
      <c r="H138" s="234">
        <v>47.984999999999999</v>
      </c>
      <c r="I138" s="235"/>
      <c r="J138" s="236">
        <f>ROUND(I138*H138,2)</f>
        <v>0</v>
      </c>
      <c r="K138" s="232" t="s">
        <v>193</v>
      </c>
      <c r="L138" s="237"/>
      <c r="M138" s="238" t="s">
        <v>5</v>
      </c>
      <c r="N138" s="239" t="s">
        <v>44</v>
      </c>
      <c r="O138" s="43"/>
      <c r="P138" s="192">
        <f>O138*H138</f>
        <v>0</v>
      </c>
      <c r="Q138" s="192">
        <v>2.8800000000000001E-4</v>
      </c>
      <c r="R138" s="192">
        <f>Q138*H138</f>
        <v>1.3819680000000001E-2</v>
      </c>
      <c r="S138" s="192">
        <v>0</v>
      </c>
      <c r="T138" s="193">
        <f>S138*H138</f>
        <v>0</v>
      </c>
      <c r="AR138" s="25" t="s">
        <v>395</v>
      </c>
      <c r="AT138" s="25" t="s">
        <v>269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126</v>
      </c>
      <c r="BM138" s="25" t="s">
        <v>4432</v>
      </c>
    </row>
    <row r="139" spans="2:65" s="13" customFormat="1">
      <c r="B139" s="204"/>
      <c r="D139" s="221" t="s">
        <v>196</v>
      </c>
      <c r="E139" s="246" t="s">
        <v>5</v>
      </c>
      <c r="F139" s="247" t="s">
        <v>4433</v>
      </c>
      <c r="H139" s="248">
        <v>47.984999999999999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196</v>
      </c>
      <c r="AU139" s="205" t="s">
        <v>80</v>
      </c>
      <c r="AV139" s="13" t="s">
        <v>80</v>
      </c>
      <c r="AW139" s="13" t="s">
        <v>37</v>
      </c>
      <c r="AX139" s="13" t="s">
        <v>24</v>
      </c>
      <c r="AY139" s="205" t="s">
        <v>187</v>
      </c>
    </row>
    <row r="140" spans="2:65" s="1" customFormat="1" ht="31.5" customHeight="1">
      <c r="B140" s="182"/>
      <c r="C140" s="183" t="s">
        <v>11</v>
      </c>
      <c r="D140" s="183" t="s">
        <v>189</v>
      </c>
      <c r="E140" s="184" t="s">
        <v>4434</v>
      </c>
      <c r="F140" s="185" t="s">
        <v>4435</v>
      </c>
      <c r="G140" s="186" t="s">
        <v>305</v>
      </c>
      <c r="H140" s="187">
        <v>45.7</v>
      </c>
      <c r="I140" s="188"/>
      <c r="J140" s="189">
        <f>ROUND(I140*H140,2)</f>
        <v>0</v>
      </c>
      <c r="K140" s="185" t="s">
        <v>193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126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126</v>
      </c>
      <c r="BM140" s="25" t="s">
        <v>4436</v>
      </c>
    </row>
    <row r="141" spans="2:65" s="12" customFormat="1">
      <c r="B141" s="195"/>
      <c r="D141" s="196" t="s">
        <v>196</v>
      </c>
      <c r="E141" s="197" t="s">
        <v>5</v>
      </c>
      <c r="F141" s="198" t="s">
        <v>4394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65" s="12" customFormat="1">
      <c r="B142" s="195"/>
      <c r="D142" s="196" t="s">
        <v>196</v>
      </c>
      <c r="E142" s="197" t="s">
        <v>5</v>
      </c>
      <c r="F142" s="198" t="s">
        <v>4437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65" s="13" customFormat="1">
      <c r="B143" s="204"/>
      <c r="D143" s="221" t="s">
        <v>196</v>
      </c>
      <c r="E143" s="246" t="s">
        <v>5</v>
      </c>
      <c r="F143" s="247" t="s">
        <v>4429</v>
      </c>
      <c r="H143" s="248">
        <v>45.7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24</v>
      </c>
      <c r="AY143" s="205" t="s">
        <v>187</v>
      </c>
    </row>
    <row r="144" spans="2:65" s="1" customFormat="1" ht="22.5" customHeight="1">
      <c r="B144" s="182"/>
      <c r="C144" s="230" t="s">
        <v>126</v>
      </c>
      <c r="D144" s="230" t="s">
        <v>269</v>
      </c>
      <c r="E144" s="231" t="s">
        <v>4438</v>
      </c>
      <c r="F144" s="232" t="s">
        <v>4439</v>
      </c>
      <c r="G144" s="233" t="s">
        <v>305</v>
      </c>
      <c r="H144" s="234">
        <v>47.984999999999999</v>
      </c>
      <c r="I144" s="235"/>
      <c r="J144" s="236">
        <f>ROUND(I144*H144,2)</f>
        <v>0</v>
      </c>
      <c r="K144" s="232" t="s">
        <v>5</v>
      </c>
      <c r="L144" s="237"/>
      <c r="M144" s="238" t="s">
        <v>5</v>
      </c>
      <c r="N144" s="239" t="s">
        <v>44</v>
      </c>
      <c r="O144" s="43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5" t="s">
        <v>395</v>
      </c>
      <c r="AT144" s="25" t="s">
        <v>269</v>
      </c>
      <c r="AU144" s="25" t="s">
        <v>80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126</v>
      </c>
      <c r="BM144" s="25" t="s">
        <v>4440</v>
      </c>
    </row>
    <row r="145" spans="2:65" s="13" customFormat="1">
      <c r="B145" s="204"/>
      <c r="D145" s="196" t="s">
        <v>196</v>
      </c>
      <c r="E145" s="205" t="s">
        <v>5</v>
      </c>
      <c r="F145" s="206" t="s">
        <v>4433</v>
      </c>
      <c r="H145" s="207">
        <v>47.984999999999999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24</v>
      </c>
      <c r="AY145" s="205" t="s">
        <v>187</v>
      </c>
    </row>
    <row r="146" spans="2:65" s="11" customFormat="1" ht="29.85" customHeight="1">
      <c r="B146" s="168"/>
      <c r="D146" s="179" t="s">
        <v>72</v>
      </c>
      <c r="E146" s="180" t="s">
        <v>3473</v>
      </c>
      <c r="F146" s="180" t="s">
        <v>3474</v>
      </c>
      <c r="I146" s="171"/>
      <c r="J146" s="181">
        <f>BK146</f>
        <v>0</v>
      </c>
      <c r="L146" s="168"/>
      <c r="M146" s="173"/>
      <c r="N146" s="174"/>
      <c r="O146" s="174"/>
      <c r="P146" s="175">
        <f>SUM(P147:P149)</f>
        <v>0</v>
      </c>
      <c r="Q146" s="174"/>
      <c r="R146" s="175">
        <f>SUM(R147:R149)</f>
        <v>0</v>
      </c>
      <c r="S146" s="174"/>
      <c r="T146" s="176">
        <f>SUM(T147:T149)</f>
        <v>0</v>
      </c>
      <c r="AR146" s="169" t="s">
        <v>80</v>
      </c>
      <c r="AT146" s="177" t="s">
        <v>72</v>
      </c>
      <c r="AU146" s="177" t="s">
        <v>24</v>
      </c>
      <c r="AY146" s="169" t="s">
        <v>187</v>
      </c>
      <c r="BK146" s="178">
        <f>SUM(BK147:BK149)</f>
        <v>0</v>
      </c>
    </row>
    <row r="147" spans="2:65" s="1" customFormat="1" ht="31.5" customHeight="1">
      <c r="B147" s="182"/>
      <c r="C147" s="183" t="s">
        <v>296</v>
      </c>
      <c r="D147" s="183" t="s">
        <v>189</v>
      </c>
      <c r="E147" s="184" t="s">
        <v>3490</v>
      </c>
      <c r="F147" s="185" t="s">
        <v>3491</v>
      </c>
      <c r="G147" s="186" t="s">
        <v>410</v>
      </c>
      <c r="H147" s="187">
        <v>10</v>
      </c>
      <c r="I147" s="188"/>
      <c r="J147" s="189">
        <f>ROUND(I147*H147,2)</f>
        <v>0</v>
      </c>
      <c r="K147" s="185" t="s">
        <v>193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126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126</v>
      </c>
      <c r="BM147" s="25" t="s">
        <v>4441</v>
      </c>
    </row>
    <row r="148" spans="2:65" s="12" customFormat="1">
      <c r="B148" s="195"/>
      <c r="D148" s="196" t="s">
        <v>196</v>
      </c>
      <c r="E148" s="197" t="s">
        <v>5</v>
      </c>
      <c r="F148" s="198" t="s">
        <v>4442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65" s="13" customFormat="1">
      <c r="B149" s="204"/>
      <c r="D149" s="196" t="s">
        <v>196</v>
      </c>
      <c r="E149" s="205" t="s">
        <v>5</v>
      </c>
      <c r="F149" s="206" t="s">
        <v>3489</v>
      </c>
      <c r="H149" s="207">
        <v>10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196</v>
      </c>
      <c r="AU149" s="205" t="s">
        <v>80</v>
      </c>
      <c r="AV149" s="13" t="s">
        <v>80</v>
      </c>
      <c r="AW149" s="13" t="s">
        <v>37</v>
      </c>
      <c r="AX149" s="13" t="s">
        <v>24</v>
      </c>
      <c r="AY149" s="205" t="s">
        <v>187</v>
      </c>
    </row>
    <row r="150" spans="2:65" s="11" customFormat="1" ht="37.35" customHeight="1">
      <c r="B150" s="168"/>
      <c r="D150" s="169" t="s">
        <v>72</v>
      </c>
      <c r="E150" s="170" t="s">
        <v>269</v>
      </c>
      <c r="F150" s="170" t="s">
        <v>269</v>
      </c>
      <c r="I150" s="171"/>
      <c r="J150" s="172">
        <f>BK150</f>
        <v>0</v>
      </c>
      <c r="L150" s="168"/>
      <c r="M150" s="173"/>
      <c r="N150" s="174"/>
      <c r="O150" s="174"/>
      <c r="P150" s="175">
        <f>P151+P161+P169</f>
        <v>0</v>
      </c>
      <c r="Q150" s="174"/>
      <c r="R150" s="175">
        <f>R151+R161+R169</f>
        <v>0.19580000000000003</v>
      </c>
      <c r="S150" s="174"/>
      <c r="T150" s="176">
        <f>T151+T161+T169</f>
        <v>0</v>
      </c>
      <c r="AR150" s="169" t="s">
        <v>202</v>
      </c>
      <c r="AT150" s="177" t="s">
        <v>72</v>
      </c>
      <c r="AU150" s="177" t="s">
        <v>73</v>
      </c>
      <c r="AY150" s="169" t="s">
        <v>187</v>
      </c>
      <c r="BK150" s="178">
        <f>BK151+BK161+BK169</f>
        <v>0</v>
      </c>
    </row>
    <row r="151" spans="2:65" s="11" customFormat="1" ht="19.899999999999999" customHeight="1">
      <c r="B151" s="168"/>
      <c r="D151" s="179" t="s">
        <v>72</v>
      </c>
      <c r="E151" s="180" t="s">
        <v>4443</v>
      </c>
      <c r="F151" s="180" t="s">
        <v>4444</v>
      </c>
      <c r="I151" s="171"/>
      <c r="J151" s="181">
        <f>BK151</f>
        <v>0</v>
      </c>
      <c r="L151" s="168"/>
      <c r="M151" s="173"/>
      <c r="N151" s="174"/>
      <c r="O151" s="174"/>
      <c r="P151" s="175">
        <f>SUM(P152:P160)</f>
        <v>0</v>
      </c>
      <c r="Q151" s="174"/>
      <c r="R151" s="175">
        <f>SUM(R152:R160)</f>
        <v>0</v>
      </c>
      <c r="S151" s="174"/>
      <c r="T151" s="176">
        <f>SUM(T152:T160)</f>
        <v>0</v>
      </c>
      <c r="AR151" s="169" t="s">
        <v>202</v>
      </c>
      <c r="AT151" s="177" t="s">
        <v>72</v>
      </c>
      <c r="AU151" s="177" t="s">
        <v>24</v>
      </c>
      <c r="AY151" s="169" t="s">
        <v>187</v>
      </c>
      <c r="BK151" s="178">
        <f>SUM(BK152:BK160)</f>
        <v>0</v>
      </c>
    </row>
    <row r="152" spans="2:65" s="1" customFormat="1" ht="22.5" customHeight="1">
      <c r="B152" s="182"/>
      <c r="C152" s="230" t="s">
        <v>302</v>
      </c>
      <c r="D152" s="230" t="s">
        <v>269</v>
      </c>
      <c r="E152" s="231" t="s">
        <v>4445</v>
      </c>
      <c r="F152" s="232" t="s">
        <v>4446</v>
      </c>
      <c r="G152" s="233" t="s">
        <v>2359</v>
      </c>
      <c r="H152" s="234">
        <v>3</v>
      </c>
      <c r="I152" s="235"/>
      <c r="J152" s="236">
        <f t="shared" ref="J152:J160" si="0">ROUND(I152*H152,2)</f>
        <v>0</v>
      </c>
      <c r="K152" s="232" t="s">
        <v>5</v>
      </c>
      <c r="L152" s="237"/>
      <c r="M152" s="238" t="s">
        <v>5</v>
      </c>
      <c r="N152" s="239" t="s">
        <v>44</v>
      </c>
      <c r="O152" s="43"/>
      <c r="P152" s="192">
        <f t="shared" ref="P152:P160" si="1">O152*H152</f>
        <v>0</v>
      </c>
      <c r="Q152" s="192">
        <v>0</v>
      </c>
      <c r="R152" s="192">
        <f t="shared" ref="R152:R160" si="2">Q152*H152</f>
        <v>0</v>
      </c>
      <c r="S152" s="192">
        <v>0</v>
      </c>
      <c r="T152" s="193">
        <f t="shared" ref="T152:T160" si="3">S152*H152</f>
        <v>0</v>
      </c>
      <c r="AR152" s="25" t="s">
        <v>395</v>
      </c>
      <c r="AT152" s="25" t="s">
        <v>269</v>
      </c>
      <c r="AU152" s="25" t="s">
        <v>80</v>
      </c>
      <c r="AY152" s="25" t="s">
        <v>187</v>
      </c>
      <c r="BE152" s="194">
        <f t="shared" ref="BE152:BE160" si="4">IF(N152="základní",J152,0)</f>
        <v>0</v>
      </c>
      <c r="BF152" s="194">
        <f t="shared" ref="BF152:BF160" si="5">IF(N152="snížená",J152,0)</f>
        <v>0</v>
      </c>
      <c r="BG152" s="194">
        <f t="shared" ref="BG152:BG160" si="6">IF(N152="zákl. přenesená",J152,0)</f>
        <v>0</v>
      </c>
      <c r="BH152" s="194">
        <f t="shared" ref="BH152:BH160" si="7">IF(N152="sníž. přenesená",J152,0)</f>
        <v>0</v>
      </c>
      <c r="BI152" s="194">
        <f t="shared" ref="BI152:BI160" si="8">IF(N152="nulová",J152,0)</f>
        <v>0</v>
      </c>
      <c r="BJ152" s="25" t="s">
        <v>24</v>
      </c>
      <c r="BK152" s="194">
        <f t="shared" ref="BK152:BK160" si="9">ROUND(I152*H152,2)</f>
        <v>0</v>
      </c>
      <c r="BL152" s="25" t="s">
        <v>126</v>
      </c>
      <c r="BM152" s="25" t="s">
        <v>4447</v>
      </c>
    </row>
    <row r="153" spans="2:65" s="1" customFormat="1" ht="31.5" customHeight="1">
      <c r="B153" s="182"/>
      <c r="C153" s="230" t="s">
        <v>309</v>
      </c>
      <c r="D153" s="230" t="s">
        <v>269</v>
      </c>
      <c r="E153" s="231" t="s">
        <v>4448</v>
      </c>
      <c r="F153" s="232" t="s">
        <v>4449</v>
      </c>
      <c r="G153" s="233" t="s">
        <v>2359</v>
      </c>
      <c r="H153" s="234">
        <v>1</v>
      </c>
      <c r="I153" s="235"/>
      <c r="J153" s="236">
        <f t="shared" si="0"/>
        <v>0</v>
      </c>
      <c r="K153" s="232" t="s">
        <v>5</v>
      </c>
      <c r="L153" s="237"/>
      <c r="M153" s="238" t="s">
        <v>5</v>
      </c>
      <c r="N153" s="239" t="s">
        <v>44</v>
      </c>
      <c r="O153" s="43"/>
      <c r="P153" s="192">
        <f t="shared" si="1"/>
        <v>0</v>
      </c>
      <c r="Q153" s="192">
        <v>0</v>
      </c>
      <c r="R153" s="192">
        <f t="shared" si="2"/>
        <v>0</v>
      </c>
      <c r="S153" s="192">
        <v>0</v>
      </c>
      <c r="T153" s="193">
        <f t="shared" si="3"/>
        <v>0</v>
      </c>
      <c r="AR153" s="25" t="s">
        <v>395</v>
      </c>
      <c r="AT153" s="25" t="s">
        <v>269</v>
      </c>
      <c r="AU153" s="25" t="s">
        <v>80</v>
      </c>
      <c r="AY153" s="25" t="s">
        <v>187</v>
      </c>
      <c r="BE153" s="194">
        <f t="shared" si="4"/>
        <v>0</v>
      </c>
      <c r="BF153" s="194">
        <f t="shared" si="5"/>
        <v>0</v>
      </c>
      <c r="BG153" s="194">
        <f t="shared" si="6"/>
        <v>0</v>
      </c>
      <c r="BH153" s="194">
        <f t="shared" si="7"/>
        <v>0</v>
      </c>
      <c r="BI153" s="194">
        <f t="shared" si="8"/>
        <v>0</v>
      </c>
      <c r="BJ153" s="25" t="s">
        <v>24</v>
      </c>
      <c r="BK153" s="194">
        <f t="shared" si="9"/>
        <v>0</v>
      </c>
      <c r="BL153" s="25" t="s">
        <v>126</v>
      </c>
      <c r="BM153" s="25" t="s">
        <v>4450</v>
      </c>
    </row>
    <row r="154" spans="2:65" s="1" customFormat="1" ht="22.5" customHeight="1">
      <c r="B154" s="182"/>
      <c r="C154" s="230" t="s">
        <v>317</v>
      </c>
      <c r="D154" s="230" t="s">
        <v>269</v>
      </c>
      <c r="E154" s="231" t="s">
        <v>4451</v>
      </c>
      <c r="F154" s="232" t="s">
        <v>4452</v>
      </c>
      <c r="G154" s="233" t="s">
        <v>3702</v>
      </c>
      <c r="H154" s="234">
        <v>1</v>
      </c>
      <c r="I154" s="235"/>
      <c r="J154" s="236">
        <f t="shared" si="0"/>
        <v>0</v>
      </c>
      <c r="K154" s="232" t="s">
        <v>5</v>
      </c>
      <c r="L154" s="237"/>
      <c r="M154" s="238" t="s">
        <v>5</v>
      </c>
      <c r="N154" s="239" t="s">
        <v>44</v>
      </c>
      <c r="O154" s="43"/>
      <c r="P154" s="192">
        <f t="shared" si="1"/>
        <v>0</v>
      </c>
      <c r="Q154" s="192">
        <v>0</v>
      </c>
      <c r="R154" s="192">
        <f t="shared" si="2"/>
        <v>0</v>
      </c>
      <c r="S154" s="192">
        <v>0</v>
      </c>
      <c r="T154" s="193">
        <f t="shared" si="3"/>
        <v>0</v>
      </c>
      <c r="AR154" s="25" t="s">
        <v>395</v>
      </c>
      <c r="AT154" s="25" t="s">
        <v>269</v>
      </c>
      <c r="AU154" s="25" t="s">
        <v>80</v>
      </c>
      <c r="AY154" s="25" t="s">
        <v>187</v>
      </c>
      <c r="BE154" s="194">
        <f t="shared" si="4"/>
        <v>0</v>
      </c>
      <c r="BF154" s="194">
        <f t="shared" si="5"/>
        <v>0</v>
      </c>
      <c r="BG154" s="194">
        <f t="shared" si="6"/>
        <v>0</v>
      </c>
      <c r="BH154" s="194">
        <f t="shared" si="7"/>
        <v>0</v>
      </c>
      <c r="BI154" s="194">
        <f t="shared" si="8"/>
        <v>0</v>
      </c>
      <c r="BJ154" s="25" t="s">
        <v>24</v>
      </c>
      <c r="BK154" s="194">
        <f t="shared" si="9"/>
        <v>0</v>
      </c>
      <c r="BL154" s="25" t="s">
        <v>126</v>
      </c>
      <c r="BM154" s="25" t="s">
        <v>4453</v>
      </c>
    </row>
    <row r="155" spans="2:65" s="1" customFormat="1" ht="22.5" customHeight="1">
      <c r="B155" s="182"/>
      <c r="C155" s="230" t="s">
        <v>10</v>
      </c>
      <c r="D155" s="230" t="s">
        <v>269</v>
      </c>
      <c r="E155" s="231" t="s">
        <v>4454</v>
      </c>
      <c r="F155" s="232" t="s">
        <v>4455</v>
      </c>
      <c r="G155" s="233" t="s">
        <v>3702</v>
      </c>
      <c r="H155" s="234">
        <v>1</v>
      </c>
      <c r="I155" s="235"/>
      <c r="J155" s="236">
        <f t="shared" si="0"/>
        <v>0</v>
      </c>
      <c r="K155" s="232" t="s">
        <v>5</v>
      </c>
      <c r="L155" s="237"/>
      <c r="M155" s="238" t="s">
        <v>5</v>
      </c>
      <c r="N155" s="239" t="s">
        <v>44</v>
      </c>
      <c r="O155" s="43"/>
      <c r="P155" s="192">
        <f t="shared" si="1"/>
        <v>0</v>
      </c>
      <c r="Q155" s="192">
        <v>0</v>
      </c>
      <c r="R155" s="192">
        <f t="shared" si="2"/>
        <v>0</v>
      </c>
      <c r="S155" s="192">
        <v>0</v>
      </c>
      <c r="T155" s="193">
        <f t="shared" si="3"/>
        <v>0</v>
      </c>
      <c r="AR155" s="25" t="s">
        <v>395</v>
      </c>
      <c r="AT155" s="25" t="s">
        <v>269</v>
      </c>
      <c r="AU155" s="25" t="s">
        <v>80</v>
      </c>
      <c r="AY155" s="25" t="s">
        <v>187</v>
      </c>
      <c r="BE155" s="194">
        <f t="shared" si="4"/>
        <v>0</v>
      </c>
      <c r="BF155" s="194">
        <f t="shared" si="5"/>
        <v>0</v>
      </c>
      <c r="BG155" s="194">
        <f t="shared" si="6"/>
        <v>0</v>
      </c>
      <c r="BH155" s="194">
        <f t="shared" si="7"/>
        <v>0</v>
      </c>
      <c r="BI155" s="194">
        <f t="shared" si="8"/>
        <v>0</v>
      </c>
      <c r="BJ155" s="25" t="s">
        <v>24</v>
      </c>
      <c r="BK155" s="194">
        <f t="shared" si="9"/>
        <v>0</v>
      </c>
      <c r="BL155" s="25" t="s">
        <v>126</v>
      </c>
      <c r="BM155" s="25" t="s">
        <v>4456</v>
      </c>
    </row>
    <row r="156" spans="2:65" s="1" customFormat="1" ht="31.5" customHeight="1">
      <c r="B156" s="182"/>
      <c r="C156" s="230" t="s">
        <v>329</v>
      </c>
      <c r="D156" s="230" t="s">
        <v>269</v>
      </c>
      <c r="E156" s="231" t="s">
        <v>4457</v>
      </c>
      <c r="F156" s="232" t="s">
        <v>4458</v>
      </c>
      <c r="G156" s="233" t="s">
        <v>2359</v>
      </c>
      <c r="H156" s="234">
        <v>1</v>
      </c>
      <c r="I156" s="235"/>
      <c r="J156" s="236">
        <f t="shared" si="0"/>
        <v>0</v>
      </c>
      <c r="K156" s="232" t="s">
        <v>5</v>
      </c>
      <c r="L156" s="237"/>
      <c r="M156" s="238" t="s">
        <v>5</v>
      </c>
      <c r="N156" s="239" t="s">
        <v>44</v>
      </c>
      <c r="O156" s="43"/>
      <c r="P156" s="192">
        <f t="shared" si="1"/>
        <v>0</v>
      </c>
      <c r="Q156" s="192">
        <v>0</v>
      </c>
      <c r="R156" s="192">
        <f t="shared" si="2"/>
        <v>0</v>
      </c>
      <c r="S156" s="192">
        <v>0</v>
      </c>
      <c r="T156" s="193">
        <f t="shared" si="3"/>
        <v>0</v>
      </c>
      <c r="AR156" s="25" t="s">
        <v>395</v>
      </c>
      <c r="AT156" s="25" t="s">
        <v>269</v>
      </c>
      <c r="AU156" s="25" t="s">
        <v>80</v>
      </c>
      <c r="AY156" s="25" t="s">
        <v>187</v>
      </c>
      <c r="BE156" s="194">
        <f t="shared" si="4"/>
        <v>0</v>
      </c>
      <c r="BF156" s="194">
        <f t="shared" si="5"/>
        <v>0</v>
      </c>
      <c r="BG156" s="194">
        <f t="shared" si="6"/>
        <v>0</v>
      </c>
      <c r="BH156" s="194">
        <f t="shared" si="7"/>
        <v>0</v>
      </c>
      <c r="BI156" s="194">
        <f t="shared" si="8"/>
        <v>0</v>
      </c>
      <c r="BJ156" s="25" t="s">
        <v>24</v>
      </c>
      <c r="BK156" s="194">
        <f t="shared" si="9"/>
        <v>0</v>
      </c>
      <c r="BL156" s="25" t="s">
        <v>126</v>
      </c>
      <c r="BM156" s="25" t="s">
        <v>4459</v>
      </c>
    </row>
    <row r="157" spans="2:65" s="1" customFormat="1" ht="22.5" customHeight="1">
      <c r="B157" s="182"/>
      <c r="C157" s="230" t="s">
        <v>337</v>
      </c>
      <c r="D157" s="230" t="s">
        <v>269</v>
      </c>
      <c r="E157" s="231" t="s">
        <v>4460</v>
      </c>
      <c r="F157" s="232" t="s">
        <v>3779</v>
      </c>
      <c r="G157" s="233" t="s">
        <v>1635</v>
      </c>
      <c r="H157" s="234">
        <v>1</v>
      </c>
      <c r="I157" s="235"/>
      <c r="J157" s="236">
        <f t="shared" si="0"/>
        <v>0</v>
      </c>
      <c r="K157" s="232" t="s">
        <v>5</v>
      </c>
      <c r="L157" s="237"/>
      <c r="M157" s="238" t="s">
        <v>5</v>
      </c>
      <c r="N157" s="239" t="s">
        <v>44</v>
      </c>
      <c r="O157" s="43"/>
      <c r="P157" s="192">
        <f t="shared" si="1"/>
        <v>0</v>
      </c>
      <c r="Q157" s="192">
        <v>0</v>
      </c>
      <c r="R157" s="192">
        <f t="shared" si="2"/>
        <v>0</v>
      </c>
      <c r="S157" s="192">
        <v>0</v>
      </c>
      <c r="T157" s="193">
        <f t="shared" si="3"/>
        <v>0</v>
      </c>
      <c r="AR157" s="25" t="s">
        <v>395</v>
      </c>
      <c r="AT157" s="25" t="s">
        <v>269</v>
      </c>
      <c r="AU157" s="25" t="s">
        <v>80</v>
      </c>
      <c r="AY157" s="25" t="s">
        <v>187</v>
      </c>
      <c r="BE157" s="194">
        <f t="shared" si="4"/>
        <v>0</v>
      </c>
      <c r="BF157" s="194">
        <f t="shared" si="5"/>
        <v>0</v>
      </c>
      <c r="BG157" s="194">
        <f t="shared" si="6"/>
        <v>0</v>
      </c>
      <c r="BH157" s="194">
        <f t="shared" si="7"/>
        <v>0</v>
      </c>
      <c r="BI157" s="194">
        <f t="shared" si="8"/>
        <v>0</v>
      </c>
      <c r="BJ157" s="25" t="s">
        <v>24</v>
      </c>
      <c r="BK157" s="194">
        <f t="shared" si="9"/>
        <v>0</v>
      </c>
      <c r="BL157" s="25" t="s">
        <v>126</v>
      </c>
      <c r="BM157" s="25" t="s">
        <v>4461</v>
      </c>
    </row>
    <row r="158" spans="2:65" s="1" customFormat="1" ht="22.5" customHeight="1">
      <c r="B158" s="182"/>
      <c r="C158" s="230" t="s">
        <v>344</v>
      </c>
      <c r="D158" s="230" t="s">
        <v>269</v>
      </c>
      <c r="E158" s="231" t="s">
        <v>4462</v>
      </c>
      <c r="F158" s="232" t="s">
        <v>3785</v>
      </c>
      <c r="G158" s="233" t="s">
        <v>1635</v>
      </c>
      <c r="H158" s="234">
        <v>1</v>
      </c>
      <c r="I158" s="235"/>
      <c r="J158" s="236">
        <f t="shared" si="0"/>
        <v>0</v>
      </c>
      <c r="K158" s="232" t="s">
        <v>5</v>
      </c>
      <c r="L158" s="237"/>
      <c r="M158" s="238" t="s">
        <v>5</v>
      </c>
      <c r="N158" s="239" t="s">
        <v>44</v>
      </c>
      <c r="O158" s="43"/>
      <c r="P158" s="192">
        <f t="shared" si="1"/>
        <v>0</v>
      </c>
      <c r="Q158" s="192">
        <v>0</v>
      </c>
      <c r="R158" s="192">
        <f t="shared" si="2"/>
        <v>0</v>
      </c>
      <c r="S158" s="192">
        <v>0</v>
      </c>
      <c r="T158" s="193">
        <f t="shared" si="3"/>
        <v>0</v>
      </c>
      <c r="AR158" s="25" t="s">
        <v>395</v>
      </c>
      <c r="AT158" s="25" t="s">
        <v>269</v>
      </c>
      <c r="AU158" s="25" t="s">
        <v>80</v>
      </c>
      <c r="AY158" s="25" t="s">
        <v>187</v>
      </c>
      <c r="BE158" s="194">
        <f t="shared" si="4"/>
        <v>0</v>
      </c>
      <c r="BF158" s="194">
        <f t="shared" si="5"/>
        <v>0</v>
      </c>
      <c r="BG158" s="194">
        <f t="shared" si="6"/>
        <v>0</v>
      </c>
      <c r="BH158" s="194">
        <f t="shared" si="7"/>
        <v>0</v>
      </c>
      <c r="BI158" s="194">
        <f t="shared" si="8"/>
        <v>0</v>
      </c>
      <c r="BJ158" s="25" t="s">
        <v>24</v>
      </c>
      <c r="BK158" s="194">
        <f t="shared" si="9"/>
        <v>0</v>
      </c>
      <c r="BL158" s="25" t="s">
        <v>126</v>
      </c>
      <c r="BM158" s="25" t="s">
        <v>4463</v>
      </c>
    </row>
    <row r="159" spans="2:65" s="1" customFormat="1" ht="22.5" customHeight="1">
      <c r="B159" s="182"/>
      <c r="C159" s="183" t="s">
        <v>308</v>
      </c>
      <c r="D159" s="183" t="s">
        <v>189</v>
      </c>
      <c r="E159" s="184" t="s">
        <v>4464</v>
      </c>
      <c r="F159" s="185" t="s">
        <v>3791</v>
      </c>
      <c r="G159" s="186" t="s">
        <v>1635</v>
      </c>
      <c r="H159" s="187">
        <v>1</v>
      </c>
      <c r="I159" s="188"/>
      <c r="J159" s="189">
        <f t="shared" si="0"/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 t="shared" si="1"/>
        <v>0</v>
      </c>
      <c r="Q159" s="192">
        <v>0</v>
      </c>
      <c r="R159" s="192">
        <f t="shared" si="2"/>
        <v>0</v>
      </c>
      <c r="S159" s="192">
        <v>0</v>
      </c>
      <c r="T159" s="193">
        <f t="shared" si="3"/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 t="shared" si="4"/>
        <v>0</v>
      </c>
      <c r="BF159" s="194">
        <f t="shared" si="5"/>
        <v>0</v>
      </c>
      <c r="BG159" s="194">
        <f t="shared" si="6"/>
        <v>0</v>
      </c>
      <c r="BH159" s="194">
        <f t="shared" si="7"/>
        <v>0</v>
      </c>
      <c r="BI159" s="194">
        <f t="shared" si="8"/>
        <v>0</v>
      </c>
      <c r="BJ159" s="25" t="s">
        <v>24</v>
      </c>
      <c r="BK159" s="194">
        <f t="shared" si="9"/>
        <v>0</v>
      </c>
      <c r="BL159" s="25" t="s">
        <v>126</v>
      </c>
      <c r="BM159" s="25" t="s">
        <v>4465</v>
      </c>
    </row>
    <row r="160" spans="2:65" s="1" customFormat="1" ht="22.5" customHeight="1">
      <c r="B160" s="182"/>
      <c r="C160" s="183" t="s">
        <v>359</v>
      </c>
      <c r="D160" s="183" t="s">
        <v>189</v>
      </c>
      <c r="E160" s="184" t="s">
        <v>4466</v>
      </c>
      <c r="F160" s="185" t="s">
        <v>3794</v>
      </c>
      <c r="G160" s="186" t="s">
        <v>2359</v>
      </c>
      <c r="H160" s="187">
        <v>1</v>
      </c>
      <c r="I160" s="188"/>
      <c r="J160" s="189">
        <f t="shared" si="0"/>
        <v>0</v>
      </c>
      <c r="K160" s="185" t="s">
        <v>5</v>
      </c>
      <c r="L160" s="42"/>
      <c r="M160" s="190" t="s">
        <v>5</v>
      </c>
      <c r="N160" s="191" t="s">
        <v>44</v>
      </c>
      <c r="O160" s="43"/>
      <c r="P160" s="192">
        <f t="shared" si="1"/>
        <v>0</v>
      </c>
      <c r="Q160" s="192">
        <v>0</v>
      </c>
      <c r="R160" s="192">
        <f t="shared" si="2"/>
        <v>0</v>
      </c>
      <c r="S160" s="192">
        <v>0</v>
      </c>
      <c r="T160" s="193">
        <f t="shared" si="3"/>
        <v>0</v>
      </c>
      <c r="AR160" s="25" t="s">
        <v>126</v>
      </c>
      <c r="AT160" s="25" t="s">
        <v>189</v>
      </c>
      <c r="AU160" s="25" t="s">
        <v>80</v>
      </c>
      <c r="AY160" s="25" t="s">
        <v>187</v>
      </c>
      <c r="BE160" s="194">
        <f t="shared" si="4"/>
        <v>0</v>
      </c>
      <c r="BF160" s="194">
        <f t="shared" si="5"/>
        <v>0</v>
      </c>
      <c r="BG160" s="194">
        <f t="shared" si="6"/>
        <v>0</v>
      </c>
      <c r="BH160" s="194">
        <f t="shared" si="7"/>
        <v>0</v>
      </c>
      <c r="BI160" s="194">
        <f t="shared" si="8"/>
        <v>0</v>
      </c>
      <c r="BJ160" s="25" t="s">
        <v>24</v>
      </c>
      <c r="BK160" s="194">
        <f t="shared" si="9"/>
        <v>0</v>
      </c>
      <c r="BL160" s="25" t="s">
        <v>126</v>
      </c>
      <c r="BM160" s="25" t="s">
        <v>4467</v>
      </c>
    </row>
    <row r="161" spans="2:65" s="11" customFormat="1" ht="29.85" customHeight="1">
      <c r="B161" s="168"/>
      <c r="D161" s="179" t="s">
        <v>72</v>
      </c>
      <c r="E161" s="180" t="s">
        <v>4468</v>
      </c>
      <c r="F161" s="180" t="s">
        <v>4469</v>
      </c>
      <c r="I161" s="171"/>
      <c r="J161" s="181">
        <f>BK161</f>
        <v>0</v>
      </c>
      <c r="L161" s="168"/>
      <c r="M161" s="173"/>
      <c r="N161" s="174"/>
      <c r="O161" s="174"/>
      <c r="P161" s="175">
        <f>SUM(P162:P168)</f>
        <v>0</v>
      </c>
      <c r="Q161" s="174"/>
      <c r="R161" s="175">
        <f>SUM(R162:R168)</f>
        <v>0</v>
      </c>
      <c r="S161" s="174"/>
      <c r="T161" s="176">
        <f>SUM(T162:T168)</f>
        <v>0</v>
      </c>
      <c r="AR161" s="169" t="s">
        <v>202</v>
      </c>
      <c r="AT161" s="177" t="s">
        <v>72</v>
      </c>
      <c r="AU161" s="177" t="s">
        <v>24</v>
      </c>
      <c r="AY161" s="169" t="s">
        <v>187</v>
      </c>
      <c r="BK161" s="178">
        <f>SUM(BK162:BK168)</f>
        <v>0</v>
      </c>
    </row>
    <row r="162" spans="2:65" s="1" customFormat="1" ht="31.5" customHeight="1">
      <c r="B162" s="182"/>
      <c r="C162" s="230" t="s">
        <v>365</v>
      </c>
      <c r="D162" s="230" t="s">
        <v>269</v>
      </c>
      <c r="E162" s="231" t="s">
        <v>4470</v>
      </c>
      <c r="F162" s="232" t="s">
        <v>4471</v>
      </c>
      <c r="G162" s="233" t="s">
        <v>2359</v>
      </c>
      <c r="H162" s="234">
        <v>3</v>
      </c>
      <c r="I162" s="235"/>
      <c r="J162" s="236">
        <f>ROUND(I162*H162,2)</f>
        <v>0</v>
      </c>
      <c r="K162" s="232" t="s">
        <v>5</v>
      </c>
      <c r="L162" s="237"/>
      <c r="M162" s="238" t="s">
        <v>5</v>
      </c>
      <c r="N162" s="239" t="s">
        <v>44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1849</v>
      </c>
      <c r="AT162" s="25" t="s">
        <v>269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632</v>
      </c>
      <c r="BM162" s="25" t="s">
        <v>4472</v>
      </c>
    </row>
    <row r="163" spans="2:65" s="1" customFormat="1" ht="44.25" customHeight="1">
      <c r="B163" s="182"/>
      <c r="C163" s="230" t="s">
        <v>372</v>
      </c>
      <c r="D163" s="230" t="s">
        <v>269</v>
      </c>
      <c r="E163" s="231" t="s">
        <v>4473</v>
      </c>
      <c r="F163" s="232" t="s">
        <v>4474</v>
      </c>
      <c r="G163" s="233" t="s">
        <v>2359</v>
      </c>
      <c r="H163" s="234">
        <v>3</v>
      </c>
      <c r="I163" s="235"/>
      <c r="J163" s="236">
        <f>ROUND(I163*H163,2)</f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1849</v>
      </c>
      <c r="AT163" s="25" t="s">
        <v>269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632</v>
      </c>
      <c r="BM163" s="25" t="s">
        <v>4475</v>
      </c>
    </row>
    <row r="164" spans="2:65" s="1" customFormat="1" ht="44.25" customHeight="1">
      <c r="B164" s="182"/>
      <c r="C164" s="230" t="s">
        <v>379</v>
      </c>
      <c r="D164" s="230" t="s">
        <v>269</v>
      </c>
      <c r="E164" s="231" t="s">
        <v>4476</v>
      </c>
      <c r="F164" s="232" t="s">
        <v>4477</v>
      </c>
      <c r="G164" s="233" t="s">
        <v>2359</v>
      </c>
      <c r="H164" s="234">
        <v>1</v>
      </c>
      <c r="I164" s="235"/>
      <c r="J164" s="236">
        <f>ROUND(I164*H164,2)</f>
        <v>0</v>
      </c>
      <c r="K164" s="232" t="s">
        <v>5</v>
      </c>
      <c r="L164" s="237"/>
      <c r="M164" s="238" t="s">
        <v>5</v>
      </c>
      <c r="N164" s="239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1849</v>
      </c>
      <c r="AT164" s="25" t="s">
        <v>269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632</v>
      </c>
      <c r="BM164" s="25" t="s">
        <v>4478</v>
      </c>
    </row>
    <row r="165" spans="2:65" s="1" customFormat="1" ht="31.5" customHeight="1">
      <c r="B165" s="182"/>
      <c r="C165" s="230" t="s">
        <v>384</v>
      </c>
      <c r="D165" s="230" t="s">
        <v>269</v>
      </c>
      <c r="E165" s="231" t="s">
        <v>4479</v>
      </c>
      <c r="F165" s="232" t="s">
        <v>4480</v>
      </c>
      <c r="G165" s="233" t="s">
        <v>2359</v>
      </c>
      <c r="H165" s="234">
        <v>1</v>
      </c>
      <c r="I165" s="235"/>
      <c r="J165" s="236">
        <f>ROUND(I165*H165,2)</f>
        <v>0</v>
      </c>
      <c r="K165" s="232" t="s">
        <v>5</v>
      </c>
      <c r="L165" s="237"/>
      <c r="M165" s="238" t="s">
        <v>5</v>
      </c>
      <c r="N165" s="239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1849</v>
      </c>
      <c r="AT165" s="25" t="s">
        <v>269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632</v>
      </c>
      <c r="BM165" s="25" t="s">
        <v>4481</v>
      </c>
    </row>
    <row r="166" spans="2:65" s="1" customFormat="1" ht="22.5" customHeight="1">
      <c r="B166" s="182"/>
      <c r="C166" s="230" t="s">
        <v>390</v>
      </c>
      <c r="D166" s="230" t="s">
        <v>269</v>
      </c>
      <c r="E166" s="231" t="s">
        <v>4482</v>
      </c>
      <c r="F166" s="232" t="s">
        <v>4483</v>
      </c>
      <c r="G166" s="233" t="s">
        <v>305</v>
      </c>
      <c r="H166" s="234">
        <v>9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5" t="s">
        <v>1849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632</v>
      </c>
      <c r="BM166" s="25" t="s">
        <v>4484</v>
      </c>
    </row>
    <row r="167" spans="2:65" s="13" customFormat="1">
      <c r="B167" s="204"/>
      <c r="D167" s="221" t="s">
        <v>196</v>
      </c>
      <c r="E167" s="246" t="s">
        <v>5</v>
      </c>
      <c r="F167" s="247" t="s">
        <v>4485</v>
      </c>
      <c r="H167" s="248">
        <v>9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24</v>
      </c>
      <c r="AY167" s="205" t="s">
        <v>187</v>
      </c>
    </row>
    <row r="168" spans="2:65" s="1" customFormat="1" ht="31.5" customHeight="1">
      <c r="B168" s="182"/>
      <c r="C168" s="183" t="s">
        <v>395</v>
      </c>
      <c r="D168" s="183" t="s">
        <v>189</v>
      </c>
      <c r="E168" s="184" t="s">
        <v>4486</v>
      </c>
      <c r="F168" s="185" t="s">
        <v>4487</v>
      </c>
      <c r="G168" s="186" t="s">
        <v>1635</v>
      </c>
      <c r="H168" s="187">
        <v>1</v>
      </c>
      <c r="I168" s="188"/>
      <c r="J168" s="189">
        <f>ROUND(I168*H168,2)</f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632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632</v>
      </c>
      <c r="BM168" s="25" t="s">
        <v>4488</v>
      </c>
    </row>
    <row r="169" spans="2:65" s="11" customFormat="1" ht="29.85" customHeight="1">
      <c r="B169" s="168"/>
      <c r="D169" s="179" t="s">
        <v>72</v>
      </c>
      <c r="E169" s="180" t="s">
        <v>4169</v>
      </c>
      <c r="F169" s="180" t="s">
        <v>4170</v>
      </c>
      <c r="I169" s="171"/>
      <c r="J169" s="181">
        <f>BK169</f>
        <v>0</v>
      </c>
      <c r="L169" s="168"/>
      <c r="M169" s="173"/>
      <c r="N169" s="174"/>
      <c r="O169" s="174"/>
      <c r="P169" s="175">
        <f>SUM(P170:P196)</f>
        <v>0</v>
      </c>
      <c r="Q169" s="174"/>
      <c r="R169" s="175">
        <f>SUM(R170:R196)</f>
        <v>0.19580000000000003</v>
      </c>
      <c r="S169" s="174"/>
      <c r="T169" s="176">
        <f>SUM(T170:T196)</f>
        <v>0</v>
      </c>
      <c r="AR169" s="169" t="s">
        <v>202</v>
      </c>
      <c r="AT169" s="177" t="s">
        <v>72</v>
      </c>
      <c r="AU169" s="177" t="s">
        <v>24</v>
      </c>
      <c r="AY169" s="169" t="s">
        <v>187</v>
      </c>
      <c r="BK169" s="178">
        <f>SUM(BK170:BK196)</f>
        <v>0</v>
      </c>
    </row>
    <row r="170" spans="2:65" s="1" customFormat="1" ht="22.5" customHeight="1">
      <c r="B170" s="182"/>
      <c r="C170" s="183" t="s">
        <v>402</v>
      </c>
      <c r="D170" s="183" t="s">
        <v>189</v>
      </c>
      <c r="E170" s="184" t="s">
        <v>4489</v>
      </c>
      <c r="F170" s="185" t="s">
        <v>4490</v>
      </c>
      <c r="G170" s="186" t="s">
        <v>305</v>
      </c>
      <c r="H170" s="187">
        <v>22</v>
      </c>
      <c r="I170" s="188"/>
      <c r="J170" s="189">
        <f>ROUND(I170*H170,2)</f>
        <v>0</v>
      </c>
      <c r="K170" s="185" t="s">
        <v>193</v>
      </c>
      <c r="L170" s="42"/>
      <c r="M170" s="190" t="s">
        <v>5</v>
      </c>
      <c r="N170" s="191" t="s">
        <v>44</v>
      </c>
      <c r="O170" s="43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25" t="s">
        <v>632</v>
      </c>
      <c r="AT170" s="25" t="s">
        <v>189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632</v>
      </c>
      <c r="BM170" s="25" t="s">
        <v>4491</v>
      </c>
    </row>
    <row r="171" spans="2:65" s="12" customFormat="1">
      <c r="B171" s="195"/>
      <c r="D171" s="196" t="s">
        <v>196</v>
      </c>
      <c r="E171" s="197" t="s">
        <v>5</v>
      </c>
      <c r="F171" s="198" t="s">
        <v>4394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65" s="13" customFormat="1">
      <c r="B172" s="204"/>
      <c r="D172" s="196" t="s">
        <v>196</v>
      </c>
      <c r="E172" s="205" t="s">
        <v>5</v>
      </c>
      <c r="F172" s="206" t="s">
        <v>4492</v>
      </c>
      <c r="H172" s="207">
        <v>12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65" s="13" customFormat="1">
      <c r="B173" s="204"/>
      <c r="D173" s="196" t="s">
        <v>196</v>
      </c>
      <c r="E173" s="205" t="s">
        <v>5</v>
      </c>
      <c r="F173" s="206" t="s">
        <v>4493</v>
      </c>
      <c r="H173" s="207">
        <v>10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65" s="15" customFormat="1">
      <c r="B174" s="220"/>
      <c r="D174" s="221" t="s">
        <v>196</v>
      </c>
      <c r="E174" s="222" t="s">
        <v>5</v>
      </c>
      <c r="F174" s="223" t="s">
        <v>203</v>
      </c>
      <c r="H174" s="224">
        <v>22</v>
      </c>
      <c r="I174" s="225"/>
      <c r="L174" s="220"/>
      <c r="M174" s="226"/>
      <c r="N174" s="227"/>
      <c r="O174" s="227"/>
      <c r="P174" s="227"/>
      <c r="Q174" s="227"/>
      <c r="R174" s="227"/>
      <c r="S174" s="227"/>
      <c r="T174" s="228"/>
      <c r="AT174" s="229" t="s">
        <v>196</v>
      </c>
      <c r="AU174" s="229" t="s">
        <v>80</v>
      </c>
      <c r="AV174" s="15" t="s">
        <v>194</v>
      </c>
      <c r="AW174" s="15" t="s">
        <v>37</v>
      </c>
      <c r="AX174" s="15" t="s">
        <v>24</v>
      </c>
      <c r="AY174" s="229" t="s">
        <v>187</v>
      </c>
    </row>
    <row r="175" spans="2:65" s="1" customFormat="1" ht="31.5" customHeight="1">
      <c r="B175" s="182"/>
      <c r="C175" s="230" t="s">
        <v>407</v>
      </c>
      <c r="D175" s="230" t="s">
        <v>269</v>
      </c>
      <c r="E175" s="231" t="s">
        <v>4494</v>
      </c>
      <c r="F175" s="232" t="s">
        <v>4495</v>
      </c>
      <c r="G175" s="233" t="s">
        <v>305</v>
      </c>
      <c r="H175" s="234">
        <v>10</v>
      </c>
      <c r="I175" s="235"/>
      <c r="J175" s="236">
        <f>ROUND(I175*H175,2)</f>
        <v>0</v>
      </c>
      <c r="K175" s="232" t="s">
        <v>5</v>
      </c>
      <c r="L175" s="237"/>
      <c r="M175" s="238" t="s">
        <v>5</v>
      </c>
      <c r="N175" s="239" t="s">
        <v>44</v>
      </c>
      <c r="O175" s="43"/>
      <c r="P175" s="192">
        <f>O175*H175</f>
        <v>0</v>
      </c>
      <c r="Q175" s="192">
        <v>1E-4</v>
      </c>
      <c r="R175" s="192">
        <f>Q175*H175</f>
        <v>1E-3</v>
      </c>
      <c r="S175" s="192">
        <v>0</v>
      </c>
      <c r="T175" s="193">
        <f>S175*H175</f>
        <v>0</v>
      </c>
      <c r="AR175" s="25" t="s">
        <v>1849</v>
      </c>
      <c r="AT175" s="25" t="s">
        <v>269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632</v>
      </c>
      <c r="BM175" s="25" t="s">
        <v>4496</v>
      </c>
    </row>
    <row r="176" spans="2:65" s="1" customFormat="1" ht="31.5" customHeight="1">
      <c r="B176" s="182"/>
      <c r="C176" s="230" t="s">
        <v>413</v>
      </c>
      <c r="D176" s="230" t="s">
        <v>269</v>
      </c>
      <c r="E176" s="231" t="s">
        <v>4497</v>
      </c>
      <c r="F176" s="232" t="s">
        <v>4495</v>
      </c>
      <c r="G176" s="233" t="s">
        <v>305</v>
      </c>
      <c r="H176" s="234">
        <v>12</v>
      </c>
      <c r="I176" s="235"/>
      <c r="J176" s="236">
        <f>ROUND(I176*H176,2)</f>
        <v>0</v>
      </c>
      <c r="K176" s="232" t="s">
        <v>5</v>
      </c>
      <c r="L176" s="237"/>
      <c r="M176" s="238" t="s">
        <v>5</v>
      </c>
      <c r="N176" s="239" t="s">
        <v>44</v>
      </c>
      <c r="O176" s="43"/>
      <c r="P176" s="192">
        <f>O176*H176</f>
        <v>0</v>
      </c>
      <c r="Q176" s="192">
        <v>1E-4</v>
      </c>
      <c r="R176" s="192">
        <f>Q176*H176</f>
        <v>1.2000000000000001E-3</v>
      </c>
      <c r="S176" s="192">
        <v>0</v>
      </c>
      <c r="T176" s="193">
        <f>S176*H176</f>
        <v>0</v>
      </c>
      <c r="AR176" s="25" t="s">
        <v>1849</v>
      </c>
      <c r="AT176" s="25" t="s">
        <v>269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632</v>
      </c>
      <c r="BM176" s="25" t="s">
        <v>4498</v>
      </c>
    </row>
    <row r="177" spans="2:65" s="1" customFormat="1" ht="22.5" customHeight="1">
      <c r="B177" s="182"/>
      <c r="C177" s="183" t="s">
        <v>420</v>
      </c>
      <c r="D177" s="183" t="s">
        <v>189</v>
      </c>
      <c r="E177" s="184" t="s">
        <v>4499</v>
      </c>
      <c r="F177" s="185" t="s">
        <v>4500</v>
      </c>
      <c r="G177" s="186" t="s">
        <v>305</v>
      </c>
      <c r="H177" s="187">
        <v>22</v>
      </c>
      <c r="I177" s="188"/>
      <c r="J177" s="189">
        <f>ROUND(I177*H177,2)</f>
        <v>0</v>
      </c>
      <c r="K177" s="185" t="s">
        <v>4183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8.8000000000000005E-3</v>
      </c>
      <c r="R177" s="192">
        <f>Q177*H177</f>
        <v>0.19360000000000002</v>
      </c>
      <c r="S177" s="192">
        <v>0</v>
      </c>
      <c r="T177" s="193">
        <f>S177*H177</f>
        <v>0</v>
      </c>
      <c r="AR177" s="25" t="s">
        <v>632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632</v>
      </c>
      <c r="BM177" s="25" t="s">
        <v>4501</v>
      </c>
    </row>
    <row r="178" spans="2:65" s="12" customFormat="1">
      <c r="B178" s="195"/>
      <c r="D178" s="196" t="s">
        <v>196</v>
      </c>
      <c r="E178" s="197" t="s">
        <v>5</v>
      </c>
      <c r="F178" s="198" t="s">
        <v>4394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65" s="13" customFormat="1">
      <c r="B179" s="204"/>
      <c r="D179" s="196" t="s">
        <v>196</v>
      </c>
      <c r="E179" s="205" t="s">
        <v>5</v>
      </c>
      <c r="F179" s="206" t="s">
        <v>4492</v>
      </c>
      <c r="H179" s="207">
        <v>12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73</v>
      </c>
      <c r="AY179" s="205" t="s">
        <v>187</v>
      </c>
    </row>
    <row r="180" spans="2:65" s="13" customFormat="1">
      <c r="B180" s="204"/>
      <c r="D180" s="196" t="s">
        <v>196</v>
      </c>
      <c r="E180" s="205" t="s">
        <v>5</v>
      </c>
      <c r="F180" s="206" t="s">
        <v>4493</v>
      </c>
      <c r="H180" s="207">
        <v>10</v>
      </c>
      <c r="I180" s="208"/>
      <c r="L180" s="204"/>
      <c r="M180" s="209"/>
      <c r="N180" s="210"/>
      <c r="O180" s="210"/>
      <c r="P180" s="210"/>
      <c r="Q180" s="210"/>
      <c r="R180" s="210"/>
      <c r="S180" s="210"/>
      <c r="T180" s="211"/>
      <c r="AT180" s="205" t="s">
        <v>196</v>
      </c>
      <c r="AU180" s="205" t="s">
        <v>80</v>
      </c>
      <c r="AV180" s="13" t="s">
        <v>80</v>
      </c>
      <c r="AW180" s="13" t="s">
        <v>37</v>
      </c>
      <c r="AX180" s="13" t="s">
        <v>73</v>
      </c>
      <c r="AY180" s="205" t="s">
        <v>187</v>
      </c>
    </row>
    <row r="181" spans="2:65" s="15" customFormat="1">
      <c r="B181" s="220"/>
      <c r="D181" s="221" t="s">
        <v>196</v>
      </c>
      <c r="E181" s="222" t="s">
        <v>5</v>
      </c>
      <c r="F181" s="223" t="s">
        <v>203</v>
      </c>
      <c r="H181" s="224">
        <v>22</v>
      </c>
      <c r="I181" s="225"/>
      <c r="L181" s="220"/>
      <c r="M181" s="226"/>
      <c r="N181" s="227"/>
      <c r="O181" s="227"/>
      <c r="P181" s="227"/>
      <c r="Q181" s="227"/>
      <c r="R181" s="227"/>
      <c r="S181" s="227"/>
      <c r="T181" s="228"/>
      <c r="AT181" s="229" t="s">
        <v>196</v>
      </c>
      <c r="AU181" s="229" t="s">
        <v>80</v>
      </c>
      <c r="AV181" s="15" t="s">
        <v>194</v>
      </c>
      <c r="AW181" s="15" t="s">
        <v>37</v>
      </c>
      <c r="AX181" s="15" t="s">
        <v>24</v>
      </c>
      <c r="AY181" s="229" t="s">
        <v>187</v>
      </c>
    </row>
    <row r="182" spans="2:65" s="1" customFormat="1" ht="44.25" customHeight="1">
      <c r="B182" s="182"/>
      <c r="C182" s="183" t="s">
        <v>425</v>
      </c>
      <c r="D182" s="183" t="s">
        <v>189</v>
      </c>
      <c r="E182" s="184" t="s">
        <v>4171</v>
      </c>
      <c r="F182" s="185" t="s">
        <v>4172</v>
      </c>
      <c r="G182" s="186" t="s">
        <v>305</v>
      </c>
      <c r="H182" s="187">
        <v>22</v>
      </c>
      <c r="I182" s="188"/>
      <c r="J182" s="189">
        <f>ROUND(I182*H182,2)</f>
        <v>0</v>
      </c>
      <c r="K182" s="185" t="s">
        <v>193</v>
      </c>
      <c r="L182" s="42"/>
      <c r="M182" s="190" t="s">
        <v>5</v>
      </c>
      <c r="N182" s="191" t="s">
        <v>44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632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632</v>
      </c>
      <c r="BM182" s="25" t="s">
        <v>4502</v>
      </c>
    </row>
    <row r="183" spans="2:65" s="12" customFormat="1">
      <c r="B183" s="195"/>
      <c r="D183" s="196" t="s">
        <v>196</v>
      </c>
      <c r="E183" s="197" t="s">
        <v>5</v>
      </c>
      <c r="F183" s="198" t="s">
        <v>4394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65" s="13" customFormat="1">
      <c r="B184" s="204"/>
      <c r="D184" s="196" t="s">
        <v>196</v>
      </c>
      <c r="E184" s="205" t="s">
        <v>5</v>
      </c>
      <c r="F184" s="206" t="s">
        <v>4492</v>
      </c>
      <c r="H184" s="207">
        <v>12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65" s="13" customFormat="1">
      <c r="B185" s="204"/>
      <c r="D185" s="196" t="s">
        <v>196</v>
      </c>
      <c r="E185" s="205" t="s">
        <v>5</v>
      </c>
      <c r="F185" s="206" t="s">
        <v>4493</v>
      </c>
      <c r="H185" s="207">
        <v>10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73</v>
      </c>
      <c r="AY185" s="205" t="s">
        <v>187</v>
      </c>
    </row>
    <row r="186" spans="2:65" s="15" customFormat="1">
      <c r="B186" s="220"/>
      <c r="D186" s="221" t="s">
        <v>196</v>
      </c>
      <c r="E186" s="222" t="s">
        <v>5</v>
      </c>
      <c r="F186" s="223" t="s">
        <v>203</v>
      </c>
      <c r="H186" s="224">
        <v>22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22.5" customHeight="1">
      <c r="B187" s="182"/>
      <c r="C187" s="183" t="s">
        <v>437</v>
      </c>
      <c r="D187" s="183" t="s">
        <v>189</v>
      </c>
      <c r="E187" s="184" t="s">
        <v>4175</v>
      </c>
      <c r="F187" s="185" t="s">
        <v>4176</v>
      </c>
      <c r="G187" s="186" t="s">
        <v>305</v>
      </c>
      <c r="H187" s="187">
        <v>22</v>
      </c>
      <c r="I187" s="188"/>
      <c r="J187" s="189">
        <f>ROUND(I187*H187,2)</f>
        <v>0</v>
      </c>
      <c r="K187" s="185" t="s">
        <v>193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632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632</v>
      </c>
      <c r="BM187" s="25" t="s">
        <v>4503</v>
      </c>
    </row>
    <row r="188" spans="2:65" s="12" customFormat="1">
      <c r="B188" s="195"/>
      <c r="D188" s="196" t="s">
        <v>196</v>
      </c>
      <c r="E188" s="197" t="s">
        <v>5</v>
      </c>
      <c r="F188" s="198" t="s">
        <v>4394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65" s="13" customFormat="1">
      <c r="B189" s="204"/>
      <c r="D189" s="196" t="s">
        <v>196</v>
      </c>
      <c r="E189" s="205" t="s">
        <v>5</v>
      </c>
      <c r="F189" s="206" t="s">
        <v>4492</v>
      </c>
      <c r="H189" s="207">
        <v>12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196</v>
      </c>
      <c r="AU189" s="205" t="s">
        <v>80</v>
      </c>
      <c r="AV189" s="13" t="s">
        <v>80</v>
      </c>
      <c r="AW189" s="13" t="s">
        <v>37</v>
      </c>
      <c r="AX189" s="13" t="s">
        <v>73</v>
      </c>
      <c r="AY189" s="205" t="s">
        <v>187</v>
      </c>
    </row>
    <row r="190" spans="2:65" s="13" customFormat="1">
      <c r="B190" s="204"/>
      <c r="D190" s="196" t="s">
        <v>196</v>
      </c>
      <c r="E190" s="205" t="s">
        <v>5</v>
      </c>
      <c r="F190" s="206" t="s">
        <v>4493</v>
      </c>
      <c r="H190" s="207">
        <v>10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65" s="15" customFormat="1">
      <c r="B191" s="220"/>
      <c r="D191" s="221" t="s">
        <v>196</v>
      </c>
      <c r="E191" s="222" t="s">
        <v>5</v>
      </c>
      <c r="F191" s="223" t="s">
        <v>203</v>
      </c>
      <c r="H191" s="224">
        <v>22</v>
      </c>
      <c r="I191" s="225"/>
      <c r="L191" s="220"/>
      <c r="M191" s="226"/>
      <c r="N191" s="227"/>
      <c r="O191" s="227"/>
      <c r="P191" s="227"/>
      <c r="Q191" s="227"/>
      <c r="R191" s="227"/>
      <c r="S191" s="227"/>
      <c r="T191" s="228"/>
      <c r="AT191" s="229" t="s">
        <v>196</v>
      </c>
      <c r="AU191" s="229" t="s">
        <v>80</v>
      </c>
      <c r="AV191" s="15" t="s">
        <v>194</v>
      </c>
      <c r="AW191" s="15" t="s">
        <v>37</v>
      </c>
      <c r="AX191" s="15" t="s">
        <v>24</v>
      </c>
      <c r="AY191" s="229" t="s">
        <v>187</v>
      </c>
    </row>
    <row r="192" spans="2:65" s="1" customFormat="1" ht="31.5" customHeight="1">
      <c r="B192" s="182"/>
      <c r="C192" s="183" t="s">
        <v>469</v>
      </c>
      <c r="D192" s="183" t="s">
        <v>189</v>
      </c>
      <c r="E192" s="184" t="s">
        <v>4178</v>
      </c>
      <c r="F192" s="185" t="s">
        <v>4179</v>
      </c>
      <c r="G192" s="186" t="s">
        <v>277</v>
      </c>
      <c r="H192" s="187">
        <v>8.8000000000000007</v>
      </c>
      <c r="I192" s="188"/>
      <c r="J192" s="189">
        <f>ROUND(I192*H192,2)</f>
        <v>0</v>
      </c>
      <c r="K192" s="185" t="s">
        <v>193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632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632</v>
      </c>
      <c r="BM192" s="25" t="s">
        <v>4504</v>
      </c>
    </row>
    <row r="193" spans="2:65" s="12" customFormat="1">
      <c r="B193" s="195"/>
      <c r="D193" s="196" t="s">
        <v>196</v>
      </c>
      <c r="E193" s="197" t="s">
        <v>5</v>
      </c>
      <c r="F193" s="198" t="s">
        <v>4394</v>
      </c>
      <c r="H193" s="199" t="s">
        <v>5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9" t="s">
        <v>196</v>
      </c>
      <c r="AU193" s="199" t="s">
        <v>80</v>
      </c>
      <c r="AV193" s="12" t="s">
        <v>24</v>
      </c>
      <c r="AW193" s="12" t="s">
        <v>37</v>
      </c>
      <c r="AX193" s="12" t="s">
        <v>73</v>
      </c>
      <c r="AY193" s="199" t="s">
        <v>187</v>
      </c>
    </row>
    <row r="194" spans="2:65" s="13" customFormat="1">
      <c r="B194" s="204"/>
      <c r="D194" s="196" t="s">
        <v>196</v>
      </c>
      <c r="E194" s="205" t="s">
        <v>5</v>
      </c>
      <c r="F194" s="206" t="s">
        <v>4505</v>
      </c>
      <c r="H194" s="207">
        <v>4.8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73</v>
      </c>
      <c r="AY194" s="205" t="s">
        <v>187</v>
      </c>
    </row>
    <row r="195" spans="2:65" s="13" customFormat="1">
      <c r="B195" s="204"/>
      <c r="D195" s="196" t="s">
        <v>196</v>
      </c>
      <c r="E195" s="205" t="s">
        <v>5</v>
      </c>
      <c r="F195" s="206" t="s">
        <v>4506</v>
      </c>
      <c r="H195" s="207">
        <v>4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196</v>
      </c>
      <c r="AU195" s="205" t="s">
        <v>80</v>
      </c>
      <c r="AV195" s="13" t="s">
        <v>80</v>
      </c>
      <c r="AW195" s="13" t="s">
        <v>37</v>
      </c>
      <c r="AX195" s="13" t="s">
        <v>73</v>
      </c>
      <c r="AY195" s="205" t="s">
        <v>187</v>
      </c>
    </row>
    <row r="196" spans="2:65" s="15" customFormat="1">
      <c r="B196" s="220"/>
      <c r="D196" s="196" t="s">
        <v>196</v>
      </c>
      <c r="E196" s="240" t="s">
        <v>5</v>
      </c>
      <c r="F196" s="241" t="s">
        <v>203</v>
      </c>
      <c r="H196" s="242">
        <v>8.8000000000000007</v>
      </c>
      <c r="I196" s="225"/>
      <c r="L196" s="220"/>
      <c r="M196" s="226"/>
      <c r="N196" s="227"/>
      <c r="O196" s="227"/>
      <c r="P196" s="227"/>
      <c r="Q196" s="227"/>
      <c r="R196" s="227"/>
      <c r="S196" s="227"/>
      <c r="T196" s="228"/>
      <c r="AT196" s="229" t="s">
        <v>196</v>
      </c>
      <c r="AU196" s="229" t="s">
        <v>80</v>
      </c>
      <c r="AV196" s="15" t="s">
        <v>194</v>
      </c>
      <c r="AW196" s="15" t="s">
        <v>37</v>
      </c>
      <c r="AX196" s="15" t="s">
        <v>24</v>
      </c>
      <c r="AY196" s="229" t="s">
        <v>187</v>
      </c>
    </row>
    <row r="197" spans="2:65" s="11" customFormat="1" ht="37.35" customHeight="1">
      <c r="B197" s="168"/>
      <c r="D197" s="179" t="s">
        <v>72</v>
      </c>
      <c r="E197" s="256" t="s">
        <v>3796</v>
      </c>
      <c r="F197" s="256" t="s">
        <v>3797</v>
      </c>
      <c r="I197" s="171"/>
      <c r="J197" s="257">
        <f>BK197</f>
        <v>0</v>
      </c>
      <c r="L197" s="168"/>
      <c r="M197" s="173"/>
      <c r="N197" s="174"/>
      <c r="O197" s="174"/>
      <c r="P197" s="175">
        <f>P198</f>
        <v>0</v>
      </c>
      <c r="Q197" s="174"/>
      <c r="R197" s="175">
        <f>R198</f>
        <v>0</v>
      </c>
      <c r="S197" s="174"/>
      <c r="T197" s="176">
        <f>T198</f>
        <v>0</v>
      </c>
      <c r="AR197" s="169" t="s">
        <v>194</v>
      </c>
      <c r="AT197" s="177" t="s">
        <v>72</v>
      </c>
      <c r="AU197" s="177" t="s">
        <v>73</v>
      </c>
      <c r="AY197" s="169" t="s">
        <v>187</v>
      </c>
      <c r="BK197" s="178">
        <f>BK198</f>
        <v>0</v>
      </c>
    </row>
    <row r="198" spans="2:65" s="1" customFormat="1" ht="82.5" customHeight="1">
      <c r="B198" s="182"/>
      <c r="C198" s="230" t="s">
        <v>474</v>
      </c>
      <c r="D198" s="230" t="s">
        <v>269</v>
      </c>
      <c r="E198" s="231" t="s">
        <v>4507</v>
      </c>
      <c r="F198" s="232" t="s">
        <v>3799</v>
      </c>
      <c r="G198" s="233" t="s">
        <v>4508</v>
      </c>
      <c r="H198" s="234">
        <v>1</v>
      </c>
      <c r="I198" s="235"/>
      <c r="J198" s="236">
        <f>ROUND(I198*H198,2)</f>
        <v>0</v>
      </c>
      <c r="K198" s="232" t="s">
        <v>5</v>
      </c>
      <c r="L198" s="237"/>
      <c r="M198" s="238" t="s">
        <v>5</v>
      </c>
      <c r="N198" s="239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3800</v>
      </c>
      <c r="AT198" s="25" t="s">
        <v>269</v>
      </c>
      <c r="AU198" s="25" t="s">
        <v>24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3800</v>
      </c>
      <c r="BM198" s="25" t="s">
        <v>4509</v>
      </c>
    </row>
    <row r="199" spans="2:65" s="11" customFormat="1" ht="37.35" customHeight="1">
      <c r="B199" s="168"/>
      <c r="D199" s="169" t="s">
        <v>72</v>
      </c>
      <c r="E199" s="170" t="s">
        <v>3802</v>
      </c>
      <c r="F199" s="170" t="s">
        <v>127</v>
      </c>
      <c r="I199" s="171"/>
      <c r="J199" s="172">
        <f>BK199</f>
        <v>0</v>
      </c>
      <c r="L199" s="168"/>
      <c r="M199" s="173"/>
      <c r="N199" s="174"/>
      <c r="O199" s="174"/>
      <c r="P199" s="175">
        <f>P200+P202+P205</f>
        <v>0</v>
      </c>
      <c r="Q199" s="174"/>
      <c r="R199" s="175">
        <f>R200+R202+R205</f>
        <v>0</v>
      </c>
      <c r="S199" s="174"/>
      <c r="T199" s="176">
        <f>T200+T202+T205</f>
        <v>0</v>
      </c>
      <c r="AR199" s="169" t="s">
        <v>222</v>
      </c>
      <c r="AT199" s="177" t="s">
        <v>72</v>
      </c>
      <c r="AU199" s="177" t="s">
        <v>73</v>
      </c>
      <c r="AY199" s="169" t="s">
        <v>187</v>
      </c>
      <c r="BK199" s="178">
        <f>BK200+BK202+BK205</f>
        <v>0</v>
      </c>
    </row>
    <row r="200" spans="2:65" s="11" customFormat="1" ht="19.899999999999999" customHeight="1">
      <c r="B200" s="168"/>
      <c r="D200" s="179" t="s">
        <v>72</v>
      </c>
      <c r="E200" s="180" t="s">
        <v>3803</v>
      </c>
      <c r="F200" s="180" t="s">
        <v>3804</v>
      </c>
      <c r="I200" s="171"/>
      <c r="J200" s="181">
        <f>BK200</f>
        <v>0</v>
      </c>
      <c r="L200" s="168"/>
      <c r="M200" s="173"/>
      <c r="N200" s="174"/>
      <c r="O200" s="174"/>
      <c r="P200" s="175">
        <f>P201</f>
        <v>0</v>
      </c>
      <c r="Q200" s="174"/>
      <c r="R200" s="175">
        <f>R201</f>
        <v>0</v>
      </c>
      <c r="S200" s="174"/>
      <c r="T200" s="176">
        <f>T201</f>
        <v>0</v>
      </c>
      <c r="AR200" s="169" t="s">
        <v>222</v>
      </c>
      <c r="AT200" s="177" t="s">
        <v>72</v>
      </c>
      <c r="AU200" s="177" t="s">
        <v>24</v>
      </c>
      <c r="AY200" s="169" t="s">
        <v>187</v>
      </c>
      <c r="BK200" s="178">
        <f>BK201</f>
        <v>0</v>
      </c>
    </row>
    <row r="201" spans="2:65" s="1" customFormat="1" ht="31.5" customHeight="1">
      <c r="B201" s="182"/>
      <c r="C201" s="183" t="s">
        <v>488</v>
      </c>
      <c r="D201" s="183" t="s">
        <v>189</v>
      </c>
      <c r="E201" s="184" t="s">
        <v>4510</v>
      </c>
      <c r="F201" s="185" t="s">
        <v>3806</v>
      </c>
      <c r="G201" s="186" t="s">
        <v>3807</v>
      </c>
      <c r="H201" s="187">
        <v>1</v>
      </c>
      <c r="I201" s="188"/>
      <c r="J201" s="189">
        <f>ROUND(I201*H201,2)</f>
        <v>0</v>
      </c>
      <c r="K201" s="185" t="s">
        <v>4183</v>
      </c>
      <c r="L201" s="42"/>
      <c r="M201" s="190" t="s">
        <v>5</v>
      </c>
      <c r="N201" s="191" t="s">
        <v>44</v>
      </c>
      <c r="O201" s="43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25" t="s">
        <v>3808</v>
      </c>
      <c r="AT201" s="25" t="s">
        <v>189</v>
      </c>
      <c r="AU201" s="25" t="s">
        <v>80</v>
      </c>
      <c r="AY201" s="25" t="s">
        <v>187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25" t="s">
        <v>24</v>
      </c>
      <c r="BK201" s="194">
        <f>ROUND(I201*H201,2)</f>
        <v>0</v>
      </c>
      <c r="BL201" s="25" t="s">
        <v>3808</v>
      </c>
      <c r="BM201" s="25" t="s">
        <v>4511</v>
      </c>
    </row>
    <row r="202" spans="2:65" s="11" customFormat="1" ht="29.85" customHeight="1">
      <c r="B202" s="168"/>
      <c r="D202" s="179" t="s">
        <v>72</v>
      </c>
      <c r="E202" s="180" t="s">
        <v>3810</v>
      </c>
      <c r="F202" s="180" t="s">
        <v>3811</v>
      </c>
      <c r="I202" s="171"/>
      <c r="J202" s="181">
        <f>BK202</f>
        <v>0</v>
      </c>
      <c r="L202" s="168"/>
      <c r="M202" s="173"/>
      <c r="N202" s="174"/>
      <c r="O202" s="174"/>
      <c r="P202" s="175">
        <f>SUM(P203:P204)</f>
        <v>0</v>
      </c>
      <c r="Q202" s="174"/>
      <c r="R202" s="175">
        <f>SUM(R203:R204)</f>
        <v>0</v>
      </c>
      <c r="S202" s="174"/>
      <c r="T202" s="176">
        <f>SUM(T203:T204)</f>
        <v>0</v>
      </c>
      <c r="AR202" s="169" t="s">
        <v>222</v>
      </c>
      <c r="AT202" s="177" t="s">
        <v>72</v>
      </c>
      <c r="AU202" s="177" t="s">
        <v>24</v>
      </c>
      <c r="AY202" s="169" t="s">
        <v>187</v>
      </c>
      <c r="BK202" s="178">
        <f>SUM(BK203:BK204)</f>
        <v>0</v>
      </c>
    </row>
    <row r="203" spans="2:65" s="1" customFormat="1" ht="22.5" customHeight="1">
      <c r="B203" s="182"/>
      <c r="C203" s="183" t="s">
        <v>494</v>
      </c>
      <c r="D203" s="183" t="s">
        <v>189</v>
      </c>
      <c r="E203" s="184" t="s">
        <v>4512</v>
      </c>
      <c r="F203" s="185" t="s">
        <v>3813</v>
      </c>
      <c r="G203" s="186" t="s">
        <v>3807</v>
      </c>
      <c r="H203" s="187">
        <v>1</v>
      </c>
      <c r="I203" s="188"/>
      <c r="J203" s="189">
        <f>ROUND(I203*H203,2)</f>
        <v>0</v>
      </c>
      <c r="K203" s="185" t="s">
        <v>193</v>
      </c>
      <c r="L203" s="42"/>
      <c r="M203" s="190" t="s">
        <v>5</v>
      </c>
      <c r="N203" s="191" t="s">
        <v>44</v>
      </c>
      <c r="O203" s="43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25" t="s">
        <v>3808</v>
      </c>
      <c r="AT203" s="25" t="s">
        <v>189</v>
      </c>
      <c r="AU203" s="25" t="s">
        <v>80</v>
      </c>
      <c r="AY203" s="25" t="s">
        <v>187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25" t="s">
        <v>24</v>
      </c>
      <c r="BK203" s="194">
        <f>ROUND(I203*H203,2)</f>
        <v>0</v>
      </c>
      <c r="BL203" s="25" t="s">
        <v>3808</v>
      </c>
      <c r="BM203" s="25" t="s">
        <v>4513</v>
      </c>
    </row>
    <row r="204" spans="2:65" s="1" customFormat="1" ht="22.5" customHeight="1">
      <c r="B204" s="182"/>
      <c r="C204" s="183" t="s">
        <v>500</v>
      </c>
      <c r="D204" s="183" t="s">
        <v>189</v>
      </c>
      <c r="E204" s="184" t="s">
        <v>4514</v>
      </c>
      <c r="F204" s="185" t="s">
        <v>4190</v>
      </c>
      <c r="G204" s="186" t="s">
        <v>3807</v>
      </c>
      <c r="H204" s="187">
        <v>1</v>
      </c>
      <c r="I204" s="188"/>
      <c r="J204" s="189">
        <f>ROUND(I204*H204,2)</f>
        <v>0</v>
      </c>
      <c r="K204" s="185" t="s">
        <v>4183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3808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3808</v>
      </c>
      <c r="BM204" s="25" t="s">
        <v>4515</v>
      </c>
    </row>
    <row r="205" spans="2:65" s="11" customFormat="1" ht="29.85" customHeight="1">
      <c r="B205" s="168"/>
      <c r="D205" s="179" t="s">
        <v>72</v>
      </c>
      <c r="E205" s="180" t="s">
        <v>3818</v>
      </c>
      <c r="F205" s="180" t="s">
        <v>3819</v>
      </c>
      <c r="I205" s="171"/>
      <c r="J205" s="181">
        <f>BK205</f>
        <v>0</v>
      </c>
      <c r="L205" s="168"/>
      <c r="M205" s="173"/>
      <c r="N205" s="174"/>
      <c r="O205" s="174"/>
      <c r="P205" s="175">
        <f>P206</f>
        <v>0</v>
      </c>
      <c r="Q205" s="174"/>
      <c r="R205" s="175">
        <f>R206</f>
        <v>0</v>
      </c>
      <c r="S205" s="174"/>
      <c r="T205" s="176">
        <f>T206</f>
        <v>0</v>
      </c>
      <c r="AR205" s="169" t="s">
        <v>222</v>
      </c>
      <c r="AT205" s="177" t="s">
        <v>72</v>
      </c>
      <c r="AU205" s="177" t="s">
        <v>24</v>
      </c>
      <c r="AY205" s="169" t="s">
        <v>187</v>
      </c>
      <c r="BK205" s="178">
        <f>BK206</f>
        <v>0</v>
      </c>
    </row>
    <row r="206" spans="2:65" s="1" customFormat="1" ht="22.5" customHeight="1">
      <c r="B206" s="182"/>
      <c r="C206" s="183" t="s">
        <v>505</v>
      </c>
      <c r="D206" s="183" t="s">
        <v>189</v>
      </c>
      <c r="E206" s="184" t="s">
        <v>4516</v>
      </c>
      <c r="F206" s="185" t="s">
        <v>3821</v>
      </c>
      <c r="G206" s="186" t="s">
        <v>3807</v>
      </c>
      <c r="H206" s="187">
        <v>1</v>
      </c>
      <c r="I206" s="188"/>
      <c r="J206" s="189">
        <f>ROUND(I206*H206,2)</f>
        <v>0</v>
      </c>
      <c r="K206" s="185" t="s">
        <v>193</v>
      </c>
      <c r="L206" s="42"/>
      <c r="M206" s="190" t="s">
        <v>5</v>
      </c>
      <c r="N206" s="258" t="s">
        <v>44</v>
      </c>
      <c r="O206" s="254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AR206" s="25" t="s">
        <v>3808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3808</v>
      </c>
      <c r="BM206" s="25" t="s">
        <v>4517</v>
      </c>
    </row>
    <row r="207" spans="2:65" s="1" customFormat="1" ht="6.95" customHeight="1">
      <c r="B207" s="57"/>
      <c r="C207" s="58"/>
      <c r="D207" s="58"/>
      <c r="E207" s="58"/>
      <c r="F207" s="58"/>
      <c r="G207" s="58"/>
      <c r="H207" s="58"/>
      <c r="I207" s="135"/>
      <c r="J207" s="58"/>
      <c r="K207" s="58"/>
      <c r="L207" s="42"/>
    </row>
  </sheetData>
  <autoFilter ref="C98:K206"/>
  <mergeCells count="12">
    <mergeCell ref="E89:H89"/>
    <mergeCell ref="E91:H9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7:H8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117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4518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ROUND(SUM(BE88:BE200), 2)</f>
        <v>0</v>
      </c>
      <c r="G32" s="43"/>
      <c r="H32" s="43"/>
      <c r="I32" s="127">
        <v>0.21</v>
      </c>
      <c r="J32" s="126">
        <f>ROUND(ROUND((SUM(BE88:BE200)),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ROUND(SUM(BF88:BF200), 2)</f>
        <v>0</v>
      </c>
      <c r="G33" s="43"/>
      <c r="H33" s="43"/>
      <c r="I33" s="127">
        <v>0.15</v>
      </c>
      <c r="J33" s="126">
        <f>ROUND(ROUND((SUM(BF88:BF200)),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ROUND(SUM(BG88:BG200),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ROUND(SUM(BH88:BH200),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ROUND(SUM(BI88:BI200),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12 - Komunikace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J88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47" s="9" customFormat="1" ht="19.89999999999999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47" s="9" customFormat="1" ht="19.899999999999999" customHeight="1">
      <c r="B63" s="150"/>
      <c r="C63" s="151"/>
      <c r="D63" s="152" t="s">
        <v>4519</v>
      </c>
      <c r="E63" s="153"/>
      <c r="F63" s="153"/>
      <c r="G63" s="153"/>
      <c r="H63" s="153"/>
      <c r="I63" s="154"/>
      <c r="J63" s="155">
        <f>J133</f>
        <v>0</v>
      </c>
      <c r="K63" s="156"/>
    </row>
    <row r="64" spans="2:47" s="9" customFormat="1" ht="19.899999999999999" customHeight="1">
      <c r="B64" s="150"/>
      <c r="C64" s="151"/>
      <c r="D64" s="152" t="s">
        <v>153</v>
      </c>
      <c r="E64" s="153"/>
      <c r="F64" s="153"/>
      <c r="G64" s="153"/>
      <c r="H64" s="153"/>
      <c r="I64" s="154"/>
      <c r="J64" s="155">
        <f>J180</f>
        <v>0</v>
      </c>
      <c r="K64" s="156"/>
    </row>
    <row r="65" spans="2:12" s="9" customFormat="1" ht="19.899999999999999" customHeight="1">
      <c r="B65" s="150"/>
      <c r="C65" s="151"/>
      <c r="D65" s="152" t="s">
        <v>154</v>
      </c>
      <c r="E65" s="153"/>
      <c r="F65" s="153"/>
      <c r="G65" s="153"/>
      <c r="H65" s="153"/>
      <c r="I65" s="154"/>
      <c r="J65" s="155">
        <f>J193</f>
        <v>0</v>
      </c>
      <c r="K65" s="156"/>
    </row>
    <row r="66" spans="2:12" s="9" customFormat="1" ht="19.899999999999999" customHeight="1">
      <c r="B66" s="150"/>
      <c r="C66" s="151"/>
      <c r="D66" s="152" t="s">
        <v>155</v>
      </c>
      <c r="E66" s="153"/>
      <c r="F66" s="153"/>
      <c r="G66" s="153"/>
      <c r="H66" s="153"/>
      <c r="I66" s="154"/>
      <c r="J66" s="155">
        <f>J199</f>
        <v>0</v>
      </c>
      <c r="K66" s="156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14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35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36"/>
      <c r="J72" s="61"/>
      <c r="K72" s="61"/>
      <c r="L72" s="42"/>
    </row>
    <row r="73" spans="2:12" s="1" customFormat="1" ht="36.950000000000003" customHeight="1">
      <c r="B73" s="42"/>
      <c r="C73" s="62" t="s">
        <v>171</v>
      </c>
      <c r="L73" s="42"/>
    </row>
    <row r="74" spans="2:12" s="1" customFormat="1" ht="6.95" customHeight="1">
      <c r="B74" s="42"/>
      <c r="L74" s="42"/>
    </row>
    <row r="75" spans="2:12" s="1" customFormat="1" ht="14.45" customHeight="1">
      <c r="B75" s="42"/>
      <c r="C75" s="64" t="s">
        <v>19</v>
      </c>
      <c r="L75" s="42"/>
    </row>
    <row r="76" spans="2:12" s="1" customFormat="1" ht="22.5" customHeight="1">
      <c r="B76" s="42"/>
      <c r="E76" s="386" t="str">
        <f>E7</f>
        <v>PURKRABSKÁ 2-4 - DVORNÍ OBJEKT  ALBÍNKA- STAVEBNÍ ÚPRAVY, parc.č. st.572 , k.ú. Olomouc- město</v>
      </c>
      <c r="F76" s="387"/>
      <c r="G76" s="387"/>
      <c r="H76" s="387"/>
      <c r="L76" s="42"/>
    </row>
    <row r="77" spans="2:12" ht="15">
      <c r="B77" s="29"/>
      <c r="C77" s="64" t="s">
        <v>135</v>
      </c>
      <c r="L77" s="29"/>
    </row>
    <row r="78" spans="2:12" s="1" customFormat="1" ht="22.5" customHeight="1">
      <c r="B78" s="42"/>
      <c r="E78" s="386" t="s">
        <v>136</v>
      </c>
      <c r="F78" s="388"/>
      <c r="G78" s="388"/>
      <c r="H78" s="388"/>
      <c r="L78" s="42"/>
    </row>
    <row r="79" spans="2:12" s="1" customFormat="1" ht="14.45" customHeight="1">
      <c r="B79" s="42"/>
      <c r="C79" s="64" t="s">
        <v>137</v>
      </c>
      <c r="L79" s="42"/>
    </row>
    <row r="80" spans="2:12" s="1" customFormat="1" ht="23.25" customHeight="1">
      <c r="B80" s="42"/>
      <c r="E80" s="356" t="str">
        <f>E11</f>
        <v>12 - Komunikace</v>
      </c>
      <c r="F80" s="388"/>
      <c r="G80" s="388"/>
      <c r="H80" s="388"/>
      <c r="L80" s="42"/>
    </row>
    <row r="81" spans="2:65" s="1" customFormat="1" ht="6.95" customHeight="1">
      <c r="B81" s="42"/>
      <c r="L81" s="42"/>
    </row>
    <row r="82" spans="2:65" s="1" customFormat="1" ht="18" customHeight="1">
      <c r="B82" s="42"/>
      <c r="C82" s="64" t="s">
        <v>25</v>
      </c>
      <c r="F82" s="157" t="str">
        <f>F14</f>
        <v>Purkrabská, Olomouc</v>
      </c>
      <c r="I82" s="158" t="s">
        <v>27</v>
      </c>
      <c r="J82" s="68" t="str">
        <f>IF(J14="","",J14)</f>
        <v>5. 10. 2016</v>
      </c>
      <c r="L82" s="42"/>
    </row>
    <row r="83" spans="2:65" s="1" customFormat="1" ht="6.95" customHeight="1">
      <c r="B83" s="42"/>
      <c r="L83" s="42"/>
    </row>
    <row r="84" spans="2:65" s="1" customFormat="1" ht="15">
      <c r="B84" s="42"/>
      <c r="C84" s="64" t="s">
        <v>31</v>
      </c>
      <c r="F84" s="157" t="str">
        <f>E17</f>
        <v>Univerzita Palackého v Olomouci</v>
      </c>
      <c r="I84" s="158" t="s">
        <v>36</v>
      </c>
      <c r="J84" s="157" t="str">
        <f>E23</f>
        <v xml:space="preserve">ATELIER Polách &amp; Bravenec s r.o. </v>
      </c>
      <c r="L84" s="42"/>
    </row>
    <row r="85" spans="2:65" s="1" customFormat="1" ht="14.45" customHeight="1">
      <c r="B85" s="42"/>
      <c r="C85" s="64" t="s">
        <v>34</v>
      </c>
      <c r="F85" s="157" t="str">
        <f>IF(E20="","",E20)</f>
        <v/>
      </c>
      <c r="L85" s="42"/>
    </row>
    <row r="86" spans="2:65" s="1" customFormat="1" ht="10.35" customHeight="1">
      <c r="B86" s="42"/>
      <c r="L86" s="42"/>
    </row>
    <row r="87" spans="2:65" s="10" customFormat="1" ht="29.25" customHeight="1">
      <c r="B87" s="159"/>
      <c r="C87" s="160" t="s">
        <v>172</v>
      </c>
      <c r="D87" s="161" t="s">
        <v>58</v>
      </c>
      <c r="E87" s="161" t="s">
        <v>54</v>
      </c>
      <c r="F87" s="161" t="s">
        <v>173</v>
      </c>
      <c r="G87" s="161" t="s">
        <v>174</v>
      </c>
      <c r="H87" s="161" t="s">
        <v>175</v>
      </c>
      <c r="I87" s="162" t="s">
        <v>176</v>
      </c>
      <c r="J87" s="161" t="s">
        <v>144</v>
      </c>
      <c r="K87" s="163" t="s">
        <v>177</v>
      </c>
      <c r="L87" s="159"/>
      <c r="M87" s="74" t="s">
        <v>178</v>
      </c>
      <c r="N87" s="75" t="s">
        <v>43</v>
      </c>
      <c r="O87" s="75" t="s">
        <v>179</v>
      </c>
      <c r="P87" s="75" t="s">
        <v>180</v>
      </c>
      <c r="Q87" s="75" t="s">
        <v>181</v>
      </c>
      <c r="R87" s="75" t="s">
        <v>182</v>
      </c>
      <c r="S87" s="75" t="s">
        <v>183</v>
      </c>
      <c r="T87" s="76" t="s">
        <v>184</v>
      </c>
    </row>
    <row r="88" spans="2:65" s="1" customFormat="1" ht="29.25" customHeight="1">
      <c r="B88" s="42"/>
      <c r="C88" s="78" t="s">
        <v>145</v>
      </c>
      <c r="J88" s="164">
        <f>BK88</f>
        <v>0</v>
      </c>
      <c r="L88" s="42"/>
      <c r="M88" s="77"/>
      <c r="N88" s="69"/>
      <c r="O88" s="69"/>
      <c r="P88" s="165">
        <f>P89</f>
        <v>0</v>
      </c>
      <c r="Q88" s="69"/>
      <c r="R88" s="165">
        <f>R89</f>
        <v>57.197630000000004</v>
      </c>
      <c r="S88" s="69"/>
      <c r="T88" s="166">
        <f>T89</f>
        <v>42.396000000000001</v>
      </c>
      <c r="AT88" s="25" t="s">
        <v>72</v>
      </c>
      <c r="AU88" s="25" t="s">
        <v>146</v>
      </c>
      <c r="BK88" s="167">
        <f>BK89</f>
        <v>0</v>
      </c>
    </row>
    <row r="89" spans="2:65" s="11" customFormat="1" ht="37.35" customHeight="1">
      <c r="B89" s="168"/>
      <c r="D89" s="169" t="s">
        <v>72</v>
      </c>
      <c r="E89" s="170" t="s">
        <v>185</v>
      </c>
      <c r="F89" s="170" t="s">
        <v>186</v>
      </c>
      <c r="I89" s="171"/>
      <c r="J89" s="172">
        <f>BK89</f>
        <v>0</v>
      </c>
      <c r="L89" s="168"/>
      <c r="M89" s="173"/>
      <c r="N89" s="174"/>
      <c r="O89" s="174"/>
      <c r="P89" s="175">
        <f>P90+P133+P180+P193+P199</f>
        <v>0</v>
      </c>
      <c r="Q89" s="174"/>
      <c r="R89" s="175">
        <f>R90+R133+R180+R193+R199</f>
        <v>57.197630000000004</v>
      </c>
      <c r="S89" s="174"/>
      <c r="T89" s="176">
        <f>T90+T133+T180+T193+T199</f>
        <v>42.396000000000001</v>
      </c>
      <c r="AR89" s="169" t="s">
        <v>24</v>
      </c>
      <c r="AT89" s="177" t="s">
        <v>72</v>
      </c>
      <c r="AU89" s="177" t="s">
        <v>73</v>
      </c>
      <c r="AY89" s="169" t="s">
        <v>187</v>
      </c>
      <c r="BK89" s="178">
        <f>BK90+BK133+BK180+BK193+BK199</f>
        <v>0</v>
      </c>
    </row>
    <row r="90" spans="2:65" s="11" customFormat="1" ht="19.899999999999999" customHeight="1">
      <c r="B90" s="168"/>
      <c r="D90" s="179" t="s">
        <v>72</v>
      </c>
      <c r="E90" s="180" t="s">
        <v>24</v>
      </c>
      <c r="F90" s="180" t="s">
        <v>188</v>
      </c>
      <c r="I90" s="171"/>
      <c r="J90" s="181">
        <f>BK90</f>
        <v>0</v>
      </c>
      <c r="L90" s="168"/>
      <c r="M90" s="173"/>
      <c r="N90" s="174"/>
      <c r="O90" s="174"/>
      <c r="P90" s="175">
        <f>SUM(P91:P132)</f>
        <v>0</v>
      </c>
      <c r="Q90" s="174"/>
      <c r="R90" s="175">
        <f>SUM(R91:R132)</f>
        <v>0</v>
      </c>
      <c r="S90" s="174"/>
      <c r="T90" s="176">
        <f>SUM(T91:T132)</f>
        <v>25.5</v>
      </c>
      <c r="AR90" s="169" t="s">
        <v>24</v>
      </c>
      <c r="AT90" s="177" t="s">
        <v>72</v>
      </c>
      <c r="AU90" s="177" t="s">
        <v>24</v>
      </c>
      <c r="AY90" s="169" t="s">
        <v>187</v>
      </c>
      <c r="BK90" s="178">
        <f>SUM(BK91:BK132)</f>
        <v>0</v>
      </c>
    </row>
    <row r="91" spans="2:65" s="1" customFormat="1" ht="57" customHeight="1">
      <c r="B91" s="182"/>
      <c r="C91" s="183" t="s">
        <v>24</v>
      </c>
      <c r="D91" s="183" t="s">
        <v>189</v>
      </c>
      <c r="E91" s="184" t="s">
        <v>4520</v>
      </c>
      <c r="F91" s="185" t="s">
        <v>4521</v>
      </c>
      <c r="G91" s="186" t="s">
        <v>277</v>
      </c>
      <c r="H91" s="187">
        <v>100</v>
      </c>
      <c r="I91" s="188"/>
      <c r="J91" s="189">
        <f>ROUND(I91*H91,2)</f>
        <v>0</v>
      </c>
      <c r="K91" s="185" t="s">
        <v>193</v>
      </c>
      <c r="L91" s="42"/>
      <c r="M91" s="190" t="s">
        <v>5</v>
      </c>
      <c r="N91" s="191" t="s">
        <v>44</v>
      </c>
      <c r="O91" s="43"/>
      <c r="P91" s="192">
        <f>O91*H91</f>
        <v>0</v>
      </c>
      <c r="Q91" s="192">
        <v>0</v>
      </c>
      <c r="R91" s="192">
        <f>Q91*H91</f>
        <v>0</v>
      </c>
      <c r="S91" s="192">
        <v>0.255</v>
      </c>
      <c r="T91" s="193">
        <f>S91*H91</f>
        <v>25.5</v>
      </c>
      <c r="AR91" s="25" t="s">
        <v>194</v>
      </c>
      <c r="AT91" s="25" t="s">
        <v>189</v>
      </c>
      <c r="AU91" s="25" t="s">
        <v>80</v>
      </c>
      <c r="AY91" s="25" t="s">
        <v>187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24</v>
      </c>
      <c r="BK91" s="194">
        <f>ROUND(I91*H91,2)</f>
        <v>0</v>
      </c>
      <c r="BL91" s="25" t="s">
        <v>194</v>
      </c>
      <c r="BM91" s="25" t="s">
        <v>4522</v>
      </c>
    </row>
    <row r="92" spans="2:65" s="12" customFormat="1">
      <c r="B92" s="195"/>
      <c r="D92" s="196" t="s">
        <v>196</v>
      </c>
      <c r="E92" s="197" t="s">
        <v>5</v>
      </c>
      <c r="F92" s="198" t="s">
        <v>4523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196</v>
      </c>
      <c r="AU92" s="199" t="s">
        <v>80</v>
      </c>
      <c r="AV92" s="12" t="s">
        <v>24</v>
      </c>
      <c r="AW92" s="12" t="s">
        <v>37</v>
      </c>
      <c r="AX92" s="12" t="s">
        <v>73</v>
      </c>
      <c r="AY92" s="199" t="s">
        <v>187</v>
      </c>
    </row>
    <row r="93" spans="2:65" s="12" customFormat="1">
      <c r="B93" s="195"/>
      <c r="D93" s="196" t="s">
        <v>196</v>
      </c>
      <c r="E93" s="197" t="s">
        <v>5</v>
      </c>
      <c r="F93" s="198" t="s">
        <v>4524</v>
      </c>
      <c r="H93" s="199" t="s">
        <v>5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199" t="s">
        <v>196</v>
      </c>
      <c r="AU93" s="199" t="s">
        <v>80</v>
      </c>
      <c r="AV93" s="12" t="s">
        <v>24</v>
      </c>
      <c r="AW93" s="12" t="s">
        <v>37</v>
      </c>
      <c r="AX93" s="12" t="s">
        <v>73</v>
      </c>
      <c r="AY93" s="199" t="s">
        <v>187</v>
      </c>
    </row>
    <row r="94" spans="2:65" s="13" customFormat="1">
      <c r="B94" s="204"/>
      <c r="D94" s="196" t="s">
        <v>196</v>
      </c>
      <c r="E94" s="205" t="s">
        <v>5</v>
      </c>
      <c r="F94" s="206" t="s">
        <v>30</v>
      </c>
      <c r="H94" s="207">
        <v>100</v>
      </c>
      <c r="I94" s="208"/>
      <c r="L94" s="204"/>
      <c r="M94" s="209"/>
      <c r="N94" s="210"/>
      <c r="O94" s="210"/>
      <c r="P94" s="210"/>
      <c r="Q94" s="210"/>
      <c r="R94" s="210"/>
      <c r="S94" s="210"/>
      <c r="T94" s="211"/>
      <c r="AT94" s="205" t="s">
        <v>196</v>
      </c>
      <c r="AU94" s="205" t="s">
        <v>80</v>
      </c>
      <c r="AV94" s="13" t="s">
        <v>80</v>
      </c>
      <c r="AW94" s="13" t="s">
        <v>37</v>
      </c>
      <c r="AX94" s="13" t="s">
        <v>73</v>
      </c>
      <c r="AY94" s="205" t="s">
        <v>187</v>
      </c>
    </row>
    <row r="95" spans="2:65" s="14" customFormat="1">
      <c r="B95" s="212"/>
      <c r="D95" s="196" t="s">
        <v>196</v>
      </c>
      <c r="E95" s="213" t="s">
        <v>5</v>
      </c>
      <c r="F95" s="214" t="s">
        <v>201</v>
      </c>
      <c r="H95" s="215">
        <v>100</v>
      </c>
      <c r="I95" s="216"/>
      <c r="L95" s="212"/>
      <c r="M95" s="217"/>
      <c r="N95" s="218"/>
      <c r="O95" s="218"/>
      <c r="P95" s="218"/>
      <c r="Q95" s="218"/>
      <c r="R95" s="218"/>
      <c r="S95" s="218"/>
      <c r="T95" s="219"/>
      <c r="AT95" s="213" t="s">
        <v>196</v>
      </c>
      <c r="AU95" s="213" t="s">
        <v>80</v>
      </c>
      <c r="AV95" s="14" t="s">
        <v>202</v>
      </c>
      <c r="AW95" s="14" t="s">
        <v>37</v>
      </c>
      <c r="AX95" s="14" t="s">
        <v>73</v>
      </c>
      <c r="AY95" s="213" t="s">
        <v>187</v>
      </c>
    </row>
    <row r="96" spans="2:65" s="15" customFormat="1">
      <c r="B96" s="220"/>
      <c r="D96" s="221" t="s">
        <v>196</v>
      </c>
      <c r="E96" s="222" t="s">
        <v>5</v>
      </c>
      <c r="F96" s="223" t="s">
        <v>203</v>
      </c>
      <c r="H96" s="224">
        <v>100</v>
      </c>
      <c r="I96" s="225"/>
      <c r="L96" s="220"/>
      <c r="M96" s="226"/>
      <c r="N96" s="227"/>
      <c r="O96" s="227"/>
      <c r="P96" s="227"/>
      <c r="Q96" s="227"/>
      <c r="R96" s="227"/>
      <c r="S96" s="227"/>
      <c r="T96" s="228"/>
      <c r="AT96" s="229" t="s">
        <v>196</v>
      </c>
      <c r="AU96" s="229" t="s">
        <v>80</v>
      </c>
      <c r="AV96" s="15" t="s">
        <v>194</v>
      </c>
      <c r="AW96" s="15" t="s">
        <v>37</v>
      </c>
      <c r="AX96" s="15" t="s">
        <v>24</v>
      </c>
      <c r="AY96" s="229" t="s">
        <v>187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4525</v>
      </c>
      <c r="F97" s="185" t="s">
        <v>4526</v>
      </c>
      <c r="G97" s="186" t="s">
        <v>192</v>
      </c>
      <c r="H97" s="187">
        <v>11.616</v>
      </c>
      <c r="I97" s="188"/>
      <c r="J97" s="189">
        <f>ROUND(I97*H97,2)</f>
        <v>0</v>
      </c>
      <c r="K97" s="185" t="s">
        <v>4527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194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194</v>
      </c>
      <c r="BM97" s="25" t="s">
        <v>4528</v>
      </c>
    </row>
    <row r="98" spans="2:65" s="12" customFormat="1">
      <c r="B98" s="195"/>
      <c r="D98" s="196" t="s">
        <v>196</v>
      </c>
      <c r="E98" s="197" t="s">
        <v>5</v>
      </c>
      <c r="F98" s="198" t="s">
        <v>4529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65" s="12" customFormat="1">
      <c r="B99" s="195"/>
      <c r="D99" s="196" t="s">
        <v>196</v>
      </c>
      <c r="E99" s="197" t="s">
        <v>5</v>
      </c>
      <c r="F99" s="198" t="s">
        <v>4530</v>
      </c>
      <c r="H99" s="199" t="s">
        <v>5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199" t="s">
        <v>196</v>
      </c>
      <c r="AU99" s="199" t="s">
        <v>80</v>
      </c>
      <c r="AV99" s="12" t="s">
        <v>24</v>
      </c>
      <c r="AW99" s="12" t="s">
        <v>37</v>
      </c>
      <c r="AX99" s="12" t="s">
        <v>73</v>
      </c>
      <c r="AY99" s="199" t="s">
        <v>187</v>
      </c>
    </row>
    <row r="100" spans="2:65" s="13" customFormat="1">
      <c r="B100" s="204"/>
      <c r="D100" s="196" t="s">
        <v>196</v>
      </c>
      <c r="E100" s="205" t="s">
        <v>5</v>
      </c>
      <c r="F100" s="206" t="s">
        <v>4531</v>
      </c>
      <c r="H100" s="207">
        <v>11.616</v>
      </c>
      <c r="I100" s="208"/>
      <c r="L100" s="204"/>
      <c r="M100" s="209"/>
      <c r="N100" s="210"/>
      <c r="O100" s="210"/>
      <c r="P100" s="210"/>
      <c r="Q100" s="210"/>
      <c r="R100" s="210"/>
      <c r="S100" s="210"/>
      <c r="T100" s="211"/>
      <c r="AT100" s="205" t="s">
        <v>196</v>
      </c>
      <c r="AU100" s="205" t="s">
        <v>80</v>
      </c>
      <c r="AV100" s="13" t="s">
        <v>80</v>
      </c>
      <c r="AW100" s="13" t="s">
        <v>37</v>
      </c>
      <c r="AX100" s="13" t="s">
        <v>73</v>
      </c>
      <c r="AY100" s="205" t="s">
        <v>187</v>
      </c>
    </row>
    <row r="101" spans="2:65" s="14" customFormat="1">
      <c r="B101" s="212"/>
      <c r="D101" s="196" t="s">
        <v>196</v>
      </c>
      <c r="E101" s="213" t="s">
        <v>5</v>
      </c>
      <c r="F101" s="214" t="s">
        <v>201</v>
      </c>
      <c r="H101" s="215">
        <v>11.616</v>
      </c>
      <c r="I101" s="216"/>
      <c r="L101" s="212"/>
      <c r="M101" s="217"/>
      <c r="N101" s="218"/>
      <c r="O101" s="218"/>
      <c r="P101" s="218"/>
      <c r="Q101" s="218"/>
      <c r="R101" s="218"/>
      <c r="S101" s="218"/>
      <c r="T101" s="219"/>
      <c r="AT101" s="213" t="s">
        <v>196</v>
      </c>
      <c r="AU101" s="213" t="s">
        <v>80</v>
      </c>
      <c r="AV101" s="14" t="s">
        <v>202</v>
      </c>
      <c r="AW101" s="14" t="s">
        <v>37</v>
      </c>
      <c r="AX101" s="14" t="s">
        <v>73</v>
      </c>
      <c r="AY101" s="213" t="s">
        <v>187</v>
      </c>
    </row>
    <row r="102" spans="2:65" s="15" customFormat="1">
      <c r="B102" s="220"/>
      <c r="D102" s="221" t="s">
        <v>196</v>
      </c>
      <c r="E102" s="222" t="s">
        <v>5</v>
      </c>
      <c r="F102" s="223" t="s">
        <v>203</v>
      </c>
      <c r="H102" s="224">
        <v>11.616</v>
      </c>
      <c r="I102" s="225"/>
      <c r="L102" s="220"/>
      <c r="M102" s="226"/>
      <c r="N102" s="227"/>
      <c r="O102" s="227"/>
      <c r="P102" s="227"/>
      <c r="Q102" s="227"/>
      <c r="R102" s="227"/>
      <c r="S102" s="227"/>
      <c r="T102" s="228"/>
      <c r="AT102" s="229" t="s">
        <v>196</v>
      </c>
      <c r="AU102" s="229" t="s">
        <v>80</v>
      </c>
      <c r="AV102" s="15" t="s">
        <v>194</v>
      </c>
      <c r="AW102" s="15" t="s">
        <v>37</v>
      </c>
      <c r="AX102" s="15" t="s">
        <v>24</v>
      </c>
      <c r="AY102" s="229" t="s">
        <v>187</v>
      </c>
    </row>
    <row r="103" spans="2:65" s="1" customFormat="1" ht="44.25" customHeight="1">
      <c r="B103" s="182"/>
      <c r="C103" s="183" t="s">
        <v>202</v>
      </c>
      <c r="D103" s="183" t="s">
        <v>189</v>
      </c>
      <c r="E103" s="184" t="s">
        <v>4532</v>
      </c>
      <c r="F103" s="185" t="s">
        <v>4533</v>
      </c>
      <c r="G103" s="186" t="s">
        <v>192</v>
      </c>
      <c r="H103" s="187">
        <v>11.616</v>
      </c>
      <c r="I103" s="188"/>
      <c r="J103" s="189">
        <f>ROUND(I103*H103,2)</f>
        <v>0</v>
      </c>
      <c r="K103" s="185" t="s">
        <v>4527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4534</v>
      </c>
    </row>
    <row r="104" spans="2:65" s="12" customFormat="1">
      <c r="B104" s="195"/>
      <c r="D104" s="196" t="s">
        <v>196</v>
      </c>
      <c r="E104" s="197" t="s">
        <v>5</v>
      </c>
      <c r="F104" s="198" t="s">
        <v>4535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196</v>
      </c>
      <c r="AU104" s="199" t="s">
        <v>80</v>
      </c>
      <c r="AV104" s="12" t="s">
        <v>24</v>
      </c>
      <c r="AW104" s="12" t="s">
        <v>37</v>
      </c>
      <c r="AX104" s="12" t="s">
        <v>73</v>
      </c>
      <c r="AY104" s="199" t="s">
        <v>187</v>
      </c>
    </row>
    <row r="105" spans="2:65" s="12" customFormat="1">
      <c r="B105" s="195"/>
      <c r="D105" s="196" t="s">
        <v>196</v>
      </c>
      <c r="E105" s="197" t="s">
        <v>5</v>
      </c>
      <c r="F105" s="198" t="s">
        <v>4530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65" s="13" customFormat="1">
      <c r="B106" s="204"/>
      <c r="D106" s="196" t="s">
        <v>196</v>
      </c>
      <c r="E106" s="205" t="s">
        <v>5</v>
      </c>
      <c r="F106" s="206" t="s">
        <v>4531</v>
      </c>
      <c r="H106" s="207">
        <v>11.616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73</v>
      </c>
      <c r="AY106" s="205" t="s">
        <v>187</v>
      </c>
    </row>
    <row r="107" spans="2:65" s="14" customFormat="1">
      <c r="B107" s="212"/>
      <c r="D107" s="196" t="s">
        <v>196</v>
      </c>
      <c r="E107" s="213" t="s">
        <v>5</v>
      </c>
      <c r="F107" s="214" t="s">
        <v>201</v>
      </c>
      <c r="H107" s="215">
        <v>11.616</v>
      </c>
      <c r="I107" s="216"/>
      <c r="L107" s="212"/>
      <c r="M107" s="217"/>
      <c r="N107" s="218"/>
      <c r="O107" s="218"/>
      <c r="P107" s="218"/>
      <c r="Q107" s="218"/>
      <c r="R107" s="218"/>
      <c r="S107" s="218"/>
      <c r="T107" s="219"/>
      <c r="AT107" s="213" t="s">
        <v>196</v>
      </c>
      <c r="AU107" s="213" t="s">
        <v>80</v>
      </c>
      <c r="AV107" s="14" t="s">
        <v>202</v>
      </c>
      <c r="AW107" s="14" t="s">
        <v>37</v>
      </c>
      <c r="AX107" s="14" t="s">
        <v>73</v>
      </c>
      <c r="AY107" s="213" t="s">
        <v>187</v>
      </c>
    </row>
    <row r="108" spans="2:65" s="15" customFormat="1">
      <c r="B108" s="220"/>
      <c r="D108" s="221" t="s">
        <v>196</v>
      </c>
      <c r="E108" s="222" t="s">
        <v>5</v>
      </c>
      <c r="F108" s="223" t="s">
        <v>203</v>
      </c>
      <c r="H108" s="224">
        <v>11.616</v>
      </c>
      <c r="I108" s="225"/>
      <c r="L108" s="220"/>
      <c r="M108" s="226"/>
      <c r="N108" s="227"/>
      <c r="O108" s="227"/>
      <c r="P108" s="227"/>
      <c r="Q108" s="227"/>
      <c r="R108" s="227"/>
      <c r="S108" s="227"/>
      <c r="T108" s="228"/>
      <c r="AT108" s="229" t="s">
        <v>196</v>
      </c>
      <c r="AU108" s="229" t="s">
        <v>80</v>
      </c>
      <c r="AV108" s="15" t="s">
        <v>194</v>
      </c>
      <c r="AW108" s="15" t="s">
        <v>37</v>
      </c>
      <c r="AX108" s="15" t="s">
        <v>24</v>
      </c>
      <c r="AY108" s="229" t="s">
        <v>187</v>
      </c>
    </row>
    <row r="109" spans="2:65" s="1" customFormat="1" ht="44.25" customHeight="1">
      <c r="B109" s="182"/>
      <c r="C109" s="183" t="s">
        <v>194</v>
      </c>
      <c r="D109" s="183" t="s">
        <v>189</v>
      </c>
      <c r="E109" s="184" t="s">
        <v>241</v>
      </c>
      <c r="F109" s="185" t="s">
        <v>242</v>
      </c>
      <c r="G109" s="186" t="s">
        <v>192</v>
      </c>
      <c r="H109" s="187">
        <v>116.16</v>
      </c>
      <c r="I109" s="188"/>
      <c r="J109" s="189">
        <f>ROUND(I109*H109,2)</f>
        <v>0</v>
      </c>
      <c r="K109" s="185" t="s">
        <v>4527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4536</v>
      </c>
    </row>
    <row r="110" spans="2:65" s="12" customFormat="1">
      <c r="B110" s="195"/>
      <c r="D110" s="196" t="s">
        <v>196</v>
      </c>
      <c r="E110" s="197" t="s">
        <v>5</v>
      </c>
      <c r="F110" s="198" t="s">
        <v>4537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65" s="12" customFormat="1">
      <c r="B111" s="195"/>
      <c r="D111" s="196" t="s">
        <v>196</v>
      </c>
      <c r="E111" s="197" t="s">
        <v>5</v>
      </c>
      <c r="F111" s="198" t="s">
        <v>4530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196</v>
      </c>
      <c r="AU111" s="199" t="s">
        <v>80</v>
      </c>
      <c r="AV111" s="12" t="s">
        <v>24</v>
      </c>
      <c r="AW111" s="12" t="s">
        <v>37</v>
      </c>
      <c r="AX111" s="12" t="s">
        <v>73</v>
      </c>
      <c r="AY111" s="199" t="s">
        <v>187</v>
      </c>
    </row>
    <row r="112" spans="2:65" s="13" customFormat="1">
      <c r="B112" s="204"/>
      <c r="D112" s="196" t="s">
        <v>196</v>
      </c>
      <c r="E112" s="205" t="s">
        <v>5</v>
      </c>
      <c r="F112" s="206" t="s">
        <v>4538</v>
      </c>
      <c r="H112" s="207">
        <v>116.16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73</v>
      </c>
      <c r="AY112" s="205" t="s">
        <v>187</v>
      </c>
    </row>
    <row r="113" spans="2:65" s="14" customFormat="1">
      <c r="B113" s="212"/>
      <c r="D113" s="196" t="s">
        <v>196</v>
      </c>
      <c r="E113" s="213" t="s">
        <v>5</v>
      </c>
      <c r="F113" s="214" t="s">
        <v>201</v>
      </c>
      <c r="H113" s="215">
        <v>116.16</v>
      </c>
      <c r="I113" s="216"/>
      <c r="L113" s="212"/>
      <c r="M113" s="217"/>
      <c r="N113" s="218"/>
      <c r="O113" s="218"/>
      <c r="P113" s="218"/>
      <c r="Q113" s="218"/>
      <c r="R113" s="218"/>
      <c r="S113" s="218"/>
      <c r="T113" s="219"/>
      <c r="AT113" s="213" t="s">
        <v>196</v>
      </c>
      <c r="AU113" s="213" t="s">
        <v>80</v>
      </c>
      <c r="AV113" s="14" t="s">
        <v>202</v>
      </c>
      <c r="AW113" s="14" t="s">
        <v>37</v>
      </c>
      <c r="AX113" s="14" t="s">
        <v>73</v>
      </c>
      <c r="AY113" s="213" t="s">
        <v>187</v>
      </c>
    </row>
    <row r="114" spans="2:65" s="15" customFormat="1">
      <c r="B114" s="220"/>
      <c r="D114" s="221" t="s">
        <v>196</v>
      </c>
      <c r="E114" s="222" t="s">
        <v>5</v>
      </c>
      <c r="F114" s="223" t="s">
        <v>203</v>
      </c>
      <c r="H114" s="224">
        <v>116.16</v>
      </c>
      <c r="I114" s="225"/>
      <c r="L114" s="220"/>
      <c r="M114" s="226"/>
      <c r="N114" s="227"/>
      <c r="O114" s="227"/>
      <c r="P114" s="227"/>
      <c r="Q114" s="227"/>
      <c r="R114" s="227"/>
      <c r="S114" s="227"/>
      <c r="T114" s="228"/>
      <c r="AT114" s="229" t="s">
        <v>196</v>
      </c>
      <c r="AU114" s="229" t="s">
        <v>80</v>
      </c>
      <c r="AV114" s="15" t="s">
        <v>194</v>
      </c>
      <c r="AW114" s="15" t="s">
        <v>37</v>
      </c>
      <c r="AX114" s="15" t="s">
        <v>24</v>
      </c>
      <c r="AY114" s="229" t="s">
        <v>187</v>
      </c>
    </row>
    <row r="115" spans="2:65" s="1" customFormat="1" ht="31.5" customHeight="1">
      <c r="B115" s="182"/>
      <c r="C115" s="183" t="s">
        <v>222</v>
      </c>
      <c r="D115" s="183" t="s">
        <v>189</v>
      </c>
      <c r="E115" s="184" t="s">
        <v>4539</v>
      </c>
      <c r="F115" s="185" t="s">
        <v>4540</v>
      </c>
      <c r="G115" s="186" t="s">
        <v>192</v>
      </c>
      <c r="H115" s="187">
        <v>11.616</v>
      </c>
      <c r="I115" s="188"/>
      <c r="J115" s="189">
        <f>ROUND(I115*H115,2)</f>
        <v>0</v>
      </c>
      <c r="K115" s="185" t="s">
        <v>4527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4541</v>
      </c>
    </row>
    <row r="116" spans="2:65" s="12" customFormat="1">
      <c r="B116" s="195"/>
      <c r="D116" s="196" t="s">
        <v>196</v>
      </c>
      <c r="E116" s="197" t="s">
        <v>5</v>
      </c>
      <c r="F116" s="198" t="s">
        <v>250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65" s="12" customFormat="1">
      <c r="B117" s="195"/>
      <c r="D117" s="196" t="s">
        <v>196</v>
      </c>
      <c r="E117" s="197" t="s">
        <v>5</v>
      </c>
      <c r="F117" s="198" t="s">
        <v>4530</v>
      </c>
      <c r="H117" s="199" t="s">
        <v>5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199" t="s">
        <v>196</v>
      </c>
      <c r="AU117" s="199" t="s">
        <v>80</v>
      </c>
      <c r="AV117" s="12" t="s">
        <v>24</v>
      </c>
      <c r="AW117" s="12" t="s">
        <v>37</v>
      </c>
      <c r="AX117" s="12" t="s">
        <v>73</v>
      </c>
      <c r="AY117" s="199" t="s">
        <v>187</v>
      </c>
    </row>
    <row r="118" spans="2:65" s="13" customFormat="1">
      <c r="B118" s="204"/>
      <c r="D118" s="196" t="s">
        <v>196</v>
      </c>
      <c r="E118" s="205" t="s">
        <v>5</v>
      </c>
      <c r="F118" s="206" t="s">
        <v>4531</v>
      </c>
      <c r="H118" s="207">
        <v>11.616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65" s="14" customFormat="1">
      <c r="B119" s="212"/>
      <c r="D119" s="196" t="s">
        <v>196</v>
      </c>
      <c r="E119" s="213" t="s">
        <v>5</v>
      </c>
      <c r="F119" s="214" t="s">
        <v>201</v>
      </c>
      <c r="H119" s="215">
        <v>11.616</v>
      </c>
      <c r="I119" s="216"/>
      <c r="L119" s="212"/>
      <c r="M119" s="217"/>
      <c r="N119" s="218"/>
      <c r="O119" s="218"/>
      <c r="P119" s="218"/>
      <c r="Q119" s="218"/>
      <c r="R119" s="218"/>
      <c r="S119" s="218"/>
      <c r="T119" s="219"/>
      <c r="AT119" s="213" t="s">
        <v>196</v>
      </c>
      <c r="AU119" s="213" t="s">
        <v>80</v>
      </c>
      <c r="AV119" s="14" t="s">
        <v>202</v>
      </c>
      <c r="AW119" s="14" t="s">
        <v>37</v>
      </c>
      <c r="AX119" s="14" t="s">
        <v>73</v>
      </c>
      <c r="AY119" s="213" t="s">
        <v>187</v>
      </c>
    </row>
    <row r="120" spans="2:65" s="15" customFormat="1">
      <c r="B120" s="220"/>
      <c r="D120" s="221" t="s">
        <v>196</v>
      </c>
      <c r="E120" s="222" t="s">
        <v>5</v>
      </c>
      <c r="F120" s="223" t="s">
        <v>203</v>
      </c>
      <c r="H120" s="224">
        <v>11.616</v>
      </c>
      <c r="I120" s="225"/>
      <c r="L120" s="220"/>
      <c r="M120" s="226"/>
      <c r="N120" s="227"/>
      <c r="O120" s="227"/>
      <c r="P120" s="227"/>
      <c r="Q120" s="227"/>
      <c r="R120" s="227"/>
      <c r="S120" s="227"/>
      <c r="T120" s="228"/>
      <c r="AT120" s="229" t="s">
        <v>196</v>
      </c>
      <c r="AU120" s="229" t="s">
        <v>80</v>
      </c>
      <c r="AV120" s="15" t="s">
        <v>194</v>
      </c>
      <c r="AW120" s="15" t="s">
        <v>37</v>
      </c>
      <c r="AX120" s="15" t="s">
        <v>24</v>
      </c>
      <c r="AY120" s="229" t="s">
        <v>187</v>
      </c>
    </row>
    <row r="121" spans="2:65" s="1" customFormat="1" ht="22.5" customHeight="1">
      <c r="B121" s="182"/>
      <c r="C121" s="183" t="s">
        <v>229</v>
      </c>
      <c r="D121" s="183" t="s">
        <v>189</v>
      </c>
      <c r="E121" s="184" t="s">
        <v>251</v>
      </c>
      <c r="F121" s="185" t="s">
        <v>252</v>
      </c>
      <c r="G121" s="186" t="s">
        <v>192</v>
      </c>
      <c r="H121" s="187">
        <v>11.616</v>
      </c>
      <c r="I121" s="188"/>
      <c r="J121" s="189">
        <f>ROUND(I121*H121,2)</f>
        <v>0</v>
      </c>
      <c r="K121" s="185" t="s">
        <v>4527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194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194</v>
      </c>
      <c r="BM121" s="25" t="s">
        <v>4542</v>
      </c>
    </row>
    <row r="122" spans="2:65" s="12" customFormat="1">
      <c r="B122" s="195"/>
      <c r="D122" s="196" t="s">
        <v>196</v>
      </c>
      <c r="E122" s="197" t="s">
        <v>5</v>
      </c>
      <c r="F122" s="198" t="s">
        <v>4543</v>
      </c>
      <c r="H122" s="199" t="s">
        <v>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199" t="s">
        <v>196</v>
      </c>
      <c r="AU122" s="199" t="s">
        <v>80</v>
      </c>
      <c r="AV122" s="12" t="s">
        <v>24</v>
      </c>
      <c r="AW122" s="12" t="s">
        <v>37</v>
      </c>
      <c r="AX122" s="12" t="s">
        <v>73</v>
      </c>
      <c r="AY122" s="199" t="s">
        <v>187</v>
      </c>
    </row>
    <row r="123" spans="2:65" s="12" customFormat="1">
      <c r="B123" s="195"/>
      <c r="D123" s="196" t="s">
        <v>196</v>
      </c>
      <c r="E123" s="197" t="s">
        <v>5</v>
      </c>
      <c r="F123" s="198" t="s">
        <v>4530</v>
      </c>
      <c r="H123" s="199" t="s">
        <v>5</v>
      </c>
      <c r="I123" s="200"/>
      <c r="L123" s="195"/>
      <c r="M123" s="201"/>
      <c r="N123" s="202"/>
      <c r="O123" s="202"/>
      <c r="P123" s="202"/>
      <c r="Q123" s="202"/>
      <c r="R123" s="202"/>
      <c r="S123" s="202"/>
      <c r="T123" s="203"/>
      <c r="AT123" s="199" t="s">
        <v>196</v>
      </c>
      <c r="AU123" s="199" t="s">
        <v>80</v>
      </c>
      <c r="AV123" s="12" t="s">
        <v>24</v>
      </c>
      <c r="AW123" s="12" t="s">
        <v>37</v>
      </c>
      <c r="AX123" s="12" t="s">
        <v>73</v>
      </c>
      <c r="AY123" s="199" t="s">
        <v>187</v>
      </c>
    </row>
    <row r="124" spans="2:65" s="13" customFormat="1">
      <c r="B124" s="204"/>
      <c r="D124" s="196" t="s">
        <v>196</v>
      </c>
      <c r="E124" s="205" t="s">
        <v>5</v>
      </c>
      <c r="F124" s="206" t="s">
        <v>4531</v>
      </c>
      <c r="H124" s="207">
        <v>11.616</v>
      </c>
      <c r="I124" s="208"/>
      <c r="L124" s="204"/>
      <c r="M124" s="209"/>
      <c r="N124" s="210"/>
      <c r="O124" s="210"/>
      <c r="P124" s="210"/>
      <c r="Q124" s="210"/>
      <c r="R124" s="210"/>
      <c r="S124" s="210"/>
      <c r="T124" s="211"/>
      <c r="AT124" s="205" t="s">
        <v>196</v>
      </c>
      <c r="AU124" s="205" t="s">
        <v>80</v>
      </c>
      <c r="AV124" s="13" t="s">
        <v>80</v>
      </c>
      <c r="AW124" s="13" t="s">
        <v>37</v>
      </c>
      <c r="AX124" s="13" t="s">
        <v>73</v>
      </c>
      <c r="AY124" s="205" t="s">
        <v>187</v>
      </c>
    </row>
    <row r="125" spans="2:65" s="14" customFormat="1">
      <c r="B125" s="212"/>
      <c r="D125" s="196" t="s">
        <v>196</v>
      </c>
      <c r="E125" s="213" t="s">
        <v>5</v>
      </c>
      <c r="F125" s="214" t="s">
        <v>201</v>
      </c>
      <c r="H125" s="215">
        <v>11.616</v>
      </c>
      <c r="I125" s="216"/>
      <c r="L125" s="212"/>
      <c r="M125" s="217"/>
      <c r="N125" s="218"/>
      <c r="O125" s="218"/>
      <c r="P125" s="218"/>
      <c r="Q125" s="218"/>
      <c r="R125" s="218"/>
      <c r="S125" s="218"/>
      <c r="T125" s="219"/>
      <c r="AT125" s="213" t="s">
        <v>196</v>
      </c>
      <c r="AU125" s="213" t="s">
        <v>80</v>
      </c>
      <c r="AV125" s="14" t="s">
        <v>202</v>
      </c>
      <c r="AW125" s="14" t="s">
        <v>37</v>
      </c>
      <c r="AX125" s="14" t="s">
        <v>73</v>
      </c>
      <c r="AY125" s="213" t="s">
        <v>187</v>
      </c>
    </row>
    <row r="126" spans="2:65" s="15" customFormat="1">
      <c r="B126" s="220"/>
      <c r="D126" s="221" t="s">
        <v>196</v>
      </c>
      <c r="E126" s="222" t="s">
        <v>5</v>
      </c>
      <c r="F126" s="223" t="s">
        <v>203</v>
      </c>
      <c r="H126" s="224">
        <v>11.616</v>
      </c>
      <c r="I126" s="225"/>
      <c r="L126" s="220"/>
      <c r="M126" s="226"/>
      <c r="N126" s="227"/>
      <c r="O126" s="227"/>
      <c r="P126" s="227"/>
      <c r="Q126" s="227"/>
      <c r="R126" s="227"/>
      <c r="S126" s="227"/>
      <c r="T126" s="228"/>
      <c r="AT126" s="229" t="s">
        <v>196</v>
      </c>
      <c r="AU126" s="229" t="s">
        <v>80</v>
      </c>
      <c r="AV126" s="15" t="s">
        <v>194</v>
      </c>
      <c r="AW126" s="15" t="s">
        <v>37</v>
      </c>
      <c r="AX126" s="15" t="s">
        <v>24</v>
      </c>
      <c r="AY126" s="229" t="s">
        <v>187</v>
      </c>
    </row>
    <row r="127" spans="2:65" s="1" customFormat="1" ht="22.5" customHeight="1">
      <c r="B127" s="182"/>
      <c r="C127" s="183" t="s">
        <v>233</v>
      </c>
      <c r="D127" s="183" t="s">
        <v>189</v>
      </c>
      <c r="E127" s="184" t="s">
        <v>256</v>
      </c>
      <c r="F127" s="185" t="s">
        <v>257</v>
      </c>
      <c r="G127" s="186" t="s">
        <v>258</v>
      </c>
      <c r="H127" s="187">
        <v>19.747</v>
      </c>
      <c r="I127" s="188"/>
      <c r="J127" s="189">
        <f>ROUND(I127*H127,2)</f>
        <v>0</v>
      </c>
      <c r="K127" s="185" t="s">
        <v>4527</v>
      </c>
      <c r="L127" s="42"/>
      <c r="M127" s="190" t="s">
        <v>5</v>
      </c>
      <c r="N127" s="191" t="s">
        <v>44</v>
      </c>
      <c r="O127" s="43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5" t="s">
        <v>194</v>
      </c>
      <c r="AT127" s="25" t="s">
        <v>189</v>
      </c>
      <c r="AU127" s="25" t="s">
        <v>80</v>
      </c>
      <c r="AY127" s="25" t="s">
        <v>187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5" t="s">
        <v>24</v>
      </c>
      <c r="BK127" s="194">
        <f>ROUND(I127*H127,2)</f>
        <v>0</v>
      </c>
      <c r="BL127" s="25" t="s">
        <v>194</v>
      </c>
      <c r="BM127" s="25" t="s">
        <v>4544</v>
      </c>
    </row>
    <row r="128" spans="2:65" s="12" customFormat="1">
      <c r="B128" s="195"/>
      <c r="D128" s="196" t="s">
        <v>196</v>
      </c>
      <c r="E128" s="197" t="s">
        <v>5</v>
      </c>
      <c r="F128" s="198" t="s">
        <v>4545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65" s="12" customFormat="1">
      <c r="B129" s="195"/>
      <c r="D129" s="196" t="s">
        <v>196</v>
      </c>
      <c r="E129" s="197" t="s">
        <v>5</v>
      </c>
      <c r="F129" s="198" t="s">
        <v>4530</v>
      </c>
      <c r="H129" s="199" t="s">
        <v>5</v>
      </c>
      <c r="I129" s="200"/>
      <c r="L129" s="195"/>
      <c r="M129" s="201"/>
      <c r="N129" s="202"/>
      <c r="O129" s="202"/>
      <c r="P129" s="202"/>
      <c r="Q129" s="202"/>
      <c r="R129" s="202"/>
      <c r="S129" s="202"/>
      <c r="T129" s="203"/>
      <c r="AT129" s="199" t="s">
        <v>196</v>
      </c>
      <c r="AU129" s="199" t="s">
        <v>80</v>
      </c>
      <c r="AV129" s="12" t="s">
        <v>24</v>
      </c>
      <c r="AW129" s="12" t="s">
        <v>37</v>
      </c>
      <c r="AX129" s="12" t="s">
        <v>73</v>
      </c>
      <c r="AY129" s="199" t="s">
        <v>187</v>
      </c>
    </row>
    <row r="130" spans="2:65" s="13" customFormat="1">
      <c r="B130" s="204"/>
      <c r="D130" s="196" t="s">
        <v>196</v>
      </c>
      <c r="E130" s="205" t="s">
        <v>5</v>
      </c>
      <c r="F130" s="206" t="s">
        <v>4546</v>
      </c>
      <c r="H130" s="207">
        <v>19.747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65" s="14" customFormat="1">
      <c r="B131" s="212"/>
      <c r="D131" s="196" t="s">
        <v>196</v>
      </c>
      <c r="E131" s="213" t="s">
        <v>5</v>
      </c>
      <c r="F131" s="214" t="s">
        <v>201</v>
      </c>
      <c r="H131" s="215">
        <v>19.747</v>
      </c>
      <c r="I131" s="216"/>
      <c r="L131" s="212"/>
      <c r="M131" s="217"/>
      <c r="N131" s="218"/>
      <c r="O131" s="218"/>
      <c r="P131" s="218"/>
      <c r="Q131" s="218"/>
      <c r="R131" s="218"/>
      <c r="S131" s="218"/>
      <c r="T131" s="219"/>
      <c r="AT131" s="213" t="s">
        <v>196</v>
      </c>
      <c r="AU131" s="213" t="s">
        <v>80</v>
      </c>
      <c r="AV131" s="14" t="s">
        <v>202</v>
      </c>
      <c r="AW131" s="14" t="s">
        <v>37</v>
      </c>
      <c r="AX131" s="14" t="s">
        <v>73</v>
      </c>
      <c r="AY131" s="213" t="s">
        <v>187</v>
      </c>
    </row>
    <row r="132" spans="2:65" s="15" customFormat="1">
      <c r="B132" s="220"/>
      <c r="D132" s="196" t="s">
        <v>196</v>
      </c>
      <c r="E132" s="240" t="s">
        <v>5</v>
      </c>
      <c r="F132" s="241" t="s">
        <v>203</v>
      </c>
      <c r="H132" s="242">
        <v>19.747</v>
      </c>
      <c r="I132" s="225"/>
      <c r="L132" s="220"/>
      <c r="M132" s="226"/>
      <c r="N132" s="227"/>
      <c r="O132" s="227"/>
      <c r="P132" s="227"/>
      <c r="Q132" s="227"/>
      <c r="R132" s="227"/>
      <c r="S132" s="227"/>
      <c r="T132" s="228"/>
      <c r="AT132" s="229" t="s">
        <v>196</v>
      </c>
      <c r="AU132" s="229" t="s">
        <v>80</v>
      </c>
      <c r="AV132" s="15" t="s">
        <v>194</v>
      </c>
      <c r="AW132" s="15" t="s">
        <v>37</v>
      </c>
      <c r="AX132" s="15" t="s">
        <v>24</v>
      </c>
      <c r="AY132" s="229" t="s">
        <v>187</v>
      </c>
    </row>
    <row r="133" spans="2:65" s="11" customFormat="1" ht="29.85" customHeight="1">
      <c r="B133" s="168"/>
      <c r="D133" s="179" t="s">
        <v>72</v>
      </c>
      <c r="E133" s="180" t="s">
        <v>222</v>
      </c>
      <c r="F133" s="180" t="s">
        <v>4547</v>
      </c>
      <c r="I133" s="171"/>
      <c r="J133" s="181">
        <f>BK133</f>
        <v>0</v>
      </c>
      <c r="L133" s="168"/>
      <c r="M133" s="173"/>
      <c r="N133" s="174"/>
      <c r="O133" s="174"/>
      <c r="P133" s="175">
        <f>SUM(P134:P179)</f>
        <v>0</v>
      </c>
      <c r="Q133" s="174"/>
      <c r="R133" s="175">
        <f>SUM(R134:R179)</f>
        <v>53.813120000000005</v>
      </c>
      <c r="S133" s="174"/>
      <c r="T133" s="176">
        <f>SUM(T134:T179)</f>
        <v>0</v>
      </c>
      <c r="AR133" s="169" t="s">
        <v>24</v>
      </c>
      <c r="AT133" s="177" t="s">
        <v>72</v>
      </c>
      <c r="AU133" s="177" t="s">
        <v>24</v>
      </c>
      <c r="AY133" s="169" t="s">
        <v>187</v>
      </c>
      <c r="BK133" s="178">
        <f>SUM(BK134:BK179)</f>
        <v>0</v>
      </c>
    </row>
    <row r="134" spans="2:65" s="1" customFormat="1" ht="31.5" customHeight="1">
      <c r="B134" s="182"/>
      <c r="C134" s="183" t="s">
        <v>240</v>
      </c>
      <c r="D134" s="183" t="s">
        <v>189</v>
      </c>
      <c r="E134" s="184" t="s">
        <v>4548</v>
      </c>
      <c r="F134" s="185" t="s">
        <v>4549</v>
      </c>
      <c r="G134" s="186" t="s">
        <v>277</v>
      </c>
      <c r="H134" s="187">
        <v>100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4550</v>
      </c>
    </row>
    <row r="135" spans="2:65" s="12" customFormat="1">
      <c r="B135" s="195"/>
      <c r="D135" s="196" t="s">
        <v>196</v>
      </c>
      <c r="E135" s="197" t="s">
        <v>5</v>
      </c>
      <c r="F135" s="198" t="s">
        <v>4551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65" s="12" customFormat="1">
      <c r="B136" s="195"/>
      <c r="D136" s="196" t="s">
        <v>196</v>
      </c>
      <c r="E136" s="197" t="s">
        <v>5</v>
      </c>
      <c r="F136" s="198" t="s">
        <v>4524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65" s="13" customFormat="1">
      <c r="B137" s="204"/>
      <c r="D137" s="196" t="s">
        <v>196</v>
      </c>
      <c r="E137" s="205" t="s">
        <v>5</v>
      </c>
      <c r="F137" s="206" t="s">
        <v>30</v>
      </c>
      <c r="H137" s="207">
        <v>100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196</v>
      </c>
      <c r="AU137" s="205" t="s">
        <v>80</v>
      </c>
      <c r="AV137" s="13" t="s">
        <v>80</v>
      </c>
      <c r="AW137" s="13" t="s">
        <v>37</v>
      </c>
      <c r="AX137" s="13" t="s">
        <v>73</v>
      </c>
      <c r="AY137" s="205" t="s">
        <v>187</v>
      </c>
    </row>
    <row r="138" spans="2:65" s="14" customFormat="1">
      <c r="B138" s="212"/>
      <c r="D138" s="196" t="s">
        <v>196</v>
      </c>
      <c r="E138" s="213" t="s">
        <v>5</v>
      </c>
      <c r="F138" s="214" t="s">
        <v>201</v>
      </c>
      <c r="H138" s="215">
        <v>100</v>
      </c>
      <c r="I138" s="216"/>
      <c r="L138" s="212"/>
      <c r="M138" s="217"/>
      <c r="N138" s="218"/>
      <c r="O138" s="218"/>
      <c r="P138" s="218"/>
      <c r="Q138" s="218"/>
      <c r="R138" s="218"/>
      <c r="S138" s="218"/>
      <c r="T138" s="219"/>
      <c r="AT138" s="213" t="s">
        <v>196</v>
      </c>
      <c r="AU138" s="213" t="s">
        <v>80</v>
      </c>
      <c r="AV138" s="14" t="s">
        <v>202</v>
      </c>
      <c r="AW138" s="14" t="s">
        <v>37</v>
      </c>
      <c r="AX138" s="14" t="s">
        <v>73</v>
      </c>
      <c r="AY138" s="213" t="s">
        <v>187</v>
      </c>
    </row>
    <row r="139" spans="2:65" s="15" customFormat="1">
      <c r="B139" s="220"/>
      <c r="D139" s="221" t="s">
        <v>196</v>
      </c>
      <c r="E139" s="222" t="s">
        <v>5</v>
      </c>
      <c r="F139" s="223" t="s">
        <v>203</v>
      </c>
      <c r="H139" s="224">
        <v>100</v>
      </c>
      <c r="I139" s="225"/>
      <c r="L139" s="220"/>
      <c r="M139" s="226"/>
      <c r="N139" s="227"/>
      <c r="O139" s="227"/>
      <c r="P139" s="227"/>
      <c r="Q139" s="227"/>
      <c r="R139" s="227"/>
      <c r="S139" s="227"/>
      <c r="T139" s="228"/>
      <c r="AT139" s="229" t="s">
        <v>196</v>
      </c>
      <c r="AU139" s="229" t="s">
        <v>80</v>
      </c>
      <c r="AV139" s="15" t="s">
        <v>194</v>
      </c>
      <c r="AW139" s="15" t="s">
        <v>37</v>
      </c>
      <c r="AX139" s="15" t="s">
        <v>24</v>
      </c>
      <c r="AY139" s="229" t="s">
        <v>187</v>
      </c>
    </row>
    <row r="140" spans="2:65" s="1" customFormat="1" ht="31.5" customHeight="1">
      <c r="B140" s="182"/>
      <c r="C140" s="183" t="s">
        <v>246</v>
      </c>
      <c r="D140" s="183" t="s">
        <v>189</v>
      </c>
      <c r="E140" s="184" t="s">
        <v>4552</v>
      </c>
      <c r="F140" s="185" t="s">
        <v>4553</v>
      </c>
      <c r="G140" s="186" t="s">
        <v>277</v>
      </c>
      <c r="H140" s="187">
        <v>58.08</v>
      </c>
      <c r="I140" s="188"/>
      <c r="J140" s="189">
        <f>ROUND(I140*H140,2)</f>
        <v>0</v>
      </c>
      <c r="K140" s="185" t="s">
        <v>4527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194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194</v>
      </c>
      <c r="BM140" s="25" t="s">
        <v>4554</v>
      </c>
    </row>
    <row r="141" spans="2:65" s="12" customFormat="1">
      <c r="B141" s="195"/>
      <c r="D141" s="196" t="s">
        <v>196</v>
      </c>
      <c r="E141" s="197" t="s">
        <v>5</v>
      </c>
      <c r="F141" s="198" t="s">
        <v>4555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65" s="12" customFormat="1">
      <c r="B142" s="195"/>
      <c r="D142" s="196" t="s">
        <v>196</v>
      </c>
      <c r="E142" s="197" t="s">
        <v>5</v>
      </c>
      <c r="F142" s="198" t="s">
        <v>4530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65" s="12" customFormat="1">
      <c r="B143" s="195"/>
      <c r="D143" s="196" t="s">
        <v>196</v>
      </c>
      <c r="E143" s="197" t="s">
        <v>5</v>
      </c>
      <c r="F143" s="198" t="s">
        <v>4556</v>
      </c>
      <c r="H143" s="199" t="s">
        <v>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9" t="s">
        <v>196</v>
      </c>
      <c r="AU143" s="199" t="s">
        <v>80</v>
      </c>
      <c r="AV143" s="12" t="s">
        <v>24</v>
      </c>
      <c r="AW143" s="12" t="s">
        <v>37</v>
      </c>
      <c r="AX143" s="12" t="s">
        <v>73</v>
      </c>
      <c r="AY143" s="199" t="s">
        <v>187</v>
      </c>
    </row>
    <row r="144" spans="2:65" s="13" customFormat="1">
      <c r="B144" s="204"/>
      <c r="D144" s="196" t="s">
        <v>196</v>
      </c>
      <c r="E144" s="205" t="s">
        <v>5</v>
      </c>
      <c r="F144" s="206" t="s">
        <v>4557</v>
      </c>
      <c r="H144" s="207">
        <v>58.08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65" s="14" customFormat="1">
      <c r="B145" s="212"/>
      <c r="D145" s="196" t="s">
        <v>196</v>
      </c>
      <c r="E145" s="213" t="s">
        <v>5</v>
      </c>
      <c r="F145" s="214" t="s">
        <v>201</v>
      </c>
      <c r="H145" s="215">
        <v>58.08</v>
      </c>
      <c r="I145" s="216"/>
      <c r="L145" s="212"/>
      <c r="M145" s="217"/>
      <c r="N145" s="218"/>
      <c r="O145" s="218"/>
      <c r="P145" s="218"/>
      <c r="Q145" s="218"/>
      <c r="R145" s="218"/>
      <c r="S145" s="218"/>
      <c r="T145" s="219"/>
      <c r="AT145" s="213" t="s">
        <v>196</v>
      </c>
      <c r="AU145" s="213" t="s">
        <v>80</v>
      </c>
      <c r="AV145" s="14" t="s">
        <v>202</v>
      </c>
      <c r="AW145" s="14" t="s">
        <v>37</v>
      </c>
      <c r="AX145" s="14" t="s">
        <v>73</v>
      </c>
      <c r="AY145" s="213" t="s">
        <v>187</v>
      </c>
    </row>
    <row r="146" spans="2:65" s="15" customFormat="1">
      <c r="B146" s="220"/>
      <c r="D146" s="221" t="s">
        <v>196</v>
      </c>
      <c r="E146" s="222" t="s">
        <v>5</v>
      </c>
      <c r="F146" s="223" t="s">
        <v>203</v>
      </c>
      <c r="H146" s="224">
        <v>58.08</v>
      </c>
      <c r="I146" s="225"/>
      <c r="L146" s="220"/>
      <c r="M146" s="226"/>
      <c r="N146" s="227"/>
      <c r="O146" s="227"/>
      <c r="P146" s="227"/>
      <c r="Q146" s="227"/>
      <c r="R146" s="227"/>
      <c r="S146" s="227"/>
      <c r="T146" s="228"/>
      <c r="AT146" s="229" t="s">
        <v>196</v>
      </c>
      <c r="AU146" s="229" t="s">
        <v>80</v>
      </c>
      <c r="AV146" s="15" t="s">
        <v>194</v>
      </c>
      <c r="AW146" s="15" t="s">
        <v>37</v>
      </c>
      <c r="AX146" s="15" t="s">
        <v>24</v>
      </c>
      <c r="AY146" s="229" t="s">
        <v>187</v>
      </c>
    </row>
    <row r="147" spans="2:65" s="1" customFormat="1" ht="44.25" customHeight="1">
      <c r="B147" s="182"/>
      <c r="C147" s="183" t="s">
        <v>29</v>
      </c>
      <c r="D147" s="183" t="s">
        <v>189</v>
      </c>
      <c r="E147" s="184" t="s">
        <v>4558</v>
      </c>
      <c r="F147" s="185" t="s">
        <v>4559</v>
      </c>
      <c r="G147" s="186" t="s">
        <v>192</v>
      </c>
      <c r="H147" s="187">
        <v>10.56</v>
      </c>
      <c r="I147" s="188"/>
      <c r="J147" s="189">
        <f>ROUND(I147*H147,2)</f>
        <v>0</v>
      </c>
      <c r="K147" s="185" t="s">
        <v>4527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2.121</v>
      </c>
      <c r="R147" s="192">
        <f>Q147*H147</f>
        <v>22.397760000000002</v>
      </c>
      <c r="S147" s="192">
        <v>0</v>
      </c>
      <c r="T147" s="193">
        <f>S147*H147</f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194</v>
      </c>
      <c r="BM147" s="25" t="s">
        <v>4560</v>
      </c>
    </row>
    <row r="148" spans="2:65" s="12" customFormat="1">
      <c r="B148" s="195"/>
      <c r="D148" s="196" t="s">
        <v>196</v>
      </c>
      <c r="E148" s="197" t="s">
        <v>5</v>
      </c>
      <c r="F148" s="198" t="s">
        <v>4555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65" s="12" customFormat="1">
      <c r="B149" s="195"/>
      <c r="D149" s="196" t="s">
        <v>196</v>
      </c>
      <c r="E149" s="197" t="s">
        <v>5</v>
      </c>
      <c r="F149" s="198" t="s">
        <v>4530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65" s="12" customFormat="1">
      <c r="B150" s="195"/>
      <c r="D150" s="196" t="s">
        <v>196</v>
      </c>
      <c r="E150" s="197" t="s">
        <v>5</v>
      </c>
      <c r="F150" s="198" t="s">
        <v>4556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65" s="13" customFormat="1">
      <c r="B151" s="204"/>
      <c r="D151" s="196" t="s">
        <v>196</v>
      </c>
      <c r="E151" s="205" t="s">
        <v>5</v>
      </c>
      <c r="F151" s="206" t="s">
        <v>4561</v>
      </c>
      <c r="H151" s="207">
        <v>10.56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65" s="14" customFormat="1">
      <c r="B152" s="212"/>
      <c r="D152" s="196" t="s">
        <v>196</v>
      </c>
      <c r="E152" s="213" t="s">
        <v>5</v>
      </c>
      <c r="F152" s="214" t="s">
        <v>201</v>
      </c>
      <c r="H152" s="215">
        <v>10.56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65" s="15" customFormat="1">
      <c r="B153" s="220"/>
      <c r="D153" s="221" t="s">
        <v>196</v>
      </c>
      <c r="E153" s="222" t="s">
        <v>5</v>
      </c>
      <c r="F153" s="223" t="s">
        <v>203</v>
      </c>
      <c r="H153" s="224">
        <v>10.56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183" t="s">
        <v>112</v>
      </c>
      <c r="D154" s="183" t="s">
        <v>189</v>
      </c>
      <c r="E154" s="184" t="s">
        <v>4562</v>
      </c>
      <c r="F154" s="185" t="s">
        <v>4563</v>
      </c>
      <c r="G154" s="186" t="s">
        <v>277</v>
      </c>
      <c r="H154" s="187">
        <v>58.08</v>
      </c>
      <c r="I154" s="188"/>
      <c r="J154" s="189">
        <f>ROUND(I154*H154,2)</f>
        <v>0</v>
      </c>
      <c r="K154" s="185" t="s">
        <v>4527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194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4564</v>
      </c>
    </row>
    <row r="155" spans="2:65" s="12" customFormat="1">
      <c r="B155" s="195"/>
      <c r="D155" s="196" t="s">
        <v>196</v>
      </c>
      <c r="E155" s="197" t="s">
        <v>5</v>
      </c>
      <c r="F155" s="198" t="s">
        <v>4555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65" s="12" customFormat="1">
      <c r="B156" s="195"/>
      <c r="D156" s="196" t="s">
        <v>196</v>
      </c>
      <c r="E156" s="197" t="s">
        <v>5</v>
      </c>
      <c r="F156" s="198" t="s">
        <v>4530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65" s="12" customFormat="1">
      <c r="B157" s="195"/>
      <c r="D157" s="196" t="s">
        <v>196</v>
      </c>
      <c r="E157" s="197" t="s">
        <v>5</v>
      </c>
      <c r="F157" s="198" t="s">
        <v>4556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196</v>
      </c>
      <c r="AU157" s="199" t="s">
        <v>80</v>
      </c>
      <c r="AV157" s="12" t="s">
        <v>24</v>
      </c>
      <c r="AW157" s="12" t="s">
        <v>37</v>
      </c>
      <c r="AX157" s="12" t="s">
        <v>73</v>
      </c>
      <c r="AY157" s="199" t="s">
        <v>187</v>
      </c>
    </row>
    <row r="158" spans="2:65" s="13" customFormat="1">
      <c r="B158" s="204"/>
      <c r="D158" s="196" t="s">
        <v>196</v>
      </c>
      <c r="E158" s="205" t="s">
        <v>5</v>
      </c>
      <c r="F158" s="206" t="s">
        <v>4557</v>
      </c>
      <c r="H158" s="207">
        <v>58.08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196</v>
      </c>
      <c r="AU158" s="205" t="s">
        <v>80</v>
      </c>
      <c r="AV158" s="13" t="s">
        <v>80</v>
      </c>
      <c r="AW158" s="13" t="s">
        <v>37</v>
      </c>
      <c r="AX158" s="13" t="s">
        <v>73</v>
      </c>
      <c r="AY158" s="205" t="s">
        <v>187</v>
      </c>
    </row>
    <row r="159" spans="2:65" s="14" customFormat="1">
      <c r="B159" s="212"/>
      <c r="D159" s="196" t="s">
        <v>196</v>
      </c>
      <c r="E159" s="213" t="s">
        <v>5</v>
      </c>
      <c r="F159" s="214" t="s">
        <v>201</v>
      </c>
      <c r="H159" s="215">
        <v>58.08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196</v>
      </c>
      <c r="AU159" s="213" t="s">
        <v>80</v>
      </c>
      <c r="AV159" s="14" t="s">
        <v>202</v>
      </c>
      <c r="AW159" s="14" t="s">
        <v>37</v>
      </c>
      <c r="AX159" s="14" t="s">
        <v>73</v>
      </c>
      <c r="AY159" s="213" t="s">
        <v>187</v>
      </c>
    </row>
    <row r="160" spans="2:65" s="15" customFormat="1">
      <c r="B160" s="220"/>
      <c r="D160" s="221" t="s">
        <v>196</v>
      </c>
      <c r="E160" s="222" t="s">
        <v>5</v>
      </c>
      <c r="F160" s="223" t="s">
        <v>203</v>
      </c>
      <c r="H160" s="224">
        <v>58.08</v>
      </c>
      <c r="I160" s="225"/>
      <c r="L160" s="220"/>
      <c r="M160" s="226"/>
      <c r="N160" s="227"/>
      <c r="O160" s="227"/>
      <c r="P160" s="227"/>
      <c r="Q160" s="227"/>
      <c r="R160" s="227"/>
      <c r="S160" s="227"/>
      <c r="T160" s="228"/>
      <c r="AT160" s="229" t="s">
        <v>196</v>
      </c>
      <c r="AU160" s="229" t="s">
        <v>80</v>
      </c>
      <c r="AV160" s="15" t="s">
        <v>194</v>
      </c>
      <c r="AW160" s="15" t="s">
        <v>37</v>
      </c>
      <c r="AX160" s="15" t="s">
        <v>24</v>
      </c>
      <c r="AY160" s="229" t="s">
        <v>187</v>
      </c>
    </row>
    <row r="161" spans="2:65" s="1" customFormat="1" ht="22.5" customHeight="1">
      <c r="B161" s="182"/>
      <c r="C161" s="183" t="s">
        <v>115</v>
      </c>
      <c r="D161" s="183" t="s">
        <v>189</v>
      </c>
      <c r="E161" s="184" t="s">
        <v>4565</v>
      </c>
      <c r="F161" s="185" t="s">
        <v>4566</v>
      </c>
      <c r="G161" s="186" t="s">
        <v>277</v>
      </c>
      <c r="H161" s="187">
        <v>52.8</v>
      </c>
      <c r="I161" s="188"/>
      <c r="J161" s="189">
        <f>ROUND(I161*H161,2)</f>
        <v>0</v>
      </c>
      <c r="K161" s="185" t="s">
        <v>4527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0.1837</v>
      </c>
      <c r="R161" s="192">
        <f>Q161*H161</f>
        <v>9.6993600000000004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4567</v>
      </c>
    </row>
    <row r="162" spans="2:65" s="12" customFormat="1">
      <c r="B162" s="195"/>
      <c r="D162" s="196" t="s">
        <v>196</v>
      </c>
      <c r="E162" s="197" t="s">
        <v>5</v>
      </c>
      <c r="F162" s="198" t="s">
        <v>4568</v>
      </c>
      <c r="H162" s="199" t="s">
        <v>5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9" t="s">
        <v>196</v>
      </c>
      <c r="AU162" s="199" t="s">
        <v>80</v>
      </c>
      <c r="AV162" s="12" t="s">
        <v>24</v>
      </c>
      <c r="AW162" s="12" t="s">
        <v>37</v>
      </c>
      <c r="AX162" s="12" t="s">
        <v>73</v>
      </c>
      <c r="AY162" s="199" t="s">
        <v>187</v>
      </c>
    </row>
    <row r="163" spans="2:65" s="12" customFormat="1">
      <c r="B163" s="195"/>
      <c r="D163" s="196" t="s">
        <v>196</v>
      </c>
      <c r="E163" s="197" t="s">
        <v>5</v>
      </c>
      <c r="F163" s="198" t="s">
        <v>4530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196</v>
      </c>
      <c r="AU163" s="199" t="s">
        <v>80</v>
      </c>
      <c r="AV163" s="12" t="s">
        <v>24</v>
      </c>
      <c r="AW163" s="12" t="s">
        <v>37</v>
      </c>
      <c r="AX163" s="12" t="s">
        <v>73</v>
      </c>
      <c r="AY163" s="199" t="s">
        <v>187</v>
      </c>
    </row>
    <row r="164" spans="2:65" s="12" customFormat="1">
      <c r="B164" s="195"/>
      <c r="D164" s="196" t="s">
        <v>196</v>
      </c>
      <c r="E164" s="197" t="s">
        <v>5</v>
      </c>
      <c r="F164" s="198" t="s">
        <v>4556</v>
      </c>
      <c r="H164" s="199" t="s">
        <v>5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9" t="s">
        <v>196</v>
      </c>
      <c r="AU164" s="199" t="s">
        <v>80</v>
      </c>
      <c r="AV164" s="12" t="s">
        <v>24</v>
      </c>
      <c r="AW164" s="12" t="s">
        <v>37</v>
      </c>
      <c r="AX164" s="12" t="s">
        <v>73</v>
      </c>
      <c r="AY164" s="199" t="s">
        <v>187</v>
      </c>
    </row>
    <row r="165" spans="2:65" s="13" customFormat="1">
      <c r="B165" s="204"/>
      <c r="D165" s="196" t="s">
        <v>196</v>
      </c>
      <c r="E165" s="205" t="s">
        <v>5</v>
      </c>
      <c r="F165" s="206" t="s">
        <v>4569</v>
      </c>
      <c r="H165" s="207">
        <v>52.8</v>
      </c>
      <c r="I165" s="208"/>
      <c r="L165" s="204"/>
      <c r="M165" s="209"/>
      <c r="N165" s="210"/>
      <c r="O165" s="210"/>
      <c r="P165" s="210"/>
      <c r="Q165" s="210"/>
      <c r="R165" s="210"/>
      <c r="S165" s="210"/>
      <c r="T165" s="211"/>
      <c r="AT165" s="205" t="s">
        <v>196</v>
      </c>
      <c r="AU165" s="205" t="s">
        <v>80</v>
      </c>
      <c r="AV165" s="13" t="s">
        <v>80</v>
      </c>
      <c r="AW165" s="13" t="s">
        <v>37</v>
      </c>
      <c r="AX165" s="13" t="s">
        <v>73</v>
      </c>
      <c r="AY165" s="205" t="s">
        <v>187</v>
      </c>
    </row>
    <row r="166" spans="2:65" s="14" customFormat="1">
      <c r="B166" s="212"/>
      <c r="D166" s="196" t="s">
        <v>196</v>
      </c>
      <c r="E166" s="213" t="s">
        <v>5</v>
      </c>
      <c r="F166" s="214" t="s">
        <v>201</v>
      </c>
      <c r="H166" s="215">
        <v>52.8</v>
      </c>
      <c r="I166" s="216"/>
      <c r="L166" s="212"/>
      <c r="M166" s="217"/>
      <c r="N166" s="218"/>
      <c r="O166" s="218"/>
      <c r="P166" s="218"/>
      <c r="Q166" s="218"/>
      <c r="R166" s="218"/>
      <c r="S166" s="218"/>
      <c r="T166" s="219"/>
      <c r="AT166" s="213" t="s">
        <v>196</v>
      </c>
      <c r="AU166" s="213" t="s">
        <v>80</v>
      </c>
      <c r="AV166" s="14" t="s">
        <v>202</v>
      </c>
      <c r="AW166" s="14" t="s">
        <v>37</v>
      </c>
      <c r="AX166" s="14" t="s">
        <v>73</v>
      </c>
      <c r="AY166" s="213" t="s">
        <v>187</v>
      </c>
    </row>
    <row r="167" spans="2:65" s="15" customFormat="1">
      <c r="B167" s="220"/>
      <c r="D167" s="221" t="s">
        <v>196</v>
      </c>
      <c r="E167" s="222" t="s">
        <v>5</v>
      </c>
      <c r="F167" s="223" t="s">
        <v>203</v>
      </c>
      <c r="H167" s="224">
        <v>52.8</v>
      </c>
      <c r="I167" s="225"/>
      <c r="L167" s="220"/>
      <c r="M167" s="226"/>
      <c r="N167" s="227"/>
      <c r="O167" s="227"/>
      <c r="P167" s="227"/>
      <c r="Q167" s="227"/>
      <c r="R167" s="227"/>
      <c r="S167" s="227"/>
      <c r="T167" s="228"/>
      <c r="AT167" s="229" t="s">
        <v>196</v>
      </c>
      <c r="AU167" s="229" t="s">
        <v>80</v>
      </c>
      <c r="AV167" s="15" t="s">
        <v>194</v>
      </c>
      <c r="AW167" s="15" t="s">
        <v>37</v>
      </c>
      <c r="AX167" s="15" t="s">
        <v>24</v>
      </c>
      <c r="AY167" s="229" t="s">
        <v>187</v>
      </c>
    </row>
    <row r="168" spans="2:65" s="1" customFormat="1" ht="31.5" customHeight="1">
      <c r="B168" s="182"/>
      <c r="C168" s="230" t="s">
        <v>118</v>
      </c>
      <c r="D168" s="230" t="s">
        <v>269</v>
      </c>
      <c r="E168" s="231" t="s">
        <v>4570</v>
      </c>
      <c r="F168" s="232" t="s">
        <v>4571</v>
      </c>
      <c r="G168" s="233" t="s">
        <v>258</v>
      </c>
      <c r="H168" s="234">
        <v>11.616</v>
      </c>
      <c r="I168" s="235"/>
      <c r="J168" s="236">
        <f>ROUND(I168*H168,2)</f>
        <v>0</v>
      </c>
      <c r="K168" s="232" t="s">
        <v>4527</v>
      </c>
      <c r="L168" s="237"/>
      <c r="M168" s="238" t="s">
        <v>5</v>
      </c>
      <c r="N168" s="239" t="s">
        <v>44</v>
      </c>
      <c r="O168" s="43"/>
      <c r="P168" s="192">
        <f>O168*H168</f>
        <v>0</v>
      </c>
      <c r="Q168" s="192">
        <v>1</v>
      </c>
      <c r="R168" s="192">
        <f>Q168*H168</f>
        <v>11.616</v>
      </c>
      <c r="S168" s="192">
        <v>0</v>
      </c>
      <c r="T168" s="193">
        <f>S168*H168</f>
        <v>0</v>
      </c>
      <c r="AR168" s="25" t="s">
        <v>240</v>
      </c>
      <c r="AT168" s="25" t="s">
        <v>269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194</v>
      </c>
      <c r="BM168" s="25" t="s">
        <v>4572</v>
      </c>
    </row>
    <row r="169" spans="2:65" s="1" customFormat="1" ht="27">
      <c r="B169" s="42"/>
      <c r="D169" s="196" t="s">
        <v>417</v>
      </c>
      <c r="F169" s="243" t="s">
        <v>4573</v>
      </c>
      <c r="I169" s="244"/>
      <c r="L169" s="42"/>
      <c r="M169" s="245"/>
      <c r="N169" s="43"/>
      <c r="O169" s="43"/>
      <c r="P169" s="43"/>
      <c r="Q169" s="43"/>
      <c r="R169" s="43"/>
      <c r="S169" s="43"/>
      <c r="T169" s="71"/>
      <c r="AT169" s="25" t="s">
        <v>417</v>
      </c>
      <c r="AU169" s="25" t="s">
        <v>80</v>
      </c>
    </row>
    <row r="170" spans="2:65" s="12" customFormat="1">
      <c r="B170" s="195"/>
      <c r="D170" s="196" t="s">
        <v>196</v>
      </c>
      <c r="E170" s="197" t="s">
        <v>5</v>
      </c>
      <c r="F170" s="198" t="s">
        <v>4574</v>
      </c>
      <c r="H170" s="199" t="s">
        <v>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9" t="s">
        <v>196</v>
      </c>
      <c r="AU170" s="199" t="s">
        <v>80</v>
      </c>
      <c r="AV170" s="12" t="s">
        <v>24</v>
      </c>
      <c r="AW170" s="12" t="s">
        <v>37</v>
      </c>
      <c r="AX170" s="12" t="s">
        <v>73</v>
      </c>
      <c r="AY170" s="199" t="s">
        <v>187</v>
      </c>
    </row>
    <row r="171" spans="2:65" s="13" customFormat="1">
      <c r="B171" s="204"/>
      <c r="D171" s="196" t="s">
        <v>196</v>
      </c>
      <c r="E171" s="205" t="s">
        <v>5</v>
      </c>
      <c r="F171" s="206" t="s">
        <v>4575</v>
      </c>
      <c r="H171" s="207">
        <v>11.616</v>
      </c>
      <c r="I171" s="208"/>
      <c r="L171" s="204"/>
      <c r="M171" s="209"/>
      <c r="N171" s="210"/>
      <c r="O171" s="210"/>
      <c r="P171" s="210"/>
      <c r="Q171" s="210"/>
      <c r="R171" s="210"/>
      <c r="S171" s="210"/>
      <c r="T171" s="211"/>
      <c r="AT171" s="205" t="s">
        <v>196</v>
      </c>
      <c r="AU171" s="205" t="s">
        <v>80</v>
      </c>
      <c r="AV171" s="13" t="s">
        <v>80</v>
      </c>
      <c r="AW171" s="13" t="s">
        <v>37</v>
      </c>
      <c r="AX171" s="13" t="s">
        <v>73</v>
      </c>
      <c r="AY171" s="205" t="s">
        <v>187</v>
      </c>
    </row>
    <row r="172" spans="2:65" s="14" customFormat="1">
      <c r="B172" s="212"/>
      <c r="D172" s="196" t="s">
        <v>196</v>
      </c>
      <c r="E172" s="213" t="s">
        <v>5</v>
      </c>
      <c r="F172" s="214" t="s">
        <v>201</v>
      </c>
      <c r="H172" s="215">
        <v>11.616</v>
      </c>
      <c r="I172" s="216"/>
      <c r="L172" s="212"/>
      <c r="M172" s="217"/>
      <c r="N172" s="218"/>
      <c r="O172" s="218"/>
      <c r="P172" s="218"/>
      <c r="Q172" s="218"/>
      <c r="R172" s="218"/>
      <c r="S172" s="218"/>
      <c r="T172" s="219"/>
      <c r="AT172" s="213" t="s">
        <v>196</v>
      </c>
      <c r="AU172" s="213" t="s">
        <v>80</v>
      </c>
      <c r="AV172" s="14" t="s">
        <v>202</v>
      </c>
      <c r="AW172" s="14" t="s">
        <v>37</v>
      </c>
      <c r="AX172" s="14" t="s">
        <v>73</v>
      </c>
      <c r="AY172" s="213" t="s">
        <v>187</v>
      </c>
    </row>
    <row r="173" spans="2:65" s="15" customFormat="1">
      <c r="B173" s="220"/>
      <c r="D173" s="221" t="s">
        <v>196</v>
      </c>
      <c r="E173" s="222" t="s">
        <v>5</v>
      </c>
      <c r="F173" s="223" t="s">
        <v>203</v>
      </c>
      <c r="H173" s="224">
        <v>11.616</v>
      </c>
      <c r="I173" s="225"/>
      <c r="L173" s="220"/>
      <c r="M173" s="226"/>
      <c r="N173" s="227"/>
      <c r="O173" s="227"/>
      <c r="P173" s="227"/>
      <c r="Q173" s="227"/>
      <c r="R173" s="227"/>
      <c r="S173" s="227"/>
      <c r="T173" s="228"/>
      <c r="AT173" s="229" t="s">
        <v>196</v>
      </c>
      <c r="AU173" s="229" t="s">
        <v>80</v>
      </c>
      <c r="AV173" s="15" t="s">
        <v>194</v>
      </c>
      <c r="AW173" s="15" t="s">
        <v>37</v>
      </c>
      <c r="AX173" s="15" t="s">
        <v>24</v>
      </c>
      <c r="AY173" s="229" t="s">
        <v>187</v>
      </c>
    </row>
    <row r="174" spans="2:65" s="1" customFormat="1" ht="44.25" customHeight="1">
      <c r="B174" s="182"/>
      <c r="C174" s="183" t="s">
        <v>121</v>
      </c>
      <c r="D174" s="183" t="s">
        <v>189</v>
      </c>
      <c r="E174" s="184" t="s">
        <v>4576</v>
      </c>
      <c r="F174" s="185" t="s">
        <v>4577</v>
      </c>
      <c r="G174" s="186" t="s">
        <v>277</v>
      </c>
      <c r="H174" s="187">
        <v>100</v>
      </c>
      <c r="I174" s="188"/>
      <c r="J174" s="189">
        <f>ROUND(I174*H174,2)</f>
        <v>0</v>
      </c>
      <c r="K174" s="185" t="s">
        <v>193</v>
      </c>
      <c r="L174" s="42"/>
      <c r="M174" s="190" t="s">
        <v>5</v>
      </c>
      <c r="N174" s="191" t="s">
        <v>44</v>
      </c>
      <c r="O174" s="43"/>
      <c r="P174" s="192">
        <f>O174*H174</f>
        <v>0</v>
      </c>
      <c r="Q174" s="192">
        <v>0.10100000000000001</v>
      </c>
      <c r="R174" s="192">
        <f>Q174*H174</f>
        <v>10.100000000000001</v>
      </c>
      <c r="S174" s="192">
        <v>0</v>
      </c>
      <c r="T174" s="193">
        <f>S174*H174</f>
        <v>0</v>
      </c>
      <c r="AR174" s="25" t="s">
        <v>194</v>
      </c>
      <c r="AT174" s="25" t="s">
        <v>189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194</v>
      </c>
      <c r="BM174" s="25" t="s">
        <v>4578</v>
      </c>
    </row>
    <row r="175" spans="2:65" s="12" customFormat="1">
      <c r="B175" s="195"/>
      <c r="D175" s="196" t="s">
        <v>196</v>
      </c>
      <c r="E175" s="197" t="s">
        <v>5</v>
      </c>
      <c r="F175" s="198" t="s">
        <v>4579</v>
      </c>
      <c r="H175" s="199" t="s">
        <v>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9" t="s">
        <v>196</v>
      </c>
      <c r="AU175" s="199" t="s">
        <v>80</v>
      </c>
      <c r="AV175" s="12" t="s">
        <v>24</v>
      </c>
      <c r="AW175" s="12" t="s">
        <v>37</v>
      </c>
      <c r="AX175" s="12" t="s">
        <v>73</v>
      </c>
      <c r="AY175" s="199" t="s">
        <v>187</v>
      </c>
    </row>
    <row r="176" spans="2:65" s="12" customFormat="1">
      <c r="B176" s="195"/>
      <c r="D176" s="196" t="s">
        <v>196</v>
      </c>
      <c r="E176" s="197" t="s">
        <v>5</v>
      </c>
      <c r="F176" s="198" t="s">
        <v>4524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196</v>
      </c>
      <c r="AU176" s="199" t="s">
        <v>80</v>
      </c>
      <c r="AV176" s="12" t="s">
        <v>24</v>
      </c>
      <c r="AW176" s="12" t="s">
        <v>37</v>
      </c>
      <c r="AX176" s="12" t="s">
        <v>73</v>
      </c>
      <c r="AY176" s="199" t="s">
        <v>187</v>
      </c>
    </row>
    <row r="177" spans="2:65" s="13" customFormat="1">
      <c r="B177" s="204"/>
      <c r="D177" s="196" t="s">
        <v>196</v>
      </c>
      <c r="E177" s="205" t="s">
        <v>5</v>
      </c>
      <c r="F177" s="206" t="s">
        <v>30</v>
      </c>
      <c r="H177" s="207">
        <v>100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196</v>
      </c>
      <c r="AU177" s="205" t="s">
        <v>80</v>
      </c>
      <c r="AV177" s="13" t="s">
        <v>80</v>
      </c>
      <c r="AW177" s="13" t="s">
        <v>37</v>
      </c>
      <c r="AX177" s="13" t="s">
        <v>73</v>
      </c>
      <c r="AY177" s="205" t="s">
        <v>187</v>
      </c>
    </row>
    <row r="178" spans="2:65" s="14" customFormat="1">
      <c r="B178" s="212"/>
      <c r="D178" s="196" t="s">
        <v>196</v>
      </c>
      <c r="E178" s="213" t="s">
        <v>5</v>
      </c>
      <c r="F178" s="214" t="s">
        <v>201</v>
      </c>
      <c r="H178" s="215">
        <v>100</v>
      </c>
      <c r="I178" s="216"/>
      <c r="L178" s="212"/>
      <c r="M178" s="217"/>
      <c r="N178" s="218"/>
      <c r="O178" s="218"/>
      <c r="P178" s="218"/>
      <c r="Q178" s="218"/>
      <c r="R178" s="218"/>
      <c r="S178" s="218"/>
      <c r="T178" s="219"/>
      <c r="AT178" s="213" t="s">
        <v>196</v>
      </c>
      <c r="AU178" s="213" t="s">
        <v>80</v>
      </c>
      <c r="AV178" s="14" t="s">
        <v>202</v>
      </c>
      <c r="AW178" s="14" t="s">
        <v>37</v>
      </c>
      <c r="AX178" s="14" t="s">
        <v>73</v>
      </c>
      <c r="AY178" s="213" t="s">
        <v>187</v>
      </c>
    </row>
    <row r="179" spans="2:65" s="15" customFormat="1">
      <c r="B179" s="220"/>
      <c r="D179" s="196" t="s">
        <v>196</v>
      </c>
      <c r="E179" s="240" t="s">
        <v>5</v>
      </c>
      <c r="F179" s="241" t="s">
        <v>203</v>
      </c>
      <c r="H179" s="242">
        <v>100</v>
      </c>
      <c r="I179" s="225"/>
      <c r="L179" s="220"/>
      <c r="M179" s="226"/>
      <c r="N179" s="227"/>
      <c r="O179" s="227"/>
      <c r="P179" s="227"/>
      <c r="Q179" s="227"/>
      <c r="R179" s="227"/>
      <c r="S179" s="227"/>
      <c r="T179" s="228"/>
      <c r="AT179" s="229" t="s">
        <v>196</v>
      </c>
      <c r="AU179" s="229" t="s">
        <v>80</v>
      </c>
      <c r="AV179" s="15" t="s">
        <v>194</v>
      </c>
      <c r="AW179" s="15" t="s">
        <v>37</v>
      </c>
      <c r="AX179" s="15" t="s">
        <v>24</v>
      </c>
      <c r="AY179" s="229" t="s">
        <v>187</v>
      </c>
    </row>
    <row r="180" spans="2:65" s="11" customFormat="1" ht="29.85" customHeight="1">
      <c r="B180" s="168"/>
      <c r="D180" s="179" t="s">
        <v>72</v>
      </c>
      <c r="E180" s="180" t="s">
        <v>246</v>
      </c>
      <c r="F180" s="180" t="s">
        <v>852</v>
      </c>
      <c r="I180" s="171"/>
      <c r="J180" s="181">
        <f>BK180</f>
        <v>0</v>
      </c>
      <c r="L180" s="168"/>
      <c r="M180" s="173"/>
      <c r="N180" s="174"/>
      <c r="O180" s="174"/>
      <c r="P180" s="175">
        <f>SUM(P181:P192)</f>
        <v>0</v>
      </c>
      <c r="Q180" s="174"/>
      <c r="R180" s="175">
        <f>SUM(R181:R192)</f>
        <v>3.3845099999999997</v>
      </c>
      <c r="S180" s="174"/>
      <c r="T180" s="176">
        <f>SUM(T181:T192)</f>
        <v>16.896000000000001</v>
      </c>
      <c r="AR180" s="169" t="s">
        <v>24</v>
      </c>
      <c r="AT180" s="177" t="s">
        <v>72</v>
      </c>
      <c r="AU180" s="177" t="s">
        <v>24</v>
      </c>
      <c r="AY180" s="169" t="s">
        <v>187</v>
      </c>
      <c r="BK180" s="178">
        <f>SUM(BK181:BK192)</f>
        <v>0</v>
      </c>
    </row>
    <row r="181" spans="2:65" s="1" customFormat="1" ht="31.5" customHeight="1">
      <c r="B181" s="182"/>
      <c r="C181" s="183" t="s">
        <v>11</v>
      </c>
      <c r="D181" s="183" t="s">
        <v>189</v>
      </c>
      <c r="E181" s="184" t="s">
        <v>4580</v>
      </c>
      <c r="F181" s="185" t="s">
        <v>4581</v>
      </c>
      <c r="G181" s="186" t="s">
        <v>192</v>
      </c>
      <c r="H181" s="187">
        <v>1.5</v>
      </c>
      <c r="I181" s="188"/>
      <c r="J181" s="189">
        <f>ROUND(I181*H181,2)</f>
        <v>0</v>
      </c>
      <c r="K181" s="185" t="s">
        <v>4527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2.2563399999999998</v>
      </c>
      <c r="R181" s="192">
        <f>Q181*H181</f>
        <v>3.3845099999999997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4582</v>
      </c>
    </row>
    <row r="182" spans="2:65" s="12" customFormat="1">
      <c r="B182" s="195"/>
      <c r="D182" s="196" t="s">
        <v>196</v>
      </c>
      <c r="E182" s="197" t="s">
        <v>5</v>
      </c>
      <c r="F182" s="198" t="s">
        <v>4583</v>
      </c>
      <c r="H182" s="199" t="s">
        <v>5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199" t="s">
        <v>196</v>
      </c>
      <c r="AU182" s="199" t="s">
        <v>80</v>
      </c>
      <c r="AV182" s="12" t="s">
        <v>24</v>
      </c>
      <c r="AW182" s="12" t="s">
        <v>37</v>
      </c>
      <c r="AX182" s="12" t="s">
        <v>73</v>
      </c>
      <c r="AY182" s="199" t="s">
        <v>187</v>
      </c>
    </row>
    <row r="183" spans="2:65" s="12" customFormat="1">
      <c r="B183" s="195"/>
      <c r="D183" s="196" t="s">
        <v>196</v>
      </c>
      <c r="E183" s="197" t="s">
        <v>5</v>
      </c>
      <c r="F183" s="198" t="s">
        <v>4530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65" s="13" customFormat="1">
      <c r="B184" s="204"/>
      <c r="D184" s="196" t="s">
        <v>196</v>
      </c>
      <c r="E184" s="205" t="s">
        <v>5</v>
      </c>
      <c r="F184" s="206" t="s">
        <v>4584</v>
      </c>
      <c r="H184" s="207">
        <v>1.5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65" s="14" customFormat="1">
      <c r="B185" s="212"/>
      <c r="D185" s="196" t="s">
        <v>196</v>
      </c>
      <c r="E185" s="213" t="s">
        <v>5</v>
      </c>
      <c r="F185" s="214" t="s">
        <v>201</v>
      </c>
      <c r="H185" s="215">
        <v>1.5</v>
      </c>
      <c r="I185" s="216"/>
      <c r="L185" s="212"/>
      <c r="M185" s="217"/>
      <c r="N185" s="218"/>
      <c r="O185" s="218"/>
      <c r="P185" s="218"/>
      <c r="Q185" s="218"/>
      <c r="R185" s="218"/>
      <c r="S185" s="218"/>
      <c r="T185" s="219"/>
      <c r="AT185" s="213" t="s">
        <v>196</v>
      </c>
      <c r="AU185" s="213" t="s">
        <v>80</v>
      </c>
      <c r="AV185" s="14" t="s">
        <v>202</v>
      </c>
      <c r="AW185" s="14" t="s">
        <v>37</v>
      </c>
      <c r="AX185" s="14" t="s">
        <v>73</v>
      </c>
      <c r="AY185" s="213" t="s">
        <v>187</v>
      </c>
    </row>
    <row r="186" spans="2:65" s="15" customFormat="1">
      <c r="B186" s="220"/>
      <c r="D186" s="221" t="s">
        <v>196</v>
      </c>
      <c r="E186" s="222" t="s">
        <v>5</v>
      </c>
      <c r="F186" s="223" t="s">
        <v>203</v>
      </c>
      <c r="H186" s="224">
        <v>1.5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31.5" customHeight="1">
      <c r="B187" s="182"/>
      <c r="C187" s="183" t="s">
        <v>126</v>
      </c>
      <c r="D187" s="183" t="s">
        <v>189</v>
      </c>
      <c r="E187" s="184" t="s">
        <v>4585</v>
      </c>
      <c r="F187" s="185" t="s">
        <v>4586</v>
      </c>
      <c r="G187" s="186" t="s">
        <v>192</v>
      </c>
      <c r="H187" s="187">
        <v>10.56</v>
      </c>
      <c r="I187" s="188"/>
      <c r="J187" s="189">
        <f>ROUND(I187*H187,2)</f>
        <v>0</v>
      </c>
      <c r="K187" s="185" t="s">
        <v>4527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1.6</v>
      </c>
      <c r="T187" s="193">
        <f>S187*H187</f>
        <v>16.896000000000001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4587</v>
      </c>
    </row>
    <row r="188" spans="2:65" s="12" customFormat="1">
      <c r="B188" s="195"/>
      <c r="D188" s="196" t="s">
        <v>196</v>
      </c>
      <c r="E188" s="197" t="s">
        <v>5</v>
      </c>
      <c r="F188" s="198" t="s">
        <v>4588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65" s="12" customFormat="1">
      <c r="B189" s="195"/>
      <c r="D189" s="196" t="s">
        <v>196</v>
      </c>
      <c r="E189" s="197" t="s">
        <v>5</v>
      </c>
      <c r="F189" s="198" t="s">
        <v>4530</v>
      </c>
      <c r="H189" s="199" t="s">
        <v>5</v>
      </c>
      <c r="I189" s="200"/>
      <c r="L189" s="195"/>
      <c r="M189" s="201"/>
      <c r="N189" s="202"/>
      <c r="O189" s="202"/>
      <c r="P189" s="202"/>
      <c r="Q189" s="202"/>
      <c r="R189" s="202"/>
      <c r="S189" s="202"/>
      <c r="T189" s="203"/>
      <c r="AT189" s="199" t="s">
        <v>196</v>
      </c>
      <c r="AU189" s="199" t="s">
        <v>80</v>
      </c>
      <c r="AV189" s="12" t="s">
        <v>24</v>
      </c>
      <c r="AW189" s="12" t="s">
        <v>37</v>
      </c>
      <c r="AX189" s="12" t="s">
        <v>73</v>
      </c>
      <c r="AY189" s="199" t="s">
        <v>187</v>
      </c>
    </row>
    <row r="190" spans="2:65" s="13" customFormat="1">
      <c r="B190" s="204"/>
      <c r="D190" s="196" t="s">
        <v>196</v>
      </c>
      <c r="E190" s="205" t="s">
        <v>5</v>
      </c>
      <c r="F190" s="206" t="s">
        <v>4561</v>
      </c>
      <c r="H190" s="207">
        <v>10.56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65" s="14" customFormat="1">
      <c r="B191" s="212"/>
      <c r="D191" s="196" t="s">
        <v>196</v>
      </c>
      <c r="E191" s="213" t="s">
        <v>5</v>
      </c>
      <c r="F191" s="214" t="s">
        <v>201</v>
      </c>
      <c r="H191" s="215">
        <v>10.56</v>
      </c>
      <c r="I191" s="216"/>
      <c r="L191" s="212"/>
      <c r="M191" s="217"/>
      <c r="N191" s="218"/>
      <c r="O191" s="218"/>
      <c r="P191" s="218"/>
      <c r="Q191" s="218"/>
      <c r="R191" s="218"/>
      <c r="S191" s="218"/>
      <c r="T191" s="219"/>
      <c r="AT191" s="213" t="s">
        <v>196</v>
      </c>
      <c r="AU191" s="213" t="s">
        <v>80</v>
      </c>
      <c r="AV191" s="14" t="s">
        <v>202</v>
      </c>
      <c r="AW191" s="14" t="s">
        <v>37</v>
      </c>
      <c r="AX191" s="14" t="s">
        <v>73</v>
      </c>
      <c r="AY191" s="213" t="s">
        <v>187</v>
      </c>
    </row>
    <row r="192" spans="2:65" s="15" customFormat="1">
      <c r="B192" s="220"/>
      <c r="D192" s="196" t="s">
        <v>196</v>
      </c>
      <c r="E192" s="240" t="s">
        <v>5</v>
      </c>
      <c r="F192" s="241" t="s">
        <v>203</v>
      </c>
      <c r="H192" s="242">
        <v>10.56</v>
      </c>
      <c r="I192" s="225"/>
      <c r="L192" s="220"/>
      <c r="M192" s="226"/>
      <c r="N192" s="227"/>
      <c r="O192" s="227"/>
      <c r="P192" s="227"/>
      <c r="Q192" s="227"/>
      <c r="R192" s="227"/>
      <c r="S192" s="227"/>
      <c r="T192" s="228"/>
      <c r="AT192" s="229" t="s">
        <v>196</v>
      </c>
      <c r="AU192" s="229" t="s">
        <v>80</v>
      </c>
      <c r="AV192" s="15" t="s">
        <v>194</v>
      </c>
      <c r="AW192" s="15" t="s">
        <v>37</v>
      </c>
      <c r="AX192" s="15" t="s">
        <v>24</v>
      </c>
      <c r="AY192" s="229" t="s">
        <v>187</v>
      </c>
    </row>
    <row r="193" spans="2:65" s="11" customFormat="1" ht="29.85" customHeight="1">
      <c r="B193" s="168"/>
      <c r="D193" s="179" t="s">
        <v>72</v>
      </c>
      <c r="E193" s="180" t="s">
        <v>1052</v>
      </c>
      <c r="F193" s="180" t="s">
        <v>1053</v>
      </c>
      <c r="I193" s="171"/>
      <c r="J193" s="181">
        <f>BK193</f>
        <v>0</v>
      </c>
      <c r="L193" s="168"/>
      <c r="M193" s="173"/>
      <c r="N193" s="174"/>
      <c r="O193" s="174"/>
      <c r="P193" s="175">
        <f>SUM(P194:P198)</f>
        <v>0</v>
      </c>
      <c r="Q193" s="174"/>
      <c r="R193" s="175">
        <f>SUM(R194:R198)</f>
        <v>0</v>
      </c>
      <c r="S193" s="174"/>
      <c r="T193" s="176">
        <f>SUM(T194:T198)</f>
        <v>0</v>
      </c>
      <c r="AR193" s="169" t="s">
        <v>24</v>
      </c>
      <c r="AT193" s="177" t="s">
        <v>72</v>
      </c>
      <c r="AU193" s="177" t="s">
        <v>24</v>
      </c>
      <c r="AY193" s="169" t="s">
        <v>187</v>
      </c>
      <c r="BK193" s="178">
        <f>SUM(BK194:BK198)</f>
        <v>0</v>
      </c>
    </row>
    <row r="194" spans="2:65" s="1" customFormat="1" ht="31.5" customHeight="1">
      <c r="B194" s="182"/>
      <c r="C194" s="183" t="s">
        <v>296</v>
      </c>
      <c r="D194" s="183" t="s">
        <v>189</v>
      </c>
      <c r="E194" s="184" t="s">
        <v>4589</v>
      </c>
      <c r="F194" s="185" t="s">
        <v>4590</v>
      </c>
      <c r="G194" s="186" t="s">
        <v>258</v>
      </c>
      <c r="H194" s="187">
        <v>42.396000000000001</v>
      </c>
      <c r="I194" s="188"/>
      <c r="J194" s="189">
        <f>ROUND(I194*H194,2)</f>
        <v>0</v>
      </c>
      <c r="K194" s="185" t="s">
        <v>4527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194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194</v>
      </c>
      <c r="BM194" s="25" t="s">
        <v>4591</v>
      </c>
    </row>
    <row r="195" spans="2:65" s="1" customFormat="1" ht="31.5" customHeight="1">
      <c r="B195" s="182"/>
      <c r="C195" s="183" t="s">
        <v>302</v>
      </c>
      <c r="D195" s="183" t="s">
        <v>189</v>
      </c>
      <c r="E195" s="184" t="s">
        <v>1066</v>
      </c>
      <c r="F195" s="185" t="s">
        <v>1067</v>
      </c>
      <c r="G195" s="186" t="s">
        <v>258</v>
      </c>
      <c r="H195" s="187">
        <v>42.396000000000001</v>
      </c>
      <c r="I195" s="188"/>
      <c r="J195" s="189">
        <f>ROUND(I195*H195,2)</f>
        <v>0</v>
      </c>
      <c r="K195" s="185" t="s">
        <v>4527</v>
      </c>
      <c r="L195" s="42"/>
      <c r="M195" s="190" t="s">
        <v>5</v>
      </c>
      <c r="N195" s="191" t="s">
        <v>44</v>
      </c>
      <c r="O195" s="43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25" t="s">
        <v>194</v>
      </c>
      <c r="AT195" s="25" t="s">
        <v>189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4592</v>
      </c>
    </row>
    <row r="196" spans="2:65" s="1" customFormat="1" ht="31.5" customHeight="1">
      <c r="B196" s="182"/>
      <c r="C196" s="183" t="s">
        <v>309</v>
      </c>
      <c r="D196" s="183" t="s">
        <v>189</v>
      </c>
      <c r="E196" s="184" t="s">
        <v>1070</v>
      </c>
      <c r="F196" s="185" t="s">
        <v>1071</v>
      </c>
      <c r="G196" s="186" t="s">
        <v>258</v>
      </c>
      <c r="H196" s="187">
        <v>847.92</v>
      </c>
      <c r="I196" s="188"/>
      <c r="J196" s="189">
        <f>ROUND(I196*H196,2)</f>
        <v>0</v>
      </c>
      <c r="K196" s="185" t="s">
        <v>4527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194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194</v>
      </c>
      <c r="BM196" s="25" t="s">
        <v>4593</v>
      </c>
    </row>
    <row r="197" spans="2:65" s="13" customFormat="1">
      <c r="B197" s="204"/>
      <c r="D197" s="221" t="s">
        <v>196</v>
      </c>
      <c r="E197" s="246" t="s">
        <v>5</v>
      </c>
      <c r="F197" s="247" t="s">
        <v>4594</v>
      </c>
      <c r="H197" s="248">
        <v>847.92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24</v>
      </c>
      <c r="AY197" s="205" t="s">
        <v>187</v>
      </c>
    </row>
    <row r="198" spans="2:65" s="1" customFormat="1" ht="22.5" customHeight="1">
      <c r="B198" s="182"/>
      <c r="C198" s="183" t="s">
        <v>317</v>
      </c>
      <c r="D198" s="183" t="s">
        <v>189</v>
      </c>
      <c r="E198" s="184" t="s">
        <v>4407</v>
      </c>
      <c r="F198" s="185" t="s">
        <v>4408</v>
      </c>
      <c r="G198" s="186" t="s">
        <v>258</v>
      </c>
      <c r="H198" s="187">
        <v>42.396000000000001</v>
      </c>
      <c r="I198" s="188"/>
      <c r="J198" s="189">
        <f>ROUND(I198*H198,2)</f>
        <v>0</v>
      </c>
      <c r="K198" s="185" t="s">
        <v>4527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194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194</v>
      </c>
      <c r="BM198" s="25" t="s">
        <v>4595</v>
      </c>
    </row>
    <row r="199" spans="2:65" s="11" customFormat="1" ht="29.85" customHeight="1">
      <c r="B199" s="168"/>
      <c r="D199" s="179" t="s">
        <v>72</v>
      </c>
      <c r="E199" s="180" t="s">
        <v>1081</v>
      </c>
      <c r="F199" s="180" t="s">
        <v>1082</v>
      </c>
      <c r="I199" s="171"/>
      <c r="J199" s="181">
        <f>BK199</f>
        <v>0</v>
      </c>
      <c r="L199" s="168"/>
      <c r="M199" s="173"/>
      <c r="N199" s="174"/>
      <c r="O199" s="174"/>
      <c r="P199" s="175">
        <f>P200</f>
        <v>0</v>
      </c>
      <c r="Q199" s="174"/>
      <c r="R199" s="175">
        <f>R200</f>
        <v>0</v>
      </c>
      <c r="S199" s="174"/>
      <c r="T199" s="176">
        <f>T200</f>
        <v>0</v>
      </c>
      <c r="AR199" s="169" t="s">
        <v>24</v>
      </c>
      <c r="AT199" s="177" t="s">
        <v>72</v>
      </c>
      <c r="AU199" s="177" t="s">
        <v>24</v>
      </c>
      <c r="AY199" s="169" t="s">
        <v>187</v>
      </c>
      <c r="BK199" s="178">
        <f>BK200</f>
        <v>0</v>
      </c>
    </row>
    <row r="200" spans="2:65" s="1" customFormat="1" ht="31.5" customHeight="1">
      <c r="B200" s="182"/>
      <c r="C200" s="183" t="s">
        <v>10</v>
      </c>
      <c r="D200" s="183" t="s">
        <v>189</v>
      </c>
      <c r="E200" s="184" t="s">
        <v>4596</v>
      </c>
      <c r="F200" s="185" t="s">
        <v>4597</v>
      </c>
      <c r="G200" s="186" t="s">
        <v>258</v>
      </c>
      <c r="H200" s="187">
        <v>57.198</v>
      </c>
      <c r="I200" s="188"/>
      <c r="J200" s="189">
        <f>ROUND(I200*H200,2)</f>
        <v>0</v>
      </c>
      <c r="K200" s="185" t="s">
        <v>4527</v>
      </c>
      <c r="L200" s="42"/>
      <c r="M200" s="190" t="s">
        <v>5</v>
      </c>
      <c r="N200" s="258" t="s">
        <v>44</v>
      </c>
      <c r="O200" s="254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AR200" s="25" t="s">
        <v>194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4598</v>
      </c>
    </row>
    <row r="201" spans="2:65" s="1" customFormat="1" ht="6.95" customHeight="1">
      <c r="B201" s="57"/>
      <c r="C201" s="58"/>
      <c r="D201" s="58"/>
      <c r="E201" s="58"/>
      <c r="F201" s="58"/>
      <c r="G201" s="58"/>
      <c r="H201" s="58"/>
      <c r="I201" s="135"/>
      <c r="J201" s="58"/>
      <c r="K201" s="58"/>
      <c r="L201" s="42"/>
    </row>
  </sheetData>
  <autoFilter ref="C87:K200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120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4599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ROUND(SUM(BE89:BE267), 2)</f>
        <v>0</v>
      </c>
      <c r="G32" s="43"/>
      <c r="H32" s="43"/>
      <c r="I32" s="127">
        <v>0.21</v>
      </c>
      <c r="J32" s="126">
        <f>ROUND(ROUND((SUM(BE89:BE267)),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ROUND(SUM(BF89:BF267), 2)</f>
        <v>0</v>
      </c>
      <c r="G33" s="43"/>
      <c r="H33" s="43"/>
      <c r="I33" s="127">
        <v>0.15</v>
      </c>
      <c r="J33" s="126">
        <f>ROUND(ROUND((SUM(BF89:BF267)),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ROUND(SUM(BG89:BG267),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ROUND(SUM(BH89:BH267),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ROUND(SUM(BI89:BI267),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13 - Přípojka vodovodu, vnější vodovod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J89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J90</f>
        <v>0</v>
      </c>
      <c r="K61" s="149"/>
    </row>
    <row r="62" spans="2:47" s="9" customFormat="1" ht="19.89999999999999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J91</f>
        <v>0</v>
      </c>
      <c r="K62" s="156"/>
    </row>
    <row r="63" spans="2:47" s="9" customFormat="1" ht="19.899999999999999" customHeight="1">
      <c r="B63" s="150"/>
      <c r="C63" s="151"/>
      <c r="D63" s="152" t="s">
        <v>152</v>
      </c>
      <c r="E63" s="153"/>
      <c r="F63" s="153"/>
      <c r="G63" s="153"/>
      <c r="H63" s="153"/>
      <c r="I63" s="154"/>
      <c r="J63" s="155">
        <f>J176</f>
        <v>0</v>
      </c>
      <c r="K63" s="156"/>
    </row>
    <row r="64" spans="2:47" s="9" customFormat="1" ht="19.899999999999999" customHeight="1">
      <c r="B64" s="150"/>
      <c r="C64" s="151"/>
      <c r="D64" s="152" t="s">
        <v>4600</v>
      </c>
      <c r="E64" s="153"/>
      <c r="F64" s="153"/>
      <c r="G64" s="153"/>
      <c r="H64" s="153"/>
      <c r="I64" s="154"/>
      <c r="J64" s="155">
        <f>J182</f>
        <v>0</v>
      </c>
      <c r="K64" s="156"/>
    </row>
    <row r="65" spans="2:12" s="9" customFormat="1" ht="19.899999999999999" customHeight="1">
      <c r="B65" s="150"/>
      <c r="C65" s="151"/>
      <c r="D65" s="152" t="s">
        <v>155</v>
      </c>
      <c r="E65" s="153"/>
      <c r="F65" s="153"/>
      <c r="G65" s="153"/>
      <c r="H65" s="153"/>
      <c r="I65" s="154"/>
      <c r="J65" s="155">
        <f>J247</f>
        <v>0</v>
      </c>
      <c r="K65" s="156"/>
    </row>
    <row r="66" spans="2:12" s="8" customFormat="1" ht="24.95" customHeight="1">
      <c r="B66" s="143"/>
      <c r="C66" s="144"/>
      <c r="D66" s="145" t="s">
        <v>156</v>
      </c>
      <c r="E66" s="146"/>
      <c r="F66" s="146"/>
      <c r="G66" s="146"/>
      <c r="H66" s="146"/>
      <c r="I66" s="147"/>
      <c r="J66" s="148">
        <f>J249</f>
        <v>0</v>
      </c>
      <c r="K66" s="149"/>
    </row>
    <row r="67" spans="2:12" s="9" customFormat="1" ht="19.899999999999999" customHeight="1">
      <c r="B67" s="150"/>
      <c r="C67" s="151"/>
      <c r="D67" s="152" t="s">
        <v>2314</v>
      </c>
      <c r="E67" s="153"/>
      <c r="F67" s="153"/>
      <c r="G67" s="153"/>
      <c r="H67" s="153"/>
      <c r="I67" s="154"/>
      <c r="J67" s="155">
        <f>J250</f>
        <v>0</v>
      </c>
      <c r="K67" s="156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14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35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36"/>
      <c r="J73" s="61"/>
      <c r="K73" s="61"/>
      <c r="L73" s="42"/>
    </row>
    <row r="74" spans="2:12" s="1" customFormat="1" ht="36.950000000000003" customHeight="1">
      <c r="B74" s="42"/>
      <c r="C74" s="62" t="s">
        <v>171</v>
      </c>
      <c r="L74" s="42"/>
    </row>
    <row r="75" spans="2:12" s="1" customFormat="1" ht="6.95" customHeight="1">
      <c r="B75" s="42"/>
      <c r="L75" s="42"/>
    </row>
    <row r="76" spans="2:12" s="1" customFormat="1" ht="14.45" customHeight="1">
      <c r="B76" s="42"/>
      <c r="C76" s="64" t="s">
        <v>19</v>
      </c>
      <c r="L76" s="42"/>
    </row>
    <row r="77" spans="2:12" s="1" customFormat="1" ht="22.5" customHeight="1">
      <c r="B77" s="42"/>
      <c r="E77" s="386" t="str">
        <f>E7</f>
        <v>PURKRABSKÁ 2-4 - DVORNÍ OBJEKT  ALBÍNKA- STAVEBNÍ ÚPRAVY, parc.č. st.572 , k.ú. Olomouc- město</v>
      </c>
      <c r="F77" s="387"/>
      <c r="G77" s="387"/>
      <c r="H77" s="387"/>
      <c r="L77" s="42"/>
    </row>
    <row r="78" spans="2:12" ht="15">
      <c r="B78" s="29"/>
      <c r="C78" s="64" t="s">
        <v>135</v>
      </c>
      <c r="L78" s="29"/>
    </row>
    <row r="79" spans="2:12" s="1" customFormat="1" ht="22.5" customHeight="1">
      <c r="B79" s="42"/>
      <c r="E79" s="386" t="s">
        <v>136</v>
      </c>
      <c r="F79" s="388"/>
      <c r="G79" s="388"/>
      <c r="H79" s="388"/>
      <c r="L79" s="42"/>
    </row>
    <row r="80" spans="2:12" s="1" customFormat="1" ht="14.45" customHeight="1">
      <c r="B80" s="42"/>
      <c r="C80" s="64" t="s">
        <v>137</v>
      </c>
      <c r="L80" s="42"/>
    </row>
    <row r="81" spans="2:65" s="1" customFormat="1" ht="23.25" customHeight="1">
      <c r="B81" s="42"/>
      <c r="E81" s="356" t="str">
        <f>E11</f>
        <v>13 - Přípojka vodovodu, vnější vodovod</v>
      </c>
      <c r="F81" s="388"/>
      <c r="G81" s="388"/>
      <c r="H81" s="388"/>
      <c r="L81" s="42"/>
    </row>
    <row r="82" spans="2:65" s="1" customFormat="1" ht="6.95" customHeight="1">
      <c r="B82" s="42"/>
      <c r="L82" s="42"/>
    </row>
    <row r="83" spans="2:65" s="1" customFormat="1" ht="18" customHeight="1">
      <c r="B83" s="42"/>
      <c r="C83" s="64" t="s">
        <v>25</v>
      </c>
      <c r="F83" s="157" t="str">
        <f>F14</f>
        <v>Purkrabská, Olomouc</v>
      </c>
      <c r="I83" s="158" t="s">
        <v>27</v>
      </c>
      <c r="J83" s="68" t="str">
        <f>IF(J14="","",J14)</f>
        <v>5. 10. 2016</v>
      </c>
      <c r="L83" s="42"/>
    </row>
    <row r="84" spans="2:65" s="1" customFormat="1" ht="6.95" customHeight="1">
      <c r="B84" s="42"/>
      <c r="L84" s="42"/>
    </row>
    <row r="85" spans="2:65" s="1" customFormat="1" ht="15">
      <c r="B85" s="42"/>
      <c r="C85" s="64" t="s">
        <v>31</v>
      </c>
      <c r="F85" s="157" t="str">
        <f>E17</f>
        <v>Univerzita Palackého v Olomouci</v>
      </c>
      <c r="I85" s="158" t="s">
        <v>36</v>
      </c>
      <c r="J85" s="157" t="str">
        <f>E23</f>
        <v xml:space="preserve">ATELIER Polách &amp; Bravenec s r.o. </v>
      </c>
      <c r="L85" s="42"/>
    </row>
    <row r="86" spans="2:65" s="1" customFormat="1" ht="14.45" customHeight="1">
      <c r="B86" s="42"/>
      <c r="C86" s="64" t="s">
        <v>34</v>
      </c>
      <c r="F86" s="157" t="str">
        <f>IF(E20="","",E20)</f>
        <v/>
      </c>
      <c r="L86" s="42"/>
    </row>
    <row r="87" spans="2:65" s="1" customFormat="1" ht="10.35" customHeight="1">
      <c r="B87" s="42"/>
      <c r="L87" s="42"/>
    </row>
    <row r="88" spans="2:65" s="10" customFormat="1" ht="29.25" customHeight="1">
      <c r="B88" s="159"/>
      <c r="C88" s="160" t="s">
        <v>172</v>
      </c>
      <c r="D88" s="161" t="s">
        <v>58</v>
      </c>
      <c r="E88" s="161" t="s">
        <v>54</v>
      </c>
      <c r="F88" s="161" t="s">
        <v>173</v>
      </c>
      <c r="G88" s="161" t="s">
        <v>174</v>
      </c>
      <c r="H88" s="161" t="s">
        <v>175</v>
      </c>
      <c r="I88" s="162" t="s">
        <v>176</v>
      </c>
      <c r="J88" s="161" t="s">
        <v>144</v>
      </c>
      <c r="K88" s="163" t="s">
        <v>177</v>
      </c>
      <c r="L88" s="159"/>
      <c r="M88" s="74" t="s">
        <v>178</v>
      </c>
      <c r="N88" s="75" t="s">
        <v>43</v>
      </c>
      <c r="O88" s="75" t="s">
        <v>179</v>
      </c>
      <c r="P88" s="75" t="s">
        <v>180</v>
      </c>
      <c r="Q88" s="75" t="s">
        <v>181</v>
      </c>
      <c r="R88" s="75" t="s">
        <v>182</v>
      </c>
      <c r="S88" s="75" t="s">
        <v>183</v>
      </c>
      <c r="T88" s="76" t="s">
        <v>184</v>
      </c>
    </row>
    <row r="89" spans="2:65" s="1" customFormat="1" ht="29.25" customHeight="1">
      <c r="B89" s="42"/>
      <c r="C89" s="78" t="s">
        <v>145</v>
      </c>
      <c r="J89" s="164">
        <f>BK89</f>
        <v>0</v>
      </c>
      <c r="L89" s="42"/>
      <c r="M89" s="77"/>
      <c r="N89" s="69"/>
      <c r="O89" s="69"/>
      <c r="P89" s="165">
        <f>P90+P249</f>
        <v>0</v>
      </c>
      <c r="Q89" s="69"/>
      <c r="R89" s="165">
        <f>R90+R249</f>
        <v>98.029333399999999</v>
      </c>
      <c r="S89" s="69"/>
      <c r="T89" s="166">
        <f>T90+T249</f>
        <v>0</v>
      </c>
      <c r="AT89" s="25" t="s">
        <v>72</v>
      </c>
      <c r="AU89" s="25" t="s">
        <v>146</v>
      </c>
      <c r="BK89" s="167">
        <f>BK90+BK249</f>
        <v>0</v>
      </c>
    </row>
    <row r="90" spans="2:65" s="11" customFormat="1" ht="37.35" customHeight="1">
      <c r="B90" s="168"/>
      <c r="D90" s="169" t="s">
        <v>72</v>
      </c>
      <c r="E90" s="170" t="s">
        <v>185</v>
      </c>
      <c r="F90" s="170" t="s">
        <v>186</v>
      </c>
      <c r="I90" s="171"/>
      <c r="J90" s="172">
        <f>BK90</f>
        <v>0</v>
      </c>
      <c r="L90" s="168"/>
      <c r="M90" s="173"/>
      <c r="N90" s="174"/>
      <c r="O90" s="174"/>
      <c r="P90" s="175">
        <f>P91+P176+P182+P247</f>
        <v>0</v>
      </c>
      <c r="Q90" s="174"/>
      <c r="R90" s="175">
        <f>R91+R176+R182+R247</f>
        <v>98.003242400000005</v>
      </c>
      <c r="S90" s="174"/>
      <c r="T90" s="176">
        <f>T91+T176+T182+T247</f>
        <v>0</v>
      </c>
      <c r="AR90" s="169" t="s">
        <v>24</v>
      </c>
      <c r="AT90" s="177" t="s">
        <v>72</v>
      </c>
      <c r="AU90" s="177" t="s">
        <v>73</v>
      </c>
      <c r="AY90" s="169" t="s">
        <v>187</v>
      </c>
      <c r="BK90" s="178">
        <f>BK91+BK176+BK182+BK247</f>
        <v>0</v>
      </c>
    </row>
    <row r="91" spans="2:65" s="11" customFormat="1" ht="19.899999999999999" customHeight="1">
      <c r="B91" s="168"/>
      <c r="D91" s="179" t="s">
        <v>72</v>
      </c>
      <c r="E91" s="180" t="s">
        <v>24</v>
      </c>
      <c r="F91" s="180" t="s">
        <v>188</v>
      </c>
      <c r="I91" s="171"/>
      <c r="J91" s="181">
        <f>BK91</f>
        <v>0</v>
      </c>
      <c r="L91" s="168"/>
      <c r="M91" s="173"/>
      <c r="N91" s="174"/>
      <c r="O91" s="174"/>
      <c r="P91" s="175">
        <f>SUM(P92:P175)</f>
        <v>0</v>
      </c>
      <c r="Q91" s="174"/>
      <c r="R91" s="175">
        <f>SUM(R92:R175)</f>
        <v>97.093808600000003</v>
      </c>
      <c r="S91" s="174"/>
      <c r="T91" s="176">
        <f>SUM(T92:T175)</f>
        <v>0</v>
      </c>
      <c r="AR91" s="169" t="s">
        <v>24</v>
      </c>
      <c r="AT91" s="177" t="s">
        <v>72</v>
      </c>
      <c r="AU91" s="177" t="s">
        <v>24</v>
      </c>
      <c r="AY91" s="169" t="s">
        <v>187</v>
      </c>
      <c r="BK91" s="178">
        <f>SUM(BK92:BK175)</f>
        <v>0</v>
      </c>
    </row>
    <row r="92" spans="2:65" s="1" customFormat="1" ht="57" customHeight="1">
      <c r="B92" s="182"/>
      <c r="C92" s="183" t="s">
        <v>24</v>
      </c>
      <c r="D92" s="183" t="s">
        <v>189</v>
      </c>
      <c r="E92" s="184" t="s">
        <v>4601</v>
      </c>
      <c r="F92" s="185" t="s">
        <v>4602</v>
      </c>
      <c r="G92" s="186" t="s">
        <v>305</v>
      </c>
      <c r="H92" s="187">
        <v>2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>O92*H92</f>
        <v>0</v>
      </c>
      <c r="Q92" s="192">
        <v>3.6904300000000001E-2</v>
      </c>
      <c r="R92" s="192">
        <f>Q92*H92</f>
        <v>7.3808600000000002E-2</v>
      </c>
      <c r="S92" s="192">
        <v>0</v>
      </c>
      <c r="T92" s="193">
        <f>S92*H92</f>
        <v>0</v>
      </c>
      <c r="AR92" s="25" t="s">
        <v>194</v>
      </c>
      <c r="AT92" s="25" t="s">
        <v>189</v>
      </c>
      <c r="AU92" s="25" t="s">
        <v>80</v>
      </c>
      <c r="AY92" s="25" t="s">
        <v>187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24</v>
      </c>
      <c r="BK92" s="194">
        <f>ROUND(I92*H92,2)</f>
        <v>0</v>
      </c>
      <c r="BL92" s="25" t="s">
        <v>194</v>
      </c>
      <c r="BM92" s="25" t="s">
        <v>4603</v>
      </c>
    </row>
    <row r="93" spans="2:65" s="12" customFormat="1">
      <c r="B93" s="195"/>
      <c r="D93" s="196" t="s">
        <v>196</v>
      </c>
      <c r="E93" s="197" t="s">
        <v>5</v>
      </c>
      <c r="F93" s="198" t="s">
        <v>4604</v>
      </c>
      <c r="H93" s="199" t="s">
        <v>5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199" t="s">
        <v>196</v>
      </c>
      <c r="AU93" s="199" t="s">
        <v>80</v>
      </c>
      <c r="AV93" s="12" t="s">
        <v>24</v>
      </c>
      <c r="AW93" s="12" t="s">
        <v>37</v>
      </c>
      <c r="AX93" s="12" t="s">
        <v>73</v>
      </c>
      <c r="AY93" s="199" t="s">
        <v>187</v>
      </c>
    </row>
    <row r="94" spans="2:65" s="13" customFormat="1">
      <c r="B94" s="204"/>
      <c r="D94" s="196" t="s">
        <v>196</v>
      </c>
      <c r="E94" s="205" t="s">
        <v>5</v>
      </c>
      <c r="F94" s="206" t="s">
        <v>80</v>
      </c>
      <c r="H94" s="207">
        <v>2</v>
      </c>
      <c r="I94" s="208"/>
      <c r="L94" s="204"/>
      <c r="M94" s="209"/>
      <c r="N94" s="210"/>
      <c r="O94" s="210"/>
      <c r="P94" s="210"/>
      <c r="Q94" s="210"/>
      <c r="R94" s="210"/>
      <c r="S94" s="210"/>
      <c r="T94" s="211"/>
      <c r="AT94" s="205" t="s">
        <v>196</v>
      </c>
      <c r="AU94" s="205" t="s">
        <v>80</v>
      </c>
      <c r="AV94" s="13" t="s">
        <v>80</v>
      </c>
      <c r="AW94" s="13" t="s">
        <v>37</v>
      </c>
      <c r="AX94" s="13" t="s">
        <v>73</v>
      </c>
      <c r="AY94" s="205" t="s">
        <v>187</v>
      </c>
    </row>
    <row r="95" spans="2:65" s="14" customFormat="1">
      <c r="B95" s="212"/>
      <c r="D95" s="196" t="s">
        <v>196</v>
      </c>
      <c r="E95" s="213" t="s">
        <v>5</v>
      </c>
      <c r="F95" s="214" t="s">
        <v>201</v>
      </c>
      <c r="H95" s="215">
        <v>2</v>
      </c>
      <c r="I95" s="216"/>
      <c r="L95" s="212"/>
      <c r="M95" s="217"/>
      <c r="N95" s="218"/>
      <c r="O95" s="218"/>
      <c r="P95" s="218"/>
      <c r="Q95" s="218"/>
      <c r="R95" s="218"/>
      <c r="S95" s="218"/>
      <c r="T95" s="219"/>
      <c r="AT95" s="213" t="s">
        <v>196</v>
      </c>
      <c r="AU95" s="213" t="s">
        <v>80</v>
      </c>
      <c r="AV95" s="14" t="s">
        <v>202</v>
      </c>
      <c r="AW95" s="14" t="s">
        <v>37</v>
      </c>
      <c r="AX95" s="14" t="s">
        <v>73</v>
      </c>
      <c r="AY95" s="213" t="s">
        <v>187</v>
      </c>
    </row>
    <row r="96" spans="2:65" s="15" customFormat="1">
      <c r="B96" s="220"/>
      <c r="D96" s="221" t="s">
        <v>196</v>
      </c>
      <c r="E96" s="222" t="s">
        <v>5</v>
      </c>
      <c r="F96" s="223" t="s">
        <v>203</v>
      </c>
      <c r="H96" s="224">
        <v>2</v>
      </c>
      <c r="I96" s="225"/>
      <c r="L96" s="220"/>
      <c r="M96" s="226"/>
      <c r="N96" s="227"/>
      <c r="O96" s="227"/>
      <c r="P96" s="227"/>
      <c r="Q96" s="227"/>
      <c r="R96" s="227"/>
      <c r="S96" s="227"/>
      <c r="T96" s="228"/>
      <c r="AT96" s="229" t="s">
        <v>196</v>
      </c>
      <c r="AU96" s="229" t="s">
        <v>80</v>
      </c>
      <c r="AV96" s="15" t="s">
        <v>194</v>
      </c>
      <c r="AW96" s="15" t="s">
        <v>37</v>
      </c>
      <c r="AX96" s="15" t="s">
        <v>24</v>
      </c>
      <c r="AY96" s="229" t="s">
        <v>187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4605</v>
      </c>
      <c r="F97" s="185" t="s">
        <v>4606</v>
      </c>
      <c r="G97" s="186" t="s">
        <v>192</v>
      </c>
      <c r="H97" s="187">
        <v>4.6500000000000004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194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194</v>
      </c>
      <c r="BM97" s="25" t="s">
        <v>4607</v>
      </c>
    </row>
    <row r="98" spans="2:65" s="12" customFormat="1">
      <c r="B98" s="195"/>
      <c r="D98" s="196" t="s">
        <v>196</v>
      </c>
      <c r="E98" s="197" t="s">
        <v>5</v>
      </c>
      <c r="F98" s="198" t="s">
        <v>4608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65" s="13" customFormat="1">
      <c r="B99" s="204"/>
      <c r="D99" s="196" t="s">
        <v>196</v>
      </c>
      <c r="E99" s="205" t="s">
        <v>5</v>
      </c>
      <c r="F99" s="206" t="s">
        <v>4609</v>
      </c>
      <c r="H99" s="207">
        <v>1.5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73</v>
      </c>
      <c r="AY99" s="205" t="s">
        <v>187</v>
      </c>
    </row>
    <row r="100" spans="2:65" s="12" customFormat="1">
      <c r="B100" s="195"/>
      <c r="D100" s="196" t="s">
        <v>196</v>
      </c>
      <c r="E100" s="197" t="s">
        <v>5</v>
      </c>
      <c r="F100" s="198" t="s">
        <v>4610</v>
      </c>
      <c r="H100" s="199" t="s">
        <v>5</v>
      </c>
      <c r="I100" s="200"/>
      <c r="L100" s="195"/>
      <c r="M100" s="201"/>
      <c r="N100" s="202"/>
      <c r="O100" s="202"/>
      <c r="P100" s="202"/>
      <c r="Q100" s="202"/>
      <c r="R100" s="202"/>
      <c r="S100" s="202"/>
      <c r="T100" s="203"/>
      <c r="AT100" s="199" t="s">
        <v>196</v>
      </c>
      <c r="AU100" s="199" t="s">
        <v>80</v>
      </c>
      <c r="AV100" s="12" t="s">
        <v>24</v>
      </c>
      <c r="AW100" s="12" t="s">
        <v>37</v>
      </c>
      <c r="AX100" s="12" t="s">
        <v>73</v>
      </c>
      <c r="AY100" s="199" t="s">
        <v>187</v>
      </c>
    </row>
    <row r="101" spans="2:65" s="13" customFormat="1">
      <c r="B101" s="204"/>
      <c r="D101" s="196" t="s">
        <v>196</v>
      </c>
      <c r="E101" s="205" t="s">
        <v>5</v>
      </c>
      <c r="F101" s="206" t="s">
        <v>4611</v>
      </c>
      <c r="H101" s="207">
        <v>3.15</v>
      </c>
      <c r="I101" s="208"/>
      <c r="L101" s="204"/>
      <c r="M101" s="209"/>
      <c r="N101" s="210"/>
      <c r="O101" s="210"/>
      <c r="P101" s="210"/>
      <c r="Q101" s="210"/>
      <c r="R101" s="210"/>
      <c r="S101" s="210"/>
      <c r="T101" s="211"/>
      <c r="AT101" s="205" t="s">
        <v>196</v>
      </c>
      <c r="AU101" s="205" t="s">
        <v>80</v>
      </c>
      <c r="AV101" s="13" t="s">
        <v>80</v>
      </c>
      <c r="AW101" s="13" t="s">
        <v>37</v>
      </c>
      <c r="AX101" s="13" t="s">
        <v>73</v>
      </c>
      <c r="AY101" s="205" t="s">
        <v>187</v>
      </c>
    </row>
    <row r="102" spans="2:65" s="14" customFormat="1">
      <c r="B102" s="212"/>
      <c r="D102" s="196" t="s">
        <v>196</v>
      </c>
      <c r="E102" s="213" t="s">
        <v>5</v>
      </c>
      <c r="F102" s="214" t="s">
        <v>201</v>
      </c>
      <c r="H102" s="215">
        <v>4.6500000000000004</v>
      </c>
      <c r="I102" s="216"/>
      <c r="L102" s="212"/>
      <c r="M102" s="217"/>
      <c r="N102" s="218"/>
      <c r="O102" s="218"/>
      <c r="P102" s="218"/>
      <c r="Q102" s="218"/>
      <c r="R102" s="218"/>
      <c r="S102" s="218"/>
      <c r="T102" s="219"/>
      <c r="AT102" s="213" t="s">
        <v>196</v>
      </c>
      <c r="AU102" s="213" t="s">
        <v>80</v>
      </c>
      <c r="AV102" s="14" t="s">
        <v>202</v>
      </c>
      <c r="AW102" s="14" t="s">
        <v>37</v>
      </c>
      <c r="AX102" s="14" t="s">
        <v>73</v>
      </c>
      <c r="AY102" s="213" t="s">
        <v>187</v>
      </c>
    </row>
    <row r="103" spans="2:65" s="15" customFormat="1">
      <c r="B103" s="220"/>
      <c r="D103" s="221" t="s">
        <v>196</v>
      </c>
      <c r="E103" s="222" t="s">
        <v>5</v>
      </c>
      <c r="F103" s="223" t="s">
        <v>203</v>
      </c>
      <c r="H103" s="224">
        <v>4.6500000000000004</v>
      </c>
      <c r="I103" s="225"/>
      <c r="L103" s="220"/>
      <c r="M103" s="226"/>
      <c r="N103" s="227"/>
      <c r="O103" s="227"/>
      <c r="P103" s="227"/>
      <c r="Q103" s="227"/>
      <c r="R103" s="227"/>
      <c r="S103" s="227"/>
      <c r="T103" s="228"/>
      <c r="AT103" s="229" t="s">
        <v>196</v>
      </c>
      <c r="AU103" s="229" t="s">
        <v>80</v>
      </c>
      <c r="AV103" s="15" t="s">
        <v>194</v>
      </c>
      <c r="AW103" s="15" t="s">
        <v>37</v>
      </c>
      <c r="AX103" s="15" t="s">
        <v>24</v>
      </c>
      <c r="AY103" s="229" t="s">
        <v>187</v>
      </c>
    </row>
    <row r="104" spans="2:65" s="1" customFormat="1" ht="31.5" customHeight="1">
      <c r="B104" s="182"/>
      <c r="C104" s="183" t="s">
        <v>202</v>
      </c>
      <c r="D104" s="183" t="s">
        <v>189</v>
      </c>
      <c r="E104" s="184" t="s">
        <v>4612</v>
      </c>
      <c r="F104" s="185" t="s">
        <v>4613</v>
      </c>
      <c r="G104" s="186" t="s">
        <v>192</v>
      </c>
      <c r="H104" s="187">
        <v>4.6500000000000004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194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4614</v>
      </c>
    </row>
    <row r="105" spans="2:65" s="12" customFormat="1">
      <c r="B105" s="195"/>
      <c r="D105" s="196" t="s">
        <v>196</v>
      </c>
      <c r="E105" s="197" t="s">
        <v>5</v>
      </c>
      <c r="F105" s="198" t="s">
        <v>4608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65" s="13" customFormat="1">
      <c r="B106" s="204"/>
      <c r="D106" s="196" t="s">
        <v>196</v>
      </c>
      <c r="E106" s="205" t="s">
        <v>5</v>
      </c>
      <c r="F106" s="206" t="s">
        <v>4609</v>
      </c>
      <c r="H106" s="207">
        <v>1.5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73</v>
      </c>
      <c r="AY106" s="205" t="s">
        <v>187</v>
      </c>
    </row>
    <row r="107" spans="2:65" s="12" customFormat="1">
      <c r="B107" s="195"/>
      <c r="D107" s="196" t="s">
        <v>196</v>
      </c>
      <c r="E107" s="197" t="s">
        <v>5</v>
      </c>
      <c r="F107" s="198" t="s">
        <v>4610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196</v>
      </c>
      <c r="AU107" s="199" t="s">
        <v>80</v>
      </c>
      <c r="AV107" s="12" t="s">
        <v>24</v>
      </c>
      <c r="AW107" s="12" t="s">
        <v>37</v>
      </c>
      <c r="AX107" s="12" t="s">
        <v>73</v>
      </c>
      <c r="AY107" s="199" t="s">
        <v>187</v>
      </c>
    </row>
    <row r="108" spans="2:65" s="13" customFormat="1">
      <c r="B108" s="204"/>
      <c r="D108" s="196" t="s">
        <v>196</v>
      </c>
      <c r="E108" s="205" t="s">
        <v>5</v>
      </c>
      <c r="F108" s="206" t="s">
        <v>4611</v>
      </c>
      <c r="H108" s="207">
        <v>3.15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73</v>
      </c>
      <c r="AY108" s="205" t="s">
        <v>187</v>
      </c>
    </row>
    <row r="109" spans="2:65" s="14" customFormat="1">
      <c r="B109" s="212"/>
      <c r="D109" s="196" t="s">
        <v>196</v>
      </c>
      <c r="E109" s="213" t="s">
        <v>5</v>
      </c>
      <c r="F109" s="214" t="s">
        <v>201</v>
      </c>
      <c r="H109" s="215">
        <v>4.6500000000000004</v>
      </c>
      <c r="I109" s="216"/>
      <c r="L109" s="212"/>
      <c r="M109" s="217"/>
      <c r="N109" s="218"/>
      <c r="O109" s="218"/>
      <c r="P109" s="218"/>
      <c r="Q109" s="218"/>
      <c r="R109" s="218"/>
      <c r="S109" s="218"/>
      <c r="T109" s="219"/>
      <c r="AT109" s="213" t="s">
        <v>196</v>
      </c>
      <c r="AU109" s="213" t="s">
        <v>80</v>
      </c>
      <c r="AV109" s="14" t="s">
        <v>202</v>
      </c>
      <c r="AW109" s="14" t="s">
        <v>37</v>
      </c>
      <c r="AX109" s="14" t="s">
        <v>73</v>
      </c>
      <c r="AY109" s="213" t="s">
        <v>187</v>
      </c>
    </row>
    <row r="110" spans="2:65" s="15" customFormat="1">
      <c r="B110" s="220"/>
      <c r="D110" s="221" t="s">
        <v>196</v>
      </c>
      <c r="E110" s="222" t="s">
        <v>5</v>
      </c>
      <c r="F110" s="223" t="s">
        <v>203</v>
      </c>
      <c r="H110" s="224">
        <v>4.6500000000000004</v>
      </c>
      <c r="I110" s="225"/>
      <c r="L110" s="220"/>
      <c r="M110" s="226"/>
      <c r="N110" s="227"/>
      <c r="O110" s="227"/>
      <c r="P110" s="227"/>
      <c r="Q110" s="227"/>
      <c r="R110" s="227"/>
      <c r="S110" s="227"/>
      <c r="T110" s="228"/>
      <c r="AT110" s="229" t="s">
        <v>196</v>
      </c>
      <c r="AU110" s="229" t="s">
        <v>80</v>
      </c>
      <c r="AV110" s="15" t="s">
        <v>194</v>
      </c>
      <c r="AW110" s="15" t="s">
        <v>37</v>
      </c>
      <c r="AX110" s="15" t="s">
        <v>24</v>
      </c>
      <c r="AY110" s="229" t="s">
        <v>187</v>
      </c>
    </row>
    <row r="111" spans="2:65" s="1" customFormat="1" ht="31.5" customHeight="1">
      <c r="B111" s="182"/>
      <c r="C111" s="183" t="s">
        <v>194</v>
      </c>
      <c r="D111" s="183" t="s">
        <v>189</v>
      </c>
      <c r="E111" s="184" t="s">
        <v>207</v>
      </c>
      <c r="F111" s="185" t="s">
        <v>208</v>
      </c>
      <c r="G111" s="186" t="s">
        <v>192</v>
      </c>
      <c r="H111" s="187">
        <v>46.2</v>
      </c>
      <c r="I111" s="188"/>
      <c r="J111" s="189">
        <f>ROUND(I111*H111,2)</f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5" t="s">
        <v>194</v>
      </c>
      <c r="AT111" s="25" t="s">
        <v>189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194</v>
      </c>
      <c r="BM111" s="25" t="s">
        <v>4615</v>
      </c>
    </row>
    <row r="112" spans="2:65" s="12" customFormat="1">
      <c r="B112" s="195"/>
      <c r="D112" s="196" t="s">
        <v>196</v>
      </c>
      <c r="E112" s="197" t="s">
        <v>5</v>
      </c>
      <c r="F112" s="198" t="s">
        <v>4616</v>
      </c>
      <c r="H112" s="199" t="s">
        <v>5</v>
      </c>
      <c r="I112" s="200"/>
      <c r="L112" s="195"/>
      <c r="M112" s="201"/>
      <c r="N112" s="202"/>
      <c r="O112" s="202"/>
      <c r="P112" s="202"/>
      <c r="Q112" s="202"/>
      <c r="R112" s="202"/>
      <c r="S112" s="202"/>
      <c r="T112" s="203"/>
      <c r="AT112" s="199" t="s">
        <v>196</v>
      </c>
      <c r="AU112" s="199" t="s">
        <v>80</v>
      </c>
      <c r="AV112" s="12" t="s">
        <v>24</v>
      </c>
      <c r="AW112" s="12" t="s">
        <v>37</v>
      </c>
      <c r="AX112" s="12" t="s">
        <v>73</v>
      </c>
      <c r="AY112" s="199" t="s">
        <v>187</v>
      </c>
    </row>
    <row r="113" spans="2:65" s="12" customFormat="1">
      <c r="B113" s="195"/>
      <c r="D113" s="196" t="s">
        <v>196</v>
      </c>
      <c r="E113" s="197" t="s">
        <v>5</v>
      </c>
      <c r="F113" s="198" t="s">
        <v>4617</v>
      </c>
      <c r="H113" s="199" t="s">
        <v>5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199" t="s">
        <v>196</v>
      </c>
      <c r="AU113" s="199" t="s">
        <v>80</v>
      </c>
      <c r="AV113" s="12" t="s">
        <v>24</v>
      </c>
      <c r="AW113" s="12" t="s">
        <v>37</v>
      </c>
      <c r="AX113" s="12" t="s">
        <v>73</v>
      </c>
      <c r="AY113" s="199" t="s">
        <v>187</v>
      </c>
    </row>
    <row r="114" spans="2:65" s="13" customFormat="1">
      <c r="B114" s="204"/>
      <c r="D114" s="196" t="s">
        <v>196</v>
      </c>
      <c r="E114" s="205" t="s">
        <v>5</v>
      </c>
      <c r="F114" s="206" t="s">
        <v>4618</v>
      </c>
      <c r="H114" s="207">
        <v>46.2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196</v>
      </c>
      <c r="AU114" s="205" t="s">
        <v>80</v>
      </c>
      <c r="AV114" s="13" t="s">
        <v>80</v>
      </c>
      <c r="AW114" s="13" t="s">
        <v>37</v>
      </c>
      <c r="AX114" s="13" t="s">
        <v>73</v>
      </c>
      <c r="AY114" s="205" t="s">
        <v>187</v>
      </c>
    </row>
    <row r="115" spans="2:65" s="14" customFormat="1">
      <c r="B115" s="212"/>
      <c r="D115" s="196" t="s">
        <v>196</v>
      </c>
      <c r="E115" s="213" t="s">
        <v>5</v>
      </c>
      <c r="F115" s="214" t="s">
        <v>201</v>
      </c>
      <c r="H115" s="215">
        <v>46.2</v>
      </c>
      <c r="I115" s="216"/>
      <c r="L115" s="212"/>
      <c r="M115" s="217"/>
      <c r="N115" s="218"/>
      <c r="O115" s="218"/>
      <c r="P115" s="218"/>
      <c r="Q115" s="218"/>
      <c r="R115" s="218"/>
      <c r="S115" s="218"/>
      <c r="T115" s="219"/>
      <c r="AT115" s="213" t="s">
        <v>196</v>
      </c>
      <c r="AU115" s="213" t="s">
        <v>80</v>
      </c>
      <c r="AV115" s="14" t="s">
        <v>202</v>
      </c>
      <c r="AW115" s="14" t="s">
        <v>37</v>
      </c>
      <c r="AX115" s="14" t="s">
        <v>73</v>
      </c>
      <c r="AY115" s="213" t="s">
        <v>187</v>
      </c>
    </row>
    <row r="116" spans="2:65" s="15" customFormat="1">
      <c r="B116" s="220"/>
      <c r="D116" s="221" t="s">
        <v>196</v>
      </c>
      <c r="E116" s="222" t="s">
        <v>5</v>
      </c>
      <c r="F116" s="223" t="s">
        <v>203</v>
      </c>
      <c r="H116" s="224">
        <v>46.2</v>
      </c>
      <c r="I116" s="225"/>
      <c r="L116" s="220"/>
      <c r="M116" s="226"/>
      <c r="N116" s="227"/>
      <c r="O116" s="227"/>
      <c r="P116" s="227"/>
      <c r="Q116" s="227"/>
      <c r="R116" s="227"/>
      <c r="S116" s="227"/>
      <c r="T116" s="228"/>
      <c r="AT116" s="229" t="s">
        <v>196</v>
      </c>
      <c r="AU116" s="229" t="s">
        <v>80</v>
      </c>
      <c r="AV116" s="15" t="s">
        <v>194</v>
      </c>
      <c r="AW116" s="15" t="s">
        <v>37</v>
      </c>
      <c r="AX116" s="15" t="s">
        <v>24</v>
      </c>
      <c r="AY116" s="229" t="s">
        <v>187</v>
      </c>
    </row>
    <row r="117" spans="2:65" s="1" customFormat="1" ht="31.5" customHeight="1">
      <c r="B117" s="182"/>
      <c r="C117" s="183" t="s">
        <v>222</v>
      </c>
      <c r="D117" s="183" t="s">
        <v>189</v>
      </c>
      <c r="E117" s="184" t="s">
        <v>219</v>
      </c>
      <c r="F117" s="185" t="s">
        <v>220</v>
      </c>
      <c r="G117" s="186" t="s">
        <v>192</v>
      </c>
      <c r="H117" s="187">
        <v>46.2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4619</v>
      </c>
    </row>
    <row r="118" spans="2:65" s="12" customFormat="1">
      <c r="B118" s="195"/>
      <c r="D118" s="196" t="s">
        <v>196</v>
      </c>
      <c r="E118" s="197" t="s">
        <v>5</v>
      </c>
      <c r="F118" s="198" t="s">
        <v>4616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65" s="12" customFormat="1">
      <c r="B119" s="195"/>
      <c r="D119" s="196" t="s">
        <v>196</v>
      </c>
      <c r="E119" s="197" t="s">
        <v>5</v>
      </c>
      <c r="F119" s="198" t="s">
        <v>4617</v>
      </c>
      <c r="H119" s="199" t="s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199" t="s">
        <v>196</v>
      </c>
      <c r="AU119" s="199" t="s">
        <v>80</v>
      </c>
      <c r="AV119" s="12" t="s">
        <v>24</v>
      </c>
      <c r="AW119" s="12" t="s">
        <v>37</v>
      </c>
      <c r="AX119" s="12" t="s">
        <v>73</v>
      </c>
      <c r="AY119" s="199" t="s">
        <v>187</v>
      </c>
    </row>
    <row r="120" spans="2:65" s="13" customFormat="1">
      <c r="B120" s="204"/>
      <c r="D120" s="196" t="s">
        <v>196</v>
      </c>
      <c r="E120" s="205" t="s">
        <v>5</v>
      </c>
      <c r="F120" s="206" t="s">
        <v>4618</v>
      </c>
      <c r="H120" s="207">
        <v>46.2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65" s="14" customFormat="1">
      <c r="B121" s="212"/>
      <c r="D121" s="196" t="s">
        <v>196</v>
      </c>
      <c r="E121" s="213" t="s">
        <v>5</v>
      </c>
      <c r="F121" s="214" t="s">
        <v>201</v>
      </c>
      <c r="H121" s="215">
        <v>46.2</v>
      </c>
      <c r="I121" s="216"/>
      <c r="L121" s="212"/>
      <c r="M121" s="217"/>
      <c r="N121" s="218"/>
      <c r="O121" s="218"/>
      <c r="P121" s="218"/>
      <c r="Q121" s="218"/>
      <c r="R121" s="218"/>
      <c r="S121" s="218"/>
      <c r="T121" s="219"/>
      <c r="AT121" s="213" t="s">
        <v>196</v>
      </c>
      <c r="AU121" s="213" t="s">
        <v>80</v>
      </c>
      <c r="AV121" s="14" t="s">
        <v>202</v>
      </c>
      <c r="AW121" s="14" t="s">
        <v>37</v>
      </c>
      <c r="AX121" s="14" t="s">
        <v>73</v>
      </c>
      <c r="AY121" s="213" t="s">
        <v>187</v>
      </c>
    </row>
    <row r="122" spans="2:65" s="15" customFormat="1">
      <c r="B122" s="220"/>
      <c r="D122" s="221" t="s">
        <v>196</v>
      </c>
      <c r="E122" s="222" t="s">
        <v>5</v>
      </c>
      <c r="F122" s="223" t="s">
        <v>203</v>
      </c>
      <c r="H122" s="224">
        <v>46.2</v>
      </c>
      <c r="I122" s="225"/>
      <c r="L122" s="220"/>
      <c r="M122" s="226"/>
      <c r="N122" s="227"/>
      <c r="O122" s="227"/>
      <c r="P122" s="227"/>
      <c r="Q122" s="227"/>
      <c r="R122" s="227"/>
      <c r="S122" s="227"/>
      <c r="T122" s="228"/>
      <c r="AT122" s="229" t="s">
        <v>196</v>
      </c>
      <c r="AU122" s="229" t="s">
        <v>80</v>
      </c>
      <c r="AV122" s="15" t="s">
        <v>194</v>
      </c>
      <c r="AW122" s="15" t="s">
        <v>37</v>
      </c>
      <c r="AX122" s="15" t="s">
        <v>24</v>
      </c>
      <c r="AY122" s="229" t="s">
        <v>187</v>
      </c>
    </row>
    <row r="123" spans="2:65" s="1" customFormat="1" ht="44.25" customHeight="1">
      <c r="B123" s="182"/>
      <c r="C123" s="183" t="s">
        <v>229</v>
      </c>
      <c r="D123" s="183" t="s">
        <v>189</v>
      </c>
      <c r="E123" s="184" t="s">
        <v>234</v>
      </c>
      <c r="F123" s="185" t="s">
        <v>235</v>
      </c>
      <c r="G123" s="186" t="s">
        <v>192</v>
      </c>
      <c r="H123" s="187">
        <v>50.85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4620</v>
      </c>
    </row>
    <row r="124" spans="2:65" s="12" customFormat="1">
      <c r="B124" s="195"/>
      <c r="D124" s="196" t="s">
        <v>196</v>
      </c>
      <c r="E124" s="197" t="s">
        <v>5</v>
      </c>
      <c r="F124" s="198" t="s">
        <v>237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65" s="12" customFormat="1">
      <c r="B125" s="195"/>
      <c r="D125" s="196" t="s">
        <v>196</v>
      </c>
      <c r="E125" s="197" t="s">
        <v>5</v>
      </c>
      <c r="F125" s="198" t="s">
        <v>238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4621</v>
      </c>
      <c r="H126" s="207">
        <v>50.85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4" customFormat="1">
      <c r="B127" s="212"/>
      <c r="D127" s="196" t="s">
        <v>196</v>
      </c>
      <c r="E127" s="213" t="s">
        <v>5</v>
      </c>
      <c r="F127" s="214" t="s">
        <v>201</v>
      </c>
      <c r="H127" s="215">
        <v>50.85</v>
      </c>
      <c r="I127" s="216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3" t="s">
        <v>196</v>
      </c>
      <c r="AU127" s="213" t="s">
        <v>80</v>
      </c>
      <c r="AV127" s="14" t="s">
        <v>202</v>
      </c>
      <c r="AW127" s="14" t="s">
        <v>37</v>
      </c>
      <c r="AX127" s="14" t="s">
        <v>73</v>
      </c>
      <c r="AY127" s="213" t="s">
        <v>187</v>
      </c>
    </row>
    <row r="128" spans="2:65" s="15" customFormat="1">
      <c r="B128" s="220"/>
      <c r="D128" s="221" t="s">
        <v>196</v>
      </c>
      <c r="E128" s="222" t="s">
        <v>5</v>
      </c>
      <c r="F128" s="223" t="s">
        <v>203</v>
      </c>
      <c r="H128" s="224">
        <v>50.85</v>
      </c>
      <c r="I128" s="225"/>
      <c r="L128" s="220"/>
      <c r="M128" s="226"/>
      <c r="N128" s="227"/>
      <c r="O128" s="227"/>
      <c r="P128" s="227"/>
      <c r="Q128" s="227"/>
      <c r="R128" s="227"/>
      <c r="S128" s="227"/>
      <c r="T128" s="228"/>
      <c r="AT128" s="229" t="s">
        <v>196</v>
      </c>
      <c r="AU128" s="229" t="s">
        <v>80</v>
      </c>
      <c r="AV128" s="15" t="s">
        <v>194</v>
      </c>
      <c r="AW128" s="15" t="s">
        <v>37</v>
      </c>
      <c r="AX128" s="15" t="s">
        <v>24</v>
      </c>
      <c r="AY128" s="229" t="s">
        <v>187</v>
      </c>
    </row>
    <row r="129" spans="2:65" s="1" customFormat="1" ht="44.25" customHeight="1">
      <c r="B129" s="182"/>
      <c r="C129" s="183" t="s">
        <v>233</v>
      </c>
      <c r="D129" s="183" t="s">
        <v>189</v>
      </c>
      <c r="E129" s="184" t="s">
        <v>241</v>
      </c>
      <c r="F129" s="185" t="s">
        <v>242</v>
      </c>
      <c r="G129" s="186" t="s">
        <v>192</v>
      </c>
      <c r="H129" s="187">
        <v>1017</v>
      </c>
      <c r="I129" s="188"/>
      <c r="J129" s="189">
        <f>ROUND(I129*H129,2)</f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194</v>
      </c>
      <c r="AT129" s="25" t="s">
        <v>189</v>
      </c>
      <c r="AU129" s="25" t="s">
        <v>80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194</v>
      </c>
      <c r="BM129" s="25" t="s">
        <v>4622</v>
      </c>
    </row>
    <row r="130" spans="2:65" s="12" customFormat="1">
      <c r="B130" s="195"/>
      <c r="D130" s="196" t="s">
        <v>196</v>
      </c>
      <c r="E130" s="197" t="s">
        <v>5</v>
      </c>
      <c r="F130" s="198" t="s">
        <v>237</v>
      </c>
      <c r="H130" s="199" t="s">
        <v>5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199" t="s">
        <v>196</v>
      </c>
      <c r="AU130" s="199" t="s">
        <v>80</v>
      </c>
      <c r="AV130" s="12" t="s">
        <v>24</v>
      </c>
      <c r="AW130" s="12" t="s">
        <v>37</v>
      </c>
      <c r="AX130" s="12" t="s">
        <v>73</v>
      </c>
      <c r="AY130" s="199" t="s">
        <v>187</v>
      </c>
    </row>
    <row r="131" spans="2:65" s="12" customFormat="1">
      <c r="B131" s="195"/>
      <c r="D131" s="196" t="s">
        <v>196</v>
      </c>
      <c r="E131" s="197" t="s">
        <v>5</v>
      </c>
      <c r="F131" s="198" t="s">
        <v>244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65" s="13" customFormat="1">
      <c r="B132" s="204"/>
      <c r="D132" s="196" t="s">
        <v>196</v>
      </c>
      <c r="E132" s="205" t="s">
        <v>5</v>
      </c>
      <c r="F132" s="206" t="s">
        <v>4623</v>
      </c>
      <c r="H132" s="207">
        <v>1017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73</v>
      </c>
      <c r="AY132" s="205" t="s">
        <v>187</v>
      </c>
    </row>
    <row r="133" spans="2:65" s="14" customFormat="1">
      <c r="B133" s="212"/>
      <c r="D133" s="196" t="s">
        <v>196</v>
      </c>
      <c r="E133" s="213" t="s">
        <v>5</v>
      </c>
      <c r="F133" s="214" t="s">
        <v>201</v>
      </c>
      <c r="H133" s="215">
        <v>1017</v>
      </c>
      <c r="I133" s="216"/>
      <c r="L133" s="212"/>
      <c r="M133" s="217"/>
      <c r="N133" s="218"/>
      <c r="O133" s="218"/>
      <c r="P133" s="218"/>
      <c r="Q133" s="218"/>
      <c r="R133" s="218"/>
      <c r="S133" s="218"/>
      <c r="T133" s="219"/>
      <c r="AT133" s="213" t="s">
        <v>196</v>
      </c>
      <c r="AU133" s="213" t="s">
        <v>80</v>
      </c>
      <c r="AV133" s="14" t="s">
        <v>202</v>
      </c>
      <c r="AW133" s="14" t="s">
        <v>37</v>
      </c>
      <c r="AX133" s="14" t="s">
        <v>73</v>
      </c>
      <c r="AY133" s="213" t="s">
        <v>187</v>
      </c>
    </row>
    <row r="134" spans="2:65" s="15" customFormat="1">
      <c r="B134" s="220"/>
      <c r="D134" s="221" t="s">
        <v>196</v>
      </c>
      <c r="E134" s="222" t="s">
        <v>5</v>
      </c>
      <c r="F134" s="223" t="s">
        <v>203</v>
      </c>
      <c r="H134" s="224">
        <v>1017</v>
      </c>
      <c r="I134" s="225"/>
      <c r="L134" s="220"/>
      <c r="M134" s="226"/>
      <c r="N134" s="227"/>
      <c r="O134" s="227"/>
      <c r="P134" s="227"/>
      <c r="Q134" s="227"/>
      <c r="R134" s="227"/>
      <c r="S134" s="227"/>
      <c r="T134" s="228"/>
      <c r="AT134" s="229" t="s">
        <v>196</v>
      </c>
      <c r="AU134" s="229" t="s">
        <v>80</v>
      </c>
      <c r="AV134" s="15" t="s">
        <v>194</v>
      </c>
      <c r="AW134" s="15" t="s">
        <v>37</v>
      </c>
      <c r="AX134" s="15" t="s">
        <v>24</v>
      </c>
      <c r="AY134" s="229" t="s">
        <v>187</v>
      </c>
    </row>
    <row r="135" spans="2:65" s="1" customFormat="1" ht="31.5" customHeight="1">
      <c r="B135" s="182"/>
      <c r="C135" s="183" t="s">
        <v>240</v>
      </c>
      <c r="D135" s="183" t="s">
        <v>189</v>
      </c>
      <c r="E135" s="184" t="s">
        <v>247</v>
      </c>
      <c r="F135" s="185" t="s">
        <v>248</v>
      </c>
      <c r="G135" s="186" t="s">
        <v>192</v>
      </c>
      <c r="H135" s="187">
        <v>50.85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4624</v>
      </c>
    </row>
    <row r="136" spans="2:65" s="12" customFormat="1">
      <c r="B136" s="195"/>
      <c r="D136" s="196" t="s">
        <v>196</v>
      </c>
      <c r="E136" s="197" t="s">
        <v>5</v>
      </c>
      <c r="F136" s="198" t="s">
        <v>250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65" s="12" customFormat="1">
      <c r="B137" s="195"/>
      <c r="D137" s="196" t="s">
        <v>196</v>
      </c>
      <c r="E137" s="197" t="s">
        <v>5</v>
      </c>
      <c r="F137" s="198" t="s">
        <v>238</v>
      </c>
      <c r="H137" s="199" t="s">
        <v>5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9" t="s">
        <v>196</v>
      </c>
      <c r="AU137" s="199" t="s">
        <v>80</v>
      </c>
      <c r="AV137" s="12" t="s">
        <v>24</v>
      </c>
      <c r="AW137" s="12" t="s">
        <v>37</v>
      </c>
      <c r="AX137" s="12" t="s">
        <v>73</v>
      </c>
      <c r="AY137" s="199" t="s">
        <v>187</v>
      </c>
    </row>
    <row r="138" spans="2:65" s="13" customFormat="1">
      <c r="B138" s="204"/>
      <c r="D138" s="196" t="s">
        <v>196</v>
      </c>
      <c r="E138" s="205" t="s">
        <v>5</v>
      </c>
      <c r="F138" s="206" t="s">
        <v>4621</v>
      </c>
      <c r="H138" s="207">
        <v>50.85</v>
      </c>
      <c r="I138" s="208"/>
      <c r="L138" s="204"/>
      <c r="M138" s="209"/>
      <c r="N138" s="210"/>
      <c r="O138" s="210"/>
      <c r="P138" s="210"/>
      <c r="Q138" s="210"/>
      <c r="R138" s="210"/>
      <c r="S138" s="210"/>
      <c r="T138" s="211"/>
      <c r="AT138" s="205" t="s">
        <v>196</v>
      </c>
      <c r="AU138" s="205" t="s">
        <v>80</v>
      </c>
      <c r="AV138" s="13" t="s">
        <v>80</v>
      </c>
      <c r="AW138" s="13" t="s">
        <v>37</v>
      </c>
      <c r="AX138" s="13" t="s">
        <v>73</v>
      </c>
      <c r="AY138" s="205" t="s">
        <v>187</v>
      </c>
    </row>
    <row r="139" spans="2:65" s="14" customFormat="1">
      <c r="B139" s="212"/>
      <c r="D139" s="196" t="s">
        <v>196</v>
      </c>
      <c r="E139" s="213" t="s">
        <v>5</v>
      </c>
      <c r="F139" s="214" t="s">
        <v>201</v>
      </c>
      <c r="H139" s="215">
        <v>50.85</v>
      </c>
      <c r="I139" s="216"/>
      <c r="L139" s="212"/>
      <c r="M139" s="217"/>
      <c r="N139" s="218"/>
      <c r="O139" s="218"/>
      <c r="P139" s="218"/>
      <c r="Q139" s="218"/>
      <c r="R139" s="218"/>
      <c r="S139" s="218"/>
      <c r="T139" s="219"/>
      <c r="AT139" s="213" t="s">
        <v>196</v>
      </c>
      <c r="AU139" s="213" t="s">
        <v>80</v>
      </c>
      <c r="AV139" s="14" t="s">
        <v>202</v>
      </c>
      <c r="AW139" s="14" t="s">
        <v>37</v>
      </c>
      <c r="AX139" s="14" t="s">
        <v>73</v>
      </c>
      <c r="AY139" s="213" t="s">
        <v>187</v>
      </c>
    </row>
    <row r="140" spans="2:65" s="15" customFormat="1">
      <c r="B140" s="220"/>
      <c r="D140" s="221" t="s">
        <v>196</v>
      </c>
      <c r="E140" s="222" t="s">
        <v>5</v>
      </c>
      <c r="F140" s="223" t="s">
        <v>203</v>
      </c>
      <c r="H140" s="224">
        <v>50.85</v>
      </c>
      <c r="I140" s="225"/>
      <c r="L140" s="220"/>
      <c r="M140" s="226"/>
      <c r="N140" s="227"/>
      <c r="O140" s="227"/>
      <c r="P140" s="227"/>
      <c r="Q140" s="227"/>
      <c r="R140" s="227"/>
      <c r="S140" s="227"/>
      <c r="T140" s="228"/>
      <c r="AT140" s="229" t="s">
        <v>196</v>
      </c>
      <c r="AU140" s="229" t="s">
        <v>80</v>
      </c>
      <c r="AV140" s="15" t="s">
        <v>194</v>
      </c>
      <c r="AW140" s="15" t="s">
        <v>37</v>
      </c>
      <c r="AX140" s="15" t="s">
        <v>24</v>
      </c>
      <c r="AY140" s="229" t="s">
        <v>187</v>
      </c>
    </row>
    <row r="141" spans="2:65" s="1" customFormat="1" ht="22.5" customHeight="1">
      <c r="B141" s="182"/>
      <c r="C141" s="183" t="s">
        <v>246</v>
      </c>
      <c r="D141" s="183" t="s">
        <v>189</v>
      </c>
      <c r="E141" s="184" t="s">
        <v>251</v>
      </c>
      <c r="F141" s="185" t="s">
        <v>252</v>
      </c>
      <c r="G141" s="186" t="s">
        <v>192</v>
      </c>
      <c r="H141" s="187">
        <v>50.85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4625</v>
      </c>
    </row>
    <row r="142" spans="2:65" s="12" customFormat="1">
      <c r="B142" s="195"/>
      <c r="D142" s="196" t="s">
        <v>196</v>
      </c>
      <c r="E142" s="197" t="s">
        <v>5</v>
      </c>
      <c r="F142" s="198" t="s">
        <v>254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65" s="12" customFormat="1">
      <c r="B143" s="195"/>
      <c r="D143" s="196" t="s">
        <v>196</v>
      </c>
      <c r="E143" s="197" t="s">
        <v>5</v>
      </c>
      <c r="F143" s="198" t="s">
        <v>255</v>
      </c>
      <c r="H143" s="199" t="s">
        <v>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9" t="s">
        <v>196</v>
      </c>
      <c r="AU143" s="199" t="s">
        <v>80</v>
      </c>
      <c r="AV143" s="12" t="s">
        <v>24</v>
      </c>
      <c r="AW143" s="12" t="s">
        <v>37</v>
      </c>
      <c r="AX143" s="12" t="s">
        <v>73</v>
      </c>
      <c r="AY143" s="199" t="s">
        <v>187</v>
      </c>
    </row>
    <row r="144" spans="2:65" s="13" customFormat="1">
      <c r="B144" s="204"/>
      <c r="D144" s="196" t="s">
        <v>196</v>
      </c>
      <c r="E144" s="205" t="s">
        <v>5</v>
      </c>
      <c r="F144" s="206" t="s">
        <v>4621</v>
      </c>
      <c r="H144" s="207">
        <v>50.85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65" s="14" customFormat="1">
      <c r="B145" s="212"/>
      <c r="D145" s="196" t="s">
        <v>196</v>
      </c>
      <c r="E145" s="213" t="s">
        <v>5</v>
      </c>
      <c r="F145" s="214" t="s">
        <v>201</v>
      </c>
      <c r="H145" s="215">
        <v>50.85</v>
      </c>
      <c r="I145" s="216"/>
      <c r="L145" s="212"/>
      <c r="M145" s="217"/>
      <c r="N145" s="218"/>
      <c r="O145" s="218"/>
      <c r="P145" s="218"/>
      <c r="Q145" s="218"/>
      <c r="R145" s="218"/>
      <c r="S145" s="218"/>
      <c r="T145" s="219"/>
      <c r="AT145" s="213" t="s">
        <v>196</v>
      </c>
      <c r="AU145" s="213" t="s">
        <v>80</v>
      </c>
      <c r="AV145" s="14" t="s">
        <v>202</v>
      </c>
      <c r="AW145" s="14" t="s">
        <v>37</v>
      </c>
      <c r="AX145" s="14" t="s">
        <v>73</v>
      </c>
      <c r="AY145" s="213" t="s">
        <v>187</v>
      </c>
    </row>
    <row r="146" spans="2:65" s="15" customFormat="1">
      <c r="B146" s="220"/>
      <c r="D146" s="221" t="s">
        <v>196</v>
      </c>
      <c r="E146" s="222" t="s">
        <v>5</v>
      </c>
      <c r="F146" s="223" t="s">
        <v>203</v>
      </c>
      <c r="H146" s="224">
        <v>50.85</v>
      </c>
      <c r="I146" s="225"/>
      <c r="L146" s="220"/>
      <c r="M146" s="226"/>
      <c r="N146" s="227"/>
      <c r="O146" s="227"/>
      <c r="P146" s="227"/>
      <c r="Q146" s="227"/>
      <c r="R146" s="227"/>
      <c r="S146" s="227"/>
      <c r="T146" s="228"/>
      <c r="AT146" s="229" t="s">
        <v>196</v>
      </c>
      <c r="AU146" s="229" t="s">
        <v>80</v>
      </c>
      <c r="AV146" s="15" t="s">
        <v>194</v>
      </c>
      <c r="AW146" s="15" t="s">
        <v>37</v>
      </c>
      <c r="AX146" s="15" t="s">
        <v>24</v>
      </c>
      <c r="AY146" s="229" t="s">
        <v>187</v>
      </c>
    </row>
    <row r="147" spans="2:65" s="1" customFormat="1" ht="22.5" customHeight="1">
      <c r="B147" s="182"/>
      <c r="C147" s="183" t="s">
        <v>29</v>
      </c>
      <c r="D147" s="183" t="s">
        <v>189</v>
      </c>
      <c r="E147" s="184" t="s">
        <v>256</v>
      </c>
      <c r="F147" s="185" t="s">
        <v>257</v>
      </c>
      <c r="G147" s="186" t="s">
        <v>258</v>
      </c>
      <c r="H147" s="187">
        <v>86.444999999999993</v>
      </c>
      <c r="I147" s="188"/>
      <c r="J147" s="189">
        <f>ROUND(I147*H147,2)</f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194</v>
      </c>
      <c r="BM147" s="25" t="s">
        <v>4626</v>
      </c>
    </row>
    <row r="148" spans="2:65" s="12" customFormat="1">
      <c r="B148" s="195"/>
      <c r="D148" s="196" t="s">
        <v>196</v>
      </c>
      <c r="E148" s="197" t="s">
        <v>5</v>
      </c>
      <c r="F148" s="198" t="s">
        <v>260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65" s="12" customFormat="1">
      <c r="B149" s="195"/>
      <c r="D149" s="196" t="s">
        <v>196</v>
      </c>
      <c r="E149" s="197" t="s">
        <v>5</v>
      </c>
      <c r="F149" s="198" t="s">
        <v>255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65" s="13" customFormat="1">
      <c r="B150" s="204"/>
      <c r="D150" s="196" t="s">
        <v>196</v>
      </c>
      <c r="E150" s="205" t="s">
        <v>5</v>
      </c>
      <c r="F150" s="206" t="s">
        <v>4627</v>
      </c>
      <c r="H150" s="207">
        <v>86.444999999999993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196</v>
      </c>
      <c r="AU150" s="205" t="s">
        <v>80</v>
      </c>
      <c r="AV150" s="13" t="s">
        <v>80</v>
      </c>
      <c r="AW150" s="13" t="s">
        <v>37</v>
      </c>
      <c r="AX150" s="13" t="s">
        <v>73</v>
      </c>
      <c r="AY150" s="205" t="s">
        <v>187</v>
      </c>
    </row>
    <row r="151" spans="2:65" s="14" customFormat="1">
      <c r="B151" s="212"/>
      <c r="D151" s="196" t="s">
        <v>196</v>
      </c>
      <c r="E151" s="213" t="s">
        <v>5</v>
      </c>
      <c r="F151" s="214" t="s">
        <v>201</v>
      </c>
      <c r="H151" s="215">
        <v>86.444999999999993</v>
      </c>
      <c r="I151" s="216"/>
      <c r="L151" s="212"/>
      <c r="M151" s="217"/>
      <c r="N151" s="218"/>
      <c r="O151" s="218"/>
      <c r="P151" s="218"/>
      <c r="Q151" s="218"/>
      <c r="R151" s="218"/>
      <c r="S151" s="218"/>
      <c r="T151" s="219"/>
      <c r="AT151" s="213" t="s">
        <v>196</v>
      </c>
      <c r="AU151" s="213" t="s">
        <v>80</v>
      </c>
      <c r="AV151" s="14" t="s">
        <v>202</v>
      </c>
      <c r="AW151" s="14" t="s">
        <v>37</v>
      </c>
      <c r="AX151" s="14" t="s">
        <v>73</v>
      </c>
      <c r="AY151" s="213" t="s">
        <v>187</v>
      </c>
    </row>
    <row r="152" spans="2:65" s="15" customFormat="1">
      <c r="B152" s="220"/>
      <c r="D152" s="221" t="s">
        <v>196</v>
      </c>
      <c r="E152" s="222" t="s">
        <v>5</v>
      </c>
      <c r="F152" s="223" t="s">
        <v>203</v>
      </c>
      <c r="H152" s="224">
        <v>86.444999999999993</v>
      </c>
      <c r="I152" s="225"/>
      <c r="L152" s="220"/>
      <c r="M152" s="226"/>
      <c r="N152" s="227"/>
      <c r="O152" s="227"/>
      <c r="P152" s="227"/>
      <c r="Q152" s="227"/>
      <c r="R152" s="227"/>
      <c r="S152" s="227"/>
      <c r="T152" s="228"/>
      <c r="AT152" s="229" t="s">
        <v>196</v>
      </c>
      <c r="AU152" s="229" t="s">
        <v>80</v>
      </c>
      <c r="AV152" s="15" t="s">
        <v>194</v>
      </c>
      <c r="AW152" s="15" t="s">
        <v>37</v>
      </c>
      <c r="AX152" s="15" t="s">
        <v>24</v>
      </c>
      <c r="AY152" s="229" t="s">
        <v>187</v>
      </c>
    </row>
    <row r="153" spans="2:65" s="1" customFormat="1" ht="31.5" customHeight="1">
      <c r="B153" s="182"/>
      <c r="C153" s="183" t="s">
        <v>112</v>
      </c>
      <c r="D153" s="183" t="s">
        <v>189</v>
      </c>
      <c r="E153" s="184" t="s">
        <v>4628</v>
      </c>
      <c r="F153" s="185" t="s">
        <v>4629</v>
      </c>
      <c r="G153" s="186" t="s">
        <v>192</v>
      </c>
      <c r="H153" s="187">
        <v>37.950000000000003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194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194</v>
      </c>
      <c r="BM153" s="25" t="s">
        <v>4630</v>
      </c>
    </row>
    <row r="154" spans="2:65" s="12" customFormat="1">
      <c r="B154" s="195"/>
      <c r="D154" s="196" t="s">
        <v>196</v>
      </c>
      <c r="E154" s="197" t="s">
        <v>5</v>
      </c>
      <c r="F154" s="198" t="s">
        <v>4631</v>
      </c>
      <c r="H154" s="199" t="s">
        <v>5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9" t="s">
        <v>196</v>
      </c>
      <c r="AU154" s="199" t="s">
        <v>80</v>
      </c>
      <c r="AV154" s="12" t="s">
        <v>24</v>
      </c>
      <c r="AW154" s="12" t="s">
        <v>37</v>
      </c>
      <c r="AX154" s="12" t="s">
        <v>73</v>
      </c>
      <c r="AY154" s="199" t="s">
        <v>187</v>
      </c>
    </row>
    <row r="155" spans="2:65" s="12" customFormat="1">
      <c r="B155" s="195"/>
      <c r="D155" s="196" t="s">
        <v>196</v>
      </c>
      <c r="E155" s="197" t="s">
        <v>5</v>
      </c>
      <c r="F155" s="198" t="s">
        <v>4617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65" s="13" customFormat="1">
      <c r="B156" s="204"/>
      <c r="D156" s="196" t="s">
        <v>196</v>
      </c>
      <c r="E156" s="205" t="s">
        <v>5</v>
      </c>
      <c r="F156" s="206" t="s">
        <v>4632</v>
      </c>
      <c r="H156" s="207">
        <v>37.950000000000003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73</v>
      </c>
      <c r="AY156" s="205" t="s">
        <v>187</v>
      </c>
    </row>
    <row r="157" spans="2:65" s="14" customFormat="1">
      <c r="B157" s="212"/>
      <c r="D157" s="196" t="s">
        <v>196</v>
      </c>
      <c r="E157" s="213" t="s">
        <v>5</v>
      </c>
      <c r="F157" s="214" t="s">
        <v>201</v>
      </c>
      <c r="H157" s="215">
        <v>37.950000000000003</v>
      </c>
      <c r="I157" s="216"/>
      <c r="L157" s="212"/>
      <c r="M157" s="217"/>
      <c r="N157" s="218"/>
      <c r="O157" s="218"/>
      <c r="P157" s="218"/>
      <c r="Q157" s="218"/>
      <c r="R157" s="218"/>
      <c r="S157" s="218"/>
      <c r="T157" s="219"/>
      <c r="AT157" s="213" t="s">
        <v>196</v>
      </c>
      <c r="AU157" s="213" t="s">
        <v>80</v>
      </c>
      <c r="AV157" s="14" t="s">
        <v>202</v>
      </c>
      <c r="AW157" s="14" t="s">
        <v>37</v>
      </c>
      <c r="AX157" s="14" t="s">
        <v>73</v>
      </c>
      <c r="AY157" s="213" t="s">
        <v>187</v>
      </c>
    </row>
    <row r="158" spans="2:65" s="15" customFormat="1">
      <c r="B158" s="220"/>
      <c r="D158" s="221" t="s">
        <v>196</v>
      </c>
      <c r="E158" s="222" t="s">
        <v>5</v>
      </c>
      <c r="F158" s="223" t="s">
        <v>203</v>
      </c>
      <c r="H158" s="224">
        <v>37.950000000000003</v>
      </c>
      <c r="I158" s="225"/>
      <c r="L158" s="220"/>
      <c r="M158" s="226"/>
      <c r="N158" s="227"/>
      <c r="O158" s="227"/>
      <c r="P158" s="227"/>
      <c r="Q158" s="227"/>
      <c r="R158" s="227"/>
      <c r="S158" s="227"/>
      <c r="T158" s="228"/>
      <c r="AT158" s="229" t="s">
        <v>196</v>
      </c>
      <c r="AU158" s="229" t="s">
        <v>80</v>
      </c>
      <c r="AV158" s="15" t="s">
        <v>194</v>
      </c>
      <c r="AW158" s="15" t="s">
        <v>37</v>
      </c>
      <c r="AX158" s="15" t="s">
        <v>24</v>
      </c>
      <c r="AY158" s="229" t="s">
        <v>187</v>
      </c>
    </row>
    <row r="159" spans="2:65" s="1" customFormat="1" ht="22.5" customHeight="1">
      <c r="B159" s="182"/>
      <c r="C159" s="230" t="s">
        <v>115</v>
      </c>
      <c r="D159" s="230" t="s">
        <v>269</v>
      </c>
      <c r="E159" s="231" t="s">
        <v>4633</v>
      </c>
      <c r="F159" s="232" t="s">
        <v>4634</v>
      </c>
      <c r="G159" s="233" t="s">
        <v>258</v>
      </c>
      <c r="H159" s="234">
        <v>79.694999999999993</v>
      </c>
      <c r="I159" s="235"/>
      <c r="J159" s="236">
        <f>ROUND(I159*H159,2)</f>
        <v>0</v>
      </c>
      <c r="K159" s="232" t="s">
        <v>4527</v>
      </c>
      <c r="L159" s="237"/>
      <c r="M159" s="238" t="s">
        <v>5</v>
      </c>
      <c r="N159" s="239" t="s">
        <v>44</v>
      </c>
      <c r="O159" s="43"/>
      <c r="P159" s="192">
        <f>O159*H159</f>
        <v>0</v>
      </c>
      <c r="Q159" s="192">
        <v>1</v>
      </c>
      <c r="R159" s="192">
        <f>Q159*H159</f>
        <v>79.694999999999993</v>
      </c>
      <c r="S159" s="192">
        <v>0</v>
      </c>
      <c r="T159" s="193">
        <f>S159*H159</f>
        <v>0</v>
      </c>
      <c r="AR159" s="25" t="s">
        <v>240</v>
      </c>
      <c r="AT159" s="25" t="s">
        <v>269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194</v>
      </c>
      <c r="BM159" s="25" t="s">
        <v>4635</v>
      </c>
    </row>
    <row r="160" spans="2:65" s="12" customFormat="1">
      <c r="B160" s="195"/>
      <c r="D160" s="196" t="s">
        <v>196</v>
      </c>
      <c r="E160" s="197" t="s">
        <v>5</v>
      </c>
      <c r="F160" s="198" t="s">
        <v>4636</v>
      </c>
      <c r="H160" s="199" t="s">
        <v>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9" t="s">
        <v>196</v>
      </c>
      <c r="AU160" s="199" t="s">
        <v>80</v>
      </c>
      <c r="AV160" s="12" t="s">
        <v>24</v>
      </c>
      <c r="AW160" s="12" t="s">
        <v>37</v>
      </c>
      <c r="AX160" s="12" t="s">
        <v>73</v>
      </c>
      <c r="AY160" s="199" t="s">
        <v>187</v>
      </c>
    </row>
    <row r="161" spans="2:65" s="13" customFormat="1">
      <c r="B161" s="204"/>
      <c r="D161" s="196" t="s">
        <v>196</v>
      </c>
      <c r="E161" s="205" t="s">
        <v>5</v>
      </c>
      <c r="F161" s="206" t="s">
        <v>4637</v>
      </c>
      <c r="H161" s="207">
        <v>79.694999999999993</v>
      </c>
      <c r="I161" s="208"/>
      <c r="L161" s="204"/>
      <c r="M161" s="209"/>
      <c r="N161" s="210"/>
      <c r="O161" s="210"/>
      <c r="P161" s="210"/>
      <c r="Q161" s="210"/>
      <c r="R161" s="210"/>
      <c r="S161" s="210"/>
      <c r="T161" s="211"/>
      <c r="AT161" s="205" t="s">
        <v>196</v>
      </c>
      <c r="AU161" s="205" t="s">
        <v>80</v>
      </c>
      <c r="AV161" s="13" t="s">
        <v>80</v>
      </c>
      <c r="AW161" s="13" t="s">
        <v>37</v>
      </c>
      <c r="AX161" s="13" t="s">
        <v>73</v>
      </c>
      <c r="AY161" s="205" t="s">
        <v>187</v>
      </c>
    </row>
    <row r="162" spans="2:65" s="14" customFormat="1">
      <c r="B162" s="212"/>
      <c r="D162" s="196" t="s">
        <v>196</v>
      </c>
      <c r="E162" s="213" t="s">
        <v>5</v>
      </c>
      <c r="F162" s="214" t="s">
        <v>201</v>
      </c>
      <c r="H162" s="215">
        <v>79.694999999999993</v>
      </c>
      <c r="I162" s="216"/>
      <c r="L162" s="212"/>
      <c r="M162" s="217"/>
      <c r="N162" s="218"/>
      <c r="O162" s="218"/>
      <c r="P162" s="218"/>
      <c r="Q162" s="218"/>
      <c r="R162" s="218"/>
      <c r="S162" s="218"/>
      <c r="T162" s="219"/>
      <c r="AT162" s="213" t="s">
        <v>196</v>
      </c>
      <c r="AU162" s="213" t="s">
        <v>80</v>
      </c>
      <c r="AV162" s="14" t="s">
        <v>202</v>
      </c>
      <c r="AW162" s="14" t="s">
        <v>37</v>
      </c>
      <c r="AX162" s="14" t="s">
        <v>73</v>
      </c>
      <c r="AY162" s="213" t="s">
        <v>187</v>
      </c>
    </row>
    <row r="163" spans="2:65" s="15" customFormat="1">
      <c r="B163" s="220"/>
      <c r="D163" s="221" t="s">
        <v>196</v>
      </c>
      <c r="E163" s="222" t="s">
        <v>5</v>
      </c>
      <c r="F163" s="223" t="s">
        <v>203</v>
      </c>
      <c r="H163" s="224">
        <v>79.694999999999993</v>
      </c>
      <c r="I163" s="225"/>
      <c r="L163" s="220"/>
      <c r="M163" s="226"/>
      <c r="N163" s="227"/>
      <c r="O163" s="227"/>
      <c r="P163" s="227"/>
      <c r="Q163" s="227"/>
      <c r="R163" s="227"/>
      <c r="S163" s="227"/>
      <c r="T163" s="228"/>
      <c r="AT163" s="229" t="s">
        <v>196</v>
      </c>
      <c r="AU163" s="229" t="s">
        <v>80</v>
      </c>
      <c r="AV163" s="15" t="s">
        <v>194</v>
      </c>
      <c r="AW163" s="15" t="s">
        <v>37</v>
      </c>
      <c r="AX163" s="15" t="s">
        <v>24</v>
      </c>
      <c r="AY163" s="229" t="s">
        <v>187</v>
      </c>
    </row>
    <row r="164" spans="2:65" s="1" customFormat="1" ht="44.25" customHeight="1">
      <c r="B164" s="182"/>
      <c r="C164" s="183" t="s">
        <v>118</v>
      </c>
      <c r="D164" s="183" t="s">
        <v>189</v>
      </c>
      <c r="E164" s="184" t="s">
        <v>4638</v>
      </c>
      <c r="F164" s="185" t="s">
        <v>4639</v>
      </c>
      <c r="G164" s="186" t="s">
        <v>192</v>
      </c>
      <c r="H164" s="187">
        <v>8.25</v>
      </c>
      <c r="I164" s="188"/>
      <c r="J164" s="189">
        <f>ROUND(I164*H164,2)</f>
        <v>0</v>
      </c>
      <c r="K164" s="185" t="s">
        <v>5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194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194</v>
      </c>
      <c r="BM164" s="25" t="s">
        <v>4640</v>
      </c>
    </row>
    <row r="165" spans="2:65" s="12" customFormat="1">
      <c r="B165" s="195"/>
      <c r="D165" s="196" t="s">
        <v>196</v>
      </c>
      <c r="E165" s="197" t="s">
        <v>5</v>
      </c>
      <c r="F165" s="198" t="s">
        <v>4641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65" s="12" customFormat="1">
      <c r="B166" s="195"/>
      <c r="D166" s="196" t="s">
        <v>196</v>
      </c>
      <c r="E166" s="197" t="s">
        <v>5</v>
      </c>
      <c r="F166" s="198" t="s">
        <v>4617</v>
      </c>
      <c r="H166" s="199" t="s">
        <v>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9" t="s">
        <v>196</v>
      </c>
      <c r="AU166" s="199" t="s">
        <v>80</v>
      </c>
      <c r="AV166" s="12" t="s">
        <v>24</v>
      </c>
      <c r="AW166" s="12" t="s">
        <v>37</v>
      </c>
      <c r="AX166" s="12" t="s">
        <v>73</v>
      </c>
      <c r="AY166" s="199" t="s">
        <v>187</v>
      </c>
    </row>
    <row r="167" spans="2:65" s="13" customFormat="1">
      <c r="B167" s="204"/>
      <c r="D167" s="196" t="s">
        <v>196</v>
      </c>
      <c r="E167" s="205" t="s">
        <v>5</v>
      </c>
      <c r="F167" s="206" t="s">
        <v>4642</v>
      </c>
      <c r="H167" s="207">
        <v>8.25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73</v>
      </c>
      <c r="AY167" s="205" t="s">
        <v>187</v>
      </c>
    </row>
    <row r="168" spans="2:65" s="14" customFormat="1">
      <c r="B168" s="212"/>
      <c r="D168" s="196" t="s">
        <v>196</v>
      </c>
      <c r="E168" s="213" t="s">
        <v>5</v>
      </c>
      <c r="F168" s="214" t="s">
        <v>201</v>
      </c>
      <c r="H168" s="215">
        <v>8.25</v>
      </c>
      <c r="I168" s="216"/>
      <c r="L168" s="212"/>
      <c r="M168" s="217"/>
      <c r="N168" s="218"/>
      <c r="O168" s="218"/>
      <c r="P168" s="218"/>
      <c r="Q168" s="218"/>
      <c r="R168" s="218"/>
      <c r="S168" s="218"/>
      <c r="T168" s="219"/>
      <c r="AT168" s="213" t="s">
        <v>196</v>
      </c>
      <c r="AU168" s="213" t="s">
        <v>80</v>
      </c>
      <c r="AV168" s="14" t="s">
        <v>202</v>
      </c>
      <c r="AW168" s="14" t="s">
        <v>37</v>
      </c>
      <c r="AX168" s="14" t="s">
        <v>73</v>
      </c>
      <c r="AY168" s="213" t="s">
        <v>187</v>
      </c>
    </row>
    <row r="169" spans="2:65" s="15" customFormat="1">
      <c r="B169" s="220"/>
      <c r="D169" s="221" t="s">
        <v>196</v>
      </c>
      <c r="E169" s="222" t="s">
        <v>5</v>
      </c>
      <c r="F169" s="223" t="s">
        <v>203</v>
      </c>
      <c r="H169" s="224">
        <v>8.25</v>
      </c>
      <c r="I169" s="225"/>
      <c r="L169" s="220"/>
      <c r="M169" s="226"/>
      <c r="N169" s="227"/>
      <c r="O169" s="227"/>
      <c r="P169" s="227"/>
      <c r="Q169" s="227"/>
      <c r="R169" s="227"/>
      <c r="S169" s="227"/>
      <c r="T169" s="228"/>
      <c r="AT169" s="229" t="s">
        <v>196</v>
      </c>
      <c r="AU169" s="229" t="s">
        <v>80</v>
      </c>
      <c r="AV169" s="15" t="s">
        <v>194</v>
      </c>
      <c r="AW169" s="15" t="s">
        <v>37</v>
      </c>
      <c r="AX169" s="15" t="s">
        <v>24</v>
      </c>
      <c r="AY169" s="229" t="s">
        <v>187</v>
      </c>
    </row>
    <row r="170" spans="2:65" s="1" customFormat="1" ht="22.5" customHeight="1">
      <c r="B170" s="182"/>
      <c r="C170" s="230" t="s">
        <v>121</v>
      </c>
      <c r="D170" s="230" t="s">
        <v>269</v>
      </c>
      <c r="E170" s="231" t="s">
        <v>4643</v>
      </c>
      <c r="F170" s="232" t="s">
        <v>4644</v>
      </c>
      <c r="G170" s="233" t="s">
        <v>258</v>
      </c>
      <c r="H170" s="234">
        <v>17.324999999999999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1</v>
      </c>
      <c r="R170" s="192">
        <f>Q170*H170</f>
        <v>17.324999999999999</v>
      </c>
      <c r="S170" s="192">
        <v>0</v>
      </c>
      <c r="T170" s="193">
        <f>S170*H170</f>
        <v>0</v>
      </c>
      <c r="AR170" s="25" t="s">
        <v>240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194</v>
      </c>
      <c r="BM170" s="25" t="s">
        <v>4645</v>
      </c>
    </row>
    <row r="171" spans="2:65" s="12" customFormat="1">
      <c r="B171" s="195"/>
      <c r="D171" s="196" t="s">
        <v>196</v>
      </c>
      <c r="E171" s="197" t="s">
        <v>5</v>
      </c>
      <c r="F171" s="198" t="s">
        <v>4636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65" s="12" customFormat="1">
      <c r="B172" s="195"/>
      <c r="D172" s="196" t="s">
        <v>196</v>
      </c>
      <c r="E172" s="197" t="s">
        <v>5</v>
      </c>
      <c r="F172" s="198" t="s">
        <v>4646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65" s="13" customFormat="1">
      <c r="B173" s="204"/>
      <c r="D173" s="196" t="s">
        <v>196</v>
      </c>
      <c r="E173" s="205" t="s">
        <v>5</v>
      </c>
      <c r="F173" s="206" t="s">
        <v>4647</v>
      </c>
      <c r="H173" s="207">
        <v>17.324999999999999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65" s="14" customFormat="1">
      <c r="B174" s="212"/>
      <c r="D174" s="196" t="s">
        <v>196</v>
      </c>
      <c r="E174" s="213" t="s">
        <v>5</v>
      </c>
      <c r="F174" s="214" t="s">
        <v>201</v>
      </c>
      <c r="H174" s="215">
        <v>17.324999999999999</v>
      </c>
      <c r="I174" s="216"/>
      <c r="L174" s="212"/>
      <c r="M174" s="217"/>
      <c r="N174" s="218"/>
      <c r="O174" s="218"/>
      <c r="P174" s="218"/>
      <c r="Q174" s="218"/>
      <c r="R174" s="218"/>
      <c r="S174" s="218"/>
      <c r="T174" s="219"/>
      <c r="AT174" s="213" t="s">
        <v>196</v>
      </c>
      <c r="AU174" s="213" t="s">
        <v>80</v>
      </c>
      <c r="AV174" s="14" t="s">
        <v>202</v>
      </c>
      <c r="AW174" s="14" t="s">
        <v>37</v>
      </c>
      <c r="AX174" s="14" t="s">
        <v>73</v>
      </c>
      <c r="AY174" s="213" t="s">
        <v>187</v>
      </c>
    </row>
    <row r="175" spans="2:65" s="15" customFormat="1">
      <c r="B175" s="220"/>
      <c r="D175" s="196" t="s">
        <v>196</v>
      </c>
      <c r="E175" s="240" t="s">
        <v>5</v>
      </c>
      <c r="F175" s="241" t="s">
        <v>203</v>
      </c>
      <c r="H175" s="242">
        <v>17.324999999999999</v>
      </c>
      <c r="I175" s="225"/>
      <c r="L175" s="220"/>
      <c r="M175" s="226"/>
      <c r="N175" s="227"/>
      <c r="O175" s="227"/>
      <c r="P175" s="227"/>
      <c r="Q175" s="227"/>
      <c r="R175" s="227"/>
      <c r="S175" s="227"/>
      <c r="T175" s="228"/>
      <c r="AT175" s="229" t="s">
        <v>196</v>
      </c>
      <c r="AU175" s="229" t="s">
        <v>80</v>
      </c>
      <c r="AV175" s="15" t="s">
        <v>194</v>
      </c>
      <c r="AW175" s="15" t="s">
        <v>37</v>
      </c>
      <c r="AX175" s="15" t="s">
        <v>24</v>
      </c>
      <c r="AY175" s="229" t="s">
        <v>187</v>
      </c>
    </row>
    <row r="176" spans="2:65" s="11" customFormat="1" ht="29.85" customHeight="1">
      <c r="B176" s="168"/>
      <c r="D176" s="179" t="s">
        <v>72</v>
      </c>
      <c r="E176" s="180" t="s">
        <v>229</v>
      </c>
      <c r="F176" s="180" t="s">
        <v>677</v>
      </c>
      <c r="I176" s="171"/>
      <c r="J176" s="181">
        <f>BK176</f>
        <v>0</v>
      </c>
      <c r="L176" s="168"/>
      <c r="M176" s="173"/>
      <c r="N176" s="174"/>
      <c r="O176" s="174"/>
      <c r="P176" s="175">
        <f>SUM(P177:P181)</f>
        <v>0</v>
      </c>
      <c r="Q176" s="174"/>
      <c r="R176" s="175">
        <f>SUM(R177:R181)</f>
        <v>0.27076079999999997</v>
      </c>
      <c r="S176" s="174"/>
      <c r="T176" s="176">
        <f>SUM(T177:T181)</f>
        <v>0</v>
      </c>
      <c r="AR176" s="169" t="s">
        <v>24</v>
      </c>
      <c r="AT176" s="177" t="s">
        <v>72</v>
      </c>
      <c r="AU176" s="177" t="s">
        <v>24</v>
      </c>
      <c r="AY176" s="169" t="s">
        <v>187</v>
      </c>
      <c r="BK176" s="178">
        <f>SUM(BK177:BK181)</f>
        <v>0</v>
      </c>
    </row>
    <row r="177" spans="2:65" s="1" customFormat="1" ht="22.5" customHeight="1">
      <c r="B177" s="182"/>
      <c r="C177" s="183" t="s">
        <v>11</v>
      </c>
      <c r="D177" s="183" t="s">
        <v>189</v>
      </c>
      <c r="E177" s="184" t="s">
        <v>4648</v>
      </c>
      <c r="F177" s="185" t="s">
        <v>4649</v>
      </c>
      <c r="G177" s="186" t="s">
        <v>192</v>
      </c>
      <c r="H177" s="187">
        <v>0.12</v>
      </c>
      <c r="I177" s="188"/>
      <c r="J177" s="189">
        <f>ROUND(I177*H177,2)</f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2.2563399999999998</v>
      </c>
      <c r="R177" s="192">
        <f>Q177*H177</f>
        <v>0.27076079999999997</v>
      </c>
      <c r="S177" s="192">
        <v>0</v>
      </c>
      <c r="T177" s="193">
        <f>S177*H177</f>
        <v>0</v>
      </c>
      <c r="AR177" s="25" t="s">
        <v>194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194</v>
      </c>
      <c r="BM177" s="25" t="s">
        <v>4650</v>
      </c>
    </row>
    <row r="178" spans="2:65" s="12" customFormat="1">
      <c r="B178" s="195"/>
      <c r="D178" s="196" t="s">
        <v>196</v>
      </c>
      <c r="E178" s="197" t="s">
        <v>5</v>
      </c>
      <c r="F178" s="198" t="s">
        <v>4651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65" s="13" customFormat="1">
      <c r="B179" s="204"/>
      <c r="D179" s="196" t="s">
        <v>196</v>
      </c>
      <c r="E179" s="205" t="s">
        <v>5</v>
      </c>
      <c r="F179" s="206" t="s">
        <v>4652</v>
      </c>
      <c r="H179" s="207">
        <v>0.12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73</v>
      </c>
      <c r="AY179" s="205" t="s">
        <v>187</v>
      </c>
    </row>
    <row r="180" spans="2:65" s="14" customFormat="1">
      <c r="B180" s="212"/>
      <c r="D180" s="196" t="s">
        <v>196</v>
      </c>
      <c r="E180" s="213" t="s">
        <v>5</v>
      </c>
      <c r="F180" s="214" t="s">
        <v>201</v>
      </c>
      <c r="H180" s="215">
        <v>0.12</v>
      </c>
      <c r="I180" s="216"/>
      <c r="L180" s="212"/>
      <c r="M180" s="217"/>
      <c r="N180" s="218"/>
      <c r="O180" s="218"/>
      <c r="P180" s="218"/>
      <c r="Q180" s="218"/>
      <c r="R180" s="218"/>
      <c r="S180" s="218"/>
      <c r="T180" s="219"/>
      <c r="AT180" s="213" t="s">
        <v>196</v>
      </c>
      <c r="AU180" s="213" t="s">
        <v>80</v>
      </c>
      <c r="AV180" s="14" t="s">
        <v>202</v>
      </c>
      <c r="AW180" s="14" t="s">
        <v>37</v>
      </c>
      <c r="AX180" s="14" t="s">
        <v>73</v>
      </c>
      <c r="AY180" s="213" t="s">
        <v>187</v>
      </c>
    </row>
    <row r="181" spans="2:65" s="15" customFormat="1">
      <c r="B181" s="220"/>
      <c r="D181" s="196" t="s">
        <v>196</v>
      </c>
      <c r="E181" s="240" t="s">
        <v>5</v>
      </c>
      <c r="F181" s="241" t="s">
        <v>203</v>
      </c>
      <c r="H181" s="242">
        <v>0.12</v>
      </c>
      <c r="I181" s="225"/>
      <c r="L181" s="220"/>
      <c r="M181" s="226"/>
      <c r="N181" s="227"/>
      <c r="O181" s="227"/>
      <c r="P181" s="227"/>
      <c r="Q181" s="227"/>
      <c r="R181" s="227"/>
      <c r="S181" s="227"/>
      <c r="T181" s="228"/>
      <c r="AT181" s="229" t="s">
        <v>196</v>
      </c>
      <c r="AU181" s="229" t="s">
        <v>80</v>
      </c>
      <c r="AV181" s="15" t="s">
        <v>194</v>
      </c>
      <c r="AW181" s="15" t="s">
        <v>37</v>
      </c>
      <c r="AX181" s="15" t="s">
        <v>24</v>
      </c>
      <c r="AY181" s="229" t="s">
        <v>187</v>
      </c>
    </row>
    <row r="182" spans="2:65" s="11" customFormat="1" ht="29.85" customHeight="1">
      <c r="B182" s="168"/>
      <c r="D182" s="179" t="s">
        <v>72</v>
      </c>
      <c r="E182" s="180" t="s">
        <v>240</v>
      </c>
      <c r="F182" s="180" t="s">
        <v>4653</v>
      </c>
      <c r="I182" s="171"/>
      <c r="J182" s="181">
        <f>BK182</f>
        <v>0</v>
      </c>
      <c r="L182" s="168"/>
      <c r="M182" s="173"/>
      <c r="N182" s="174"/>
      <c r="O182" s="174"/>
      <c r="P182" s="175">
        <f>SUM(P183:P246)</f>
        <v>0</v>
      </c>
      <c r="Q182" s="174"/>
      <c r="R182" s="175">
        <f>SUM(R183:R246)</f>
        <v>0.63867299999999994</v>
      </c>
      <c r="S182" s="174"/>
      <c r="T182" s="176">
        <f>SUM(T183:T246)</f>
        <v>0</v>
      </c>
      <c r="AR182" s="169" t="s">
        <v>24</v>
      </c>
      <c r="AT182" s="177" t="s">
        <v>72</v>
      </c>
      <c r="AU182" s="177" t="s">
        <v>24</v>
      </c>
      <c r="AY182" s="169" t="s">
        <v>187</v>
      </c>
      <c r="BK182" s="178">
        <f>SUM(BK183:BK246)</f>
        <v>0</v>
      </c>
    </row>
    <row r="183" spans="2:65" s="1" customFormat="1" ht="22.5" customHeight="1">
      <c r="B183" s="182"/>
      <c r="C183" s="183" t="s">
        <v>126</v>
      </c>
      <c r="D183" s="183" t="s">
        <v>189</v>
      </c>
      <c r="E183" s="184" t="s">
        <v>4654</v>
      </c>
      <c r="F183" s="185" t="s">
        <v>4655</v>
      </c>
      <c r="G183" s="186" t="s">
        <v>410</v>
      </c>
      <c r="H183" s="187">
        <v>1</v>
      </c>
      <c r="I183" s="188"/>
      <c r="J183" s="189">
        <f>ROUND(I183*H183,2)</f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5" t="s">
        <v>194</v>
      </c>
      <c r="AT183" s="25" t="s">
        <v>189</v>
      </c>
      <c r="AU183" s="25" t="s">
        <v>80</v>
      </c>
      <c r="AY183" s="25" t="s">
        <v>187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24</v>
      </c>
      <c r="BK183" s="194">
        <f>ROUND(I183*H183,2)</f>
        <v>0</v>
      </c>
      <c r="BL183" s="25" t="s">
        <v>194</v>
      </c>
      <c r="BM183" s="25" t="s">
        <v>4656</v>
      </c>
    </row>
    <row r="184" spans="2:65" s="12" customFormat="1">
      <c r="B184" s="195"/>
      <c r="D184" s="196" t="s">
        <v>196</v>
      </c>
      <c r="E184" s="197" t="s">
        <v>5</v>
      </c>
      <c r="F184" s="198" t="s">
        <v>4657</v>
      </c>
      <c r="H184" s="199" t="s">
        <v>5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9" t="s">
        <v>196</v>
      </c>
      <c r="AU184" s="199" t="s">
        <v>80</v>
      </c>
      <c r="AV184" s="12" t="s">
        <v>24</v>
      </c>
      <c r="AW184" s="12" t="s">
        <v>37</v>
      </c>
      <c r="AX184" s="12" t="s">
        <v>73</v>
      </c>
      <c r="AY184" s="199" t="s">
        <v>187</v>
      </c>
    </row>
    <row r="185" spans="2:65" s="12" customFormat="1">
      <c r="B185" s="195"/>
      <c r="D185" s="196" t="s">
        <v>196</v>
      </c>
      <c r="E185" s="197" t="s">
        <v>5</v>
      </c>
      <c r="F185" s="198" t="s">
        <v>4617</v>
      </c>
      <c r="H185" s="199" t="s">
        <v>5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199" t="s">
        <v>196</v>
      </c>
      <c r="AU185" s="199" t="s">
        <v>80</v>
      </c>
      <c r="AV185" s="12" t="s">
        <v>24</v>
      </c>
      <c r="AW185" s="12" t="s">
        <v>37</v>
      </c>
      <c r="AX185" s="12" t="s">
        <v>73</v>
      </c>
      <c r="AY185" s="199" t="s">
        <v>187</v>
      </c>
    </row>
    <row r="186" spans="2:65" s="13" customFormat="1">
      <c r="B186" s="204"/>
      <c r="D186" s="196" t="s">
        <v>196</v>
      </c>
      <c r="E186" s="205" t="s">
        <v>5</v>
      </c>
      <c r="F186" s="206" t="s">
        <v>24</v>
      </c>
      <c r="H186" s="207">
        <v>1</v>
      </c>
      <c r="I186" s="208"/>
      <c r="L186" s="204"/>
      <c r="M186" s="209"/>
      <c r="N186" s="210"/>
      <c r="O186" s="210"/>
      <c r="P186" s="210"/>
      <c r="Q186" s="210"/>
      <c r="R186" s="210"/>
      <c r="S186" s="210"/>
      <c r="T186" s="211"/>
      <c r="AT186" s="205" t="s">
        <v>196</v>
      </c>
      <c r="AU186" s="205" t="s">
        <v>80</v>
      </c>
      <c r="AV186" s="13" t="s">
        <v>80</v>
      </c>
      <c r="AW186" s="13" t="s">
        <v>37</v>
      </c>
      <c r="AX186" s="13" t="s">
        <v>73</v>
      </c>
      <c r="AY186" s="205" t="s">
        <v>187</v>
      </c>
    </row>
    <row r="187" spans="2:65" s="14" customFormat="1">
      <c r="B187" s="212"/>
      <c r="D187" s="196" t="s">
        <v>196</v>
      </c>
      <c r="E187" s="213" t="s">
        <v>5</v>
      </c>
      <c r="F187" s="214" t="s">
        <v>201</v>
      </c>
      <c r="H187" s="215">
        <v>1</v>
      </c>
      <c r="I187" s="216"/>
      <c r="L187" s="212"/>
      <c r="M187" s="217"/>
      <c r="N187" s="218"/>
      <c r="O187" s="218"/>
      <c r="P187" s="218"/>
      <c r="Q187" s="218"/>
      <c r="R187" s="218"/>
      <c r="S187" s="218"/>
      <c r="T187" s="219"/>
      <c r="AT187" s="213" t="s">
        <v>196</v>
      </c>
      <c r="AU187" s="213" t="s">
        <v>80</v>
      </c>
      <c r="AV187" s="14" t="s">
        <v>202</v>
      </c>
      <c r="AW187" s="14" t="s">
        <v>37</v>
      </c>
      <c r="AX187" s="14" t="s">
        <v>73</v>
      </c>
      <c r="AY187" s="213" t="s">
        <v>187</v>
      </c>
    </row>
    <row r="188" spans="2:65" s="15" customFormat="1">
      <c r="B188" s="220"/>
      <c r="D188" s="221" t="s">
        <v>196</v>
      </c>
      <c r="E188" s="222" t="s">
        <v>5</v>
      </c>
      <c r="F188" s="223" t="s">
        <v>203</v>
      </c>
      <c r="H188" s="224">
        <v>1</v>
      </c>
      <c r="I188" s="225"/>
      <c r="L188" s="220"/>
      <c r="M188" s="226"/>
      <c r="N188" s="227"/>
      <c r="O188" s="227"/>
      <c r="P188" s="227"/>
      <c r="Q188" s="227"/>
      <c r="R188" s="227"/>
      <c r="S188" s="227"/>
      <c r="T188" s="228"/>
      <c r="AT188" s="229" t="s">
        <v>196</v>
      </c>
      <c r="AU188" s="229" t="s">
        <v>80</v>
      </c>
      <c r="AV188" s="15" t="s">
        <v>194</v>
      </c>
      <c r="AW188" s="15" t="s">
        <v>37</v>
      </c>
      <c r="AX188" s="15" t="s">
        <v>24</v>
      </c>
      <c r="AY188" s="229" t="s">
        <v>187</v>
      </c>
    </row>
    <row r="189" spans="2:65" s="1" customFormat="1" ht="31.5" customHeight="1">
      <c r="B189" s="182"/>
      <c r="C189" s="183" t="s">
        <v>296</v>
      </c>
      <c r="D189" s="183" t="s">
        <v>189</v>
      </c>
      <c r="E189" s="184" t="s">
        <v>4658</v>
      </c>
      <c r="F189" s="185" t="s">
        <v>4659</v>
      </c>
      <c r="G189" s="186" t="s">
        <v>305</v>
      </c>
      <c r="H189" s="187">
        <v>55.1</v>
      </c>
      <c r="I189" s="188"/>
      <c r="J189" s="189">
        <f>ROUND(I189*H189,2)</f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25" t="s">
        <v>194</v>
      </c>
      <c r="AT189" s="25" t="s">
        <v>189</v>
      </c>
      <c r="AU189" s="25" t="s">
        <v>80</v>
      </c>
      <c r="AY189" s="25" t="s">
        <v>187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24</v>
      </c>
      <c r="BK189" s="194">
        <f>ROUND(I189*H189,2)</f>
        <v>0</v>
      </c>
      <c r="BL189" s="25" t="s">
        <v>194</v>
      </c>
      <c r="BM189" s="25" t="s">
        <v>4660</v>
      </c>
    </row>
    <row r="190" spans="2:65" s="12" customFormat="1">
      <c r="B190" s="195"/>
      <c r="D190" s="196" t="s">
        <v>196</v>
      </c>
      <c r="E190" s="197" t="s">
        <v>5</v>
      </c>
      <c r="F190" s="198" t="s">
        <v>4661</v>
      </c>
      <c r="H190" s="199" t="s">
        <v>5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199" t="s">
        <v>196</v>
      </c>
      <c r="AU190" s="199" t="s">
        <v>80</v>
      </c>
      <c r="AV190" s="12" t="s">
        <v>24</v>
      </c>
      <c r="AW190" s="12" t="s">
        <v>37</v>
      </c>
      <c r="AX190" s="12" t="s">
        <v>73</v>
      </c>
      <c r="AY190" s="199" t="s">
        <v>187</v>
      </c>
    </row>
    <row r="191" spans="2:65" s="12" customFormat="1">
      <c r="B191" s="195"/>
      <c r="D191" s="196" t="s">
        <v>196</v>
      </c>
      <c r="E191" s="197" t="s">
        <v>5</v>
      </c>
      <c r="F191" s="198" t="s">
        <v>4617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65" s="13" customFormat="1">
      <c r="B192" s="204"/>
      <c r="D192" s="196" t="s">
        <v>196</v>
      </c>
      <c r="E192" s="205" t="s">
        <v>5</v>
      </c>
      <c r="F192" s="206" t="s">
        <v>4662</v>
      </c>
      <c r="H192" s="207">
        <v>55.1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65" s="14" customFormat="1">
      <c r="B193" s="212"/>
      <c r="D193" s="196" t="s">
        <v>196</v>
      </c>
      <c r="E193" s="213" t="s">
        <v>5</v>
      </c>
      <c r="F193" s="214" t="s">
        <v>201</v>
      </c>
      <c r="H193" s="215">
        <v>55.1</v>
      </c>
      <c r="I193" s="216"/>
      <c r="L193" s="212"/>
      <c r="M193" s="217"/>
      <c r="N193" s="218"/>
      <c r="O193" s="218"/>
      <c r="P193" s="218"/>
      <c r="Q193" s="218"/>
      <c r="R193" s="218"/>
      <c r="S193" s="218"/>
      <c r="T193" s="219"/>
      <c r="AT193" s="213" t="s">
        <v>196</v>
      </c>
      <c r="AU193" s="213" t="s">
        <v>80</v>
      </c>
      <c r="AV193" s="14" t="s">
        <v>202</v>
      </c>
      <c r="AW193" s="14" t="s">
        <v>37</v>
      </c>
      <c r="AX193" s="14" t="s">
        <v>73</v>
      </c>
      <c r="AY193" s="213" t="s">
        <v>187</v>
      </c>
    </row>
    <row r="194" spans="2:65" s="15" customFormat="1">
      <c r="B194" s="220"/>
      <c r="D194" s="221" t="s">
        <v>196</v>
      </c>
      <c r="E194" s="222" t="s">
        <v>5</v>
      </c>
      <c r="F194" s="223" t="s">
        <v>203</v>
      </c>
      <c r="H194" s="224">
        <v>55.1</v>
      </c>
      <c r="I194" s="225"/>
      <c r="L194" s="220"/>
      <c r="M194" s="226"/>
      <c r="N194" s="227"/>
      <c r="O194" s="227"/>
      <c r="P194" s="227"/>
      <c r="Q194" s="227"/>
      <c r="R194" s="227"/>
      <c r="S194" s="227"/>
      <c r="T194" s="228"/>
      <c r="AT194" s="229" t="s">
        <v>196</v>
      </c>
      <c r="AU194" s="229" t="s">
        <v>80</v>
      </c>
      <c r="AV194" s="15" t="s">
        <v>194</v>
      </c>
      <c r="AW194" s="15" t="s">
        <v>37</v>
      </c>
      <c r="AX194" s="15" t="s">
        <v>24</v>
      </c>
      <c r="AY194" s="229" t="s">
        <v>187</v>
      </c>
    </row>
    <row r="195" spans="2:65" s="1" customFormat="1" ht="31.5" customHeight="1">
      <c r="B195" s="182"/>
      <c r="C195" s="230" t="s">
        <v>302</v>
      </c>
      <c r="D195" s="230" t="s">
        <v>269</v>
      </c>
      <c r="E195" s="231" t="s">
        <v>4663</v>
      </c>
      <c r="F195" s="232" t="s">
        <v>4664</v>
      </c>
      <c r="G195" s="233" t="s">
        <v>305</v>
      </c>
      <c r="H195" s="234">
        <v>37.6</v>
      </c>
      <c r="I195" s="235"/>
      <c r="J195" s="236">
        <f>ROUND(I195*H195,2)</f>
        <v>0</v>
      </c>
      <c r="K195" s="232" t="s">
        <v>4527</v>
      </c>
      <c r="L195" s="237"/>
      <c r="M195" s="238" t="s">
        <v>5</v>
      </c>
      <c r="N195" s="239" t="s">
        <v>44</v>
      </c>
      <c r="O195" s="43"/>
      <c r="P195" s="192">
        <f>O195*H195</f>
        <v>0</v>
      </c>
      <c r="Q195" s="192">
        <v>2.7E-4</v>
      </c>
      <c r="R195" s="192">
        <f>Q195*H195</f>
        <v>1.0152000000000001E-2</v>
      </c>
      <c r="S195" s="192">
        <v>0</v>
      </c>
      <c r="T195" s="193">
        <f>S195*H195</f>
        <v>0</v>
      </c>
      <c r="AR195" s="25" t="s">
        <v>240</v>
      </c>
      <c r="AT195" s="25" t="s">
        <v>269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4665</v>
      </c>
    </row>
    <row r="196" spans="2:65" s="12" customFormat="1">
      <c r="B196" s="195"/>
      <c r="D196" s="196" t="s">
        <v>196</v>
      </c>
      <c r="E196" s="197" t="s">
        <v>5</v>
      </c>
      <c r="F196" s="198" t="s">
        <v>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65" s="13" customFormat="1">
      <c r="B197" s="204"/>
      <c r="D197" s="196" t="s">
        <v>196</v>
      </c>
      <c r="E197" s="205" t="s">
        <v>5</v>
      </c>
      <c r="F197" s="206" t="s">
        <v>4666</v>
      </c>
      <c r="H197" s="207">
        <v>37.6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65" s="14" customFormat="1">
      <c r="B198" s="212"/>
      <c r="D198" s="196" t="s">
        <v>196</v>
      </c>
      <c r="E198" s="213" t="s">
        <v>5</v>
      </c>
      <c r="F198" s="214" t="s">
        <v>201</v>
      </c>
      <c r="H198" s="215">
        <v>37.6</v>
      </c>
      <c r="I198" s="216"/>
      <c r="L198" s="212"/>
      <c r="M198" s="217"/>
      <c r="N198" s="218"/>
      <c r="O198" s="218"/>
      <c r="P198" s="218"/>
      <c r="Q198" s="218"/>
      <c r="R198" s="218"/>
      <c r="S198" s="218"/>
      <c r="T198" s="219"/>
      <c r="AT198" s="213" t="s">
        <v>196</v>
      </c>
      <c r="AU198" s="213" t="s">
        <v>80</v>
      </c>
      <c r="AV198" s="14" t="s">
        <v>202</v>
      </c>
      <c r="AW198" s="14" t="s">
        <v>37</v>
      </c>
      <c r="AX198" s="14" t="s">
        <v>73</v>
      </c>
      <c r="AY198" s="213" t="s">
        <v>187</v>
      </c>
    </row>
    <row r="199" spans="2:65" s="15" customFormat="1">
      <c r="B199" s="220"/>
      <c r="D199" s="221" t="s">
        <v>196</v>
      </c>
      <c r="E199" s="222" t="s">
        <v>5</v>
      </c>
      <c r="F199" s="223" t="s">
        <v>203</v>
      </c>
      <c r="H199" s="224">
        <v>37.6</v>
      </c>
      <c r="I199" s="225"/>
      <c r="L199" s="220"/>
      <c r="M199" s="226"/>
      <c r="N199" s="227"/>
      <c r="O199" s="227"/>
      <c r="P199" s="227"/>
      <c r="Q199" s="227"/>
      <c r="R199" s="227"/>
      <c r="S199" s="227"/>
      <c r="T199" s="228"/>
      <c r="AT199" s="229" t="s">
        <v>196</v>
      </c>
      <c r="AU199" s="229" t="s">
        <v>80</v>
      </c>
      <c r="AV199" s="15" t="s">
        <v>194</v>
      </c>
      <c r="AW199" s="15" t="s">
        <v>37</v>
      </c>
      <c r="AX199" s="15" t="s">
        <v>24</v>
      </c>
      <c r="AY199" s="229" t="s">
        <v>187</v>
      </c>
    </row>
    <row r="200" spans="2:65" s="1" customFormat="1" ht="22.5" customHeight="1">
      <c r="B200" s="182"/>
      <c r="C200" s="230" t="s">
        <v>309</v>
      </c>
      <c r="D200" s="230" t="s">
        <v>269</v>
      </c>
      <c r="E200" s="231" t="s">
        <v>4667</v>
      </c>
      <c r="F200" s="232" t="s">
        <v>4668</v>
      </c>
      <c r="G200" s="233" t="s">
        <v>305</v>
      </c>
      <c r="H200" s="234">
        <v>17.5</v>
      </c>
      <c r="I200" s="235"/>
      <c r="J200" s="236">
        <f>ROUND(I200*H200,2)</f>
        <v>0</v>
      </c>
      <c r="K200" s="232" t="s">
        <v>4527</v>
      </c>
      <c r="L200" s="237"/>
      <c r="M200" s="238" t="s">
        <v>5</v>
      </c>
      <c r="N200" s="239" t="s">
        <v>44</v>
      </c>
      <c r="O200" s="43"/>
      <c r="P200" s="192">
        <f>O200*H200</f>
        <v>0</v>
      </c>
      <c r="Q200" s="192">
        <v>3.6999999999999999E-4</v>
      </c>
      <c r="R200" s="192">
        <f>Q200*H200</f>
        <v>6.4749999999999999E-3</v>
      </c>
      <c r="S200" s="192">
        <v>0</v>
      </c>
      <c r="T200" s="193">
        <f>S200*H200</f>
        <v>0</v>
      </c>
      <c r="AR200" s="25" t="s">
        <v>240</v>
      </c>
      <c r="AT200" s="25" t="s">
        <v>269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4669</v>
      </c>
    </row>
    <row r="201" spans="2:65" s="12" customFormat="1">
      <c r="B201" s="195"/>
      <c r="D201" s="196" t="s">
        <v>196</v>
      </c>
      <c r="E201" s="197" t="s">
        <v>5</v>
      </c>
      <c r="F201" s="198" t="s">
        <v>273</v>
      </c>
      <c r="H201" s="199" t="s">
        <v>5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199" t="s">
        <v>196</v>
      </c>
      <c r="AU201" s="199" t="s">
        <v>80</v>
      </c>
      <c r="AV201" s="12" t="s">
        <v>24</v>
      </c>
      <c r="AW201" s="12" t="s">
        <v>37</v>
      </c>
      <c r="AX201" s="12" t="s">
        <v>73</v>
      </c>
      <c r="AY201" s="199" t="s">
        <v>187</v>
      </c>
    </row>
    <row r="202" spans="2:65" s="13" customFormat="1">
      <c r="B202" s="204"/>
      <c r="D202" s="196" t="s">
        <v>196</v>
      </c>
      <c r="E202" s="205" t="s">
        <v>5</v>
      </c>
      <c r="F202" s="206" t="s">
        <v>4670</v>
      </c>
      <c r="H202" s="207">
        <v>17.5</v>
      </c>
      <c r="I202" s="208"/>
      <c r="L202" s="204"/>
      <c r="M202" s="209"/>
      <c r="N202" s="210"/>
      <c r="O202" s="210"/>
      <c r="P202" s="210"/>
      <c r="Q202" s="210"/>
      <c r="R202" s="210"/>
      <c r="S202" s="210"/>
      <c r="T202" s="211"/>
      <c r="AT202" s="205" t="s">
        <v>196</v>
      </c>
      <c r="AU202" s="205" t="s">
        <v>80</v>
      </c>
      <c r="AV202" s="13" t="s">
        <v>80</v>
      </c>
      <c r="AW202" s="13" t="s">
        <v>37</v>
      </c>
      <c r="AX202" s="13" t="s">
        <v>73</v>
      </c>
      <c r="AY202" s="205" t="s">
        <v>187</v>
      </c>
    </row>
    <row r="203" spans="2:65" s="14" customFormat="1">
      <c r="B203" s="212"/>
      <c r="D203" s="196" t="s">
        <v>196</v>
      </c>
      <c r="E203" s="213" t="s">
        <v>5</v>
      </c>
      <c r="F203" s="214" t="s">
        <v>201</v>
      </c>
      <c r="H203" s="215">
        <v>17.5</v>
      </c>
      <c r="I203" s="216"/>
      <c r="L203" s="212"/>
      <c r="M203" s="217"/>
      <c r="N203" s="218"/>
      <c r="O203" s="218"/>
      <c r="P203" s="218"/>
      <c r="Q203" s="218"/>
      <c r="R203" s="218"/>
      <c r="S203" s="218"/>
      <c r="T203" s="219"/>
      <c r="AT203" s="213" t="s">
        <v>196</v>
      </c>
      <c r="AU203" s="213" t="s">
        <v>80</v>
      </c>
      <c r="AV203" s="14" t="s">
        <v>202</v>
      </c>
      <c r="AW203" s="14" t="s">
        <v>37</v>
      </c>
      <c r="AX203" s="14" t="s">
        <v>73</v>
      </c>
      <c r="AY203" s="213" t="s">
        <v>187</v>
      </c>
    </row>
    <row r="204" spans="2:65" s="15" customFormat="1">
      <c r="B204" s="220"/>
      <c r="D204" s="221" t="s">
        <v>196</v>
      </c>
      <c r="E204" s="222" t="s">
        <v>5</v>
      </c>
      <c r="F204" s="223" t="s">
        <v>203</v>
      </c>
      <c r="H204" s="224">
        <v>17.5</v>
      </c>
      <c r="I204" s="225"/>
      <c r="L204" s="220"/>
      <c r="M204" s="226"/>
      <c r="N204" s="227"/>
      <c r="O204" s="227"/>
      <c r="P204" s="227"/>
      <c r="Q204" s="227"/>
      <c r="R204" s="227"/>
      <c r="S204" s="227"/>
      <c r="T204" s="228"/>
      <c r="AT204" s="229" t="s">
        <v>196</v>
      </c>
      <c r="AU204" s="229" t="s">
        <v>80</v>
      </c>
      <c r="AV204" s="15" t="s">
        <v>194</v>
      </c>
      <c r="AW204" s="15" t="s">
        <v>37</v>
      </c>
      <c r="AX204" s="15" t="s">
        <v>24</v>
      </c>
      <c r="AY204" s="229" t="s">
        <v>187</v>
      </c>
    </row>
    <row r="205" spans="2:65" s="1" customFormat="1" ht="31.5" customHeight="1">
      <c r="B205" s="182"/>
      <c r="C205" s="183" t="s">
        <v>317</v>
      </c>
      <c r="D205" s="183" t="s">
        <v>189</v>
      </c>
      <c r="E205" s="184" t="s">
        <v>4671</v>
      </c>
      <c r="F205" s="185" t="s">
        <v>4672</v>
      </c>
      <c r="G205" s="186" t="s">
        <v>410</v>
      </c>
      <c r="H205" s="187">
        <v>1</v>
      </c>
      <c r="I205" s="188"/>
      <c r="J205" s="189">
        <f>ROUND(I205*H205,2)</f>
        <v>0</v>
      </c>
      <c r="K205" s="185" t="s">
        <v>4527</v>
      </c>
      <c r="L205" s="42"/>
      <c r="M205" s="190" t="s">
        <v>5</v>
      </c>
      <c r="N205" s="191" t="s">
        <v>44</v>
      </c>
      <c r="O205" s="43"/>
      <c r="P205" s="192">
        <f>O205*H205</f>
        <v>0</v>
      </c>
      <c r="Q205" s="192">
        <v>6.8000000000000005E-4</v>
      </c>
      <c r="R205" s="192">
        <f>Q205*H205</f>
        <v>6.8000000000000005E-4</v>
      </c>
      <c r="S205" s="192">
        <v>0</v>
      </c>
      <c r="T205" s="193">
        <f>S205*H205</f>
        <v>0</v>
      </c>
      <c r="AR205" s="25" t="s">
        <v>194</v>
      </c>
      <c r="AT205" s="25" t="s">
        <v>189</v>
      </c>
      <c r="AU205" s="25" t="s">
        <v>80</v>
      </c>
      <c r="AY205" s="25" t="s">
        <v>187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5" t="s">
        <v>24</v>
      </c>
      <c r="BK205" s="194">
        <f>ROUND(I205*H205,2)</f>
        <v>0</v>
      </c>
      <c r="BL205" s="25" t="s">
        <v>194</v>
      </c>
      <c r="BM205" s="25" t="s">
        <v>4673</v>
      </c>
    </row>
    <row r="206" spans="2:65" s="12" customFormat="1">
      <c r="B206" s="195"/>
      <c r="D206" s="196" t="s">
        <v>196</v>
      </c>
      <c r="E206" s="197" t="s">
        <v>5</v>
      </c>
      <c r="F206" s="198" t="s">
        <v>4674</v>
      </c>
      <c r="H206" s="199" t="s">
        <v>5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199" t="s">
        <v>196</v>
      </c>
      <c r="AU206" s="199" t="s">
        <v>80</v>
      </c>
      <c r="AV206" s="12" t="s">
        <v>24</v>
      </c>
      <c r="AW206" s="12" t="s">
        <v>37</v>
      </c>
      <c r="AX206" s="12" t="s">
        <v>73</v>
      </c>
      <c r="AY206" s="199" t="s">
        <v>187</v>
      </c>
    </row>
    <row r="207" spans="2:65" s="12" customFormat="1">
      <c r="B207" s="195"/>
      <c r="D207" s="196" t="s">
        <v>196</v>
      </c>
      <c r="E207" s="197" t="s">
        <v>5</v>
      </c>
      <c r="F207" s="198" t="s">
        <v>4617</v>
      </c>
      <c r="H207" s="199" t="s">
        <v>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199" t="s">
        <v>196</v>
      </c>
      <c r="AU207" s="199" t="s">
        <v>80</v>
      </c>
      <c r="AV207" s="12" t="s">
        <v>24</v>
      </c>
      <c r="AW207" s="12" t="s">
        <v>37</v>
      </c>
      <c r="AX207" s="12" t="s">
        <v>73</v>
      </c>
      <c r="AY207" s="199" t="s">
        <v>187</v>
      </c>
    </row>
    <row r="208" spans="2:65" s="13" customFormat="1">
      <c r="B208" s="204"/>
      <c r="D208" s="196" t="s">
        <v>196</v>
      </c>
      <c r="E208" s="205" t="s">
        <v>5</v>
      </c>
      <c r="F208" s="206" t="s">
        <v>24</v>
      </c>
      <c r="H208" s="207">
        <v>1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65" s="14" customFormat="1">
      <c r="B209" s="212"/>
      <c r="D209" s="196" t="s">
        <v>196</v>
      </c>
      <c r="E209" s="213" t="s">
        <v>5</v>
      </c>
      <c r="F209" s="214" t="s">
        <v>201</v>
      </c>
      <c r="H209" s="215">
        <v>1</v>
      </c>
      <c r="I209" s="216"/>
      <c r="L209" s="212"/>
      <c r="M209" s="217"/>
      <c r="N209" s="218"/>
      <c r="O209" s="218"/>
      <c r="P209" s="218"/>
      <c r="Q209" s="218"/>
      <c r="R209" s="218"/>
      <c r="S209" s="218"/>
      <c r="T209" s="219"/>
      <c r="AT209" s="213" t="s">
        <v>196</v>
      </c>
      <c r="AU209" s="213" t="s">
        <v>80</v>
      </c>
      <c r="AV209" s="14" t="s">
        <v>202</v>
      </c>
      <c r="AW209" s="14" t="s">
        <v>37</v>
      </c>
      <c r="AX209" s="14" t="s">
        <v>73</v>
      </c>
      <c r="AY209" s="213" t="s">
        <v>187</v>
      </c>
    </row>
    <row r="210" spans="2:65" s="15" customFormat="1">
      <c r="B210" s="220"/>
      <c r="D210" s="221" t="s">
        <v>196</v>
      </c>
      <c r="E210" s="222" t="s">
        <v>5</v>
      </c>
      <c r="F210" s="223" t="s">
        <v>203</v>
      </c>
      <c r="H210" s="224">
        <v>1</v>
      </c>
      <c r="I210" s="225"/>
      <c r="L210" s="220"/>
      <c r="M210" s="226"/>
      <c r="N210" s="227"/>
      <c r="O210" s="227"/>
      <c r="P210" s="227"/>
      <c r="Q210" s="227"/>
      <c r="R210" s="227"/>
      <c r="S210" s="227"/>
      <c r="T210" s="228"/>
      <c r="AT210" s="229" t="s">
        <v>196</v>
      </c>
      <c r="AU210" s="229" t="s">
        <v>80</v>
      </c>
      <c r="AV210" s="15" t="s">
        <v>194</v>
      </c>
      <c r="AW210" s="15" t="s">
        <v>37</v>
      </c>
      <c r="AX210" s="15" t="s">
        <v>24</v>
      </c>
      <c r="AY210" s="229" t="s">
        <v>187</v>
      </c>
    </row>
    <row r="211" spans="2:65" s="1" customFormat="1" ht="44.25" customHeight="1">
      <c r="B211" s="182"/>
      <c r="C211" s="230" t="s">
        <v>10</v>
      </c>
      <c r="D211" s="230" t="s">
        <v>269</v>
      </c>
      <c r="E211" s="231" t="s">
        <v>4675</v>
      </c>
      <c r="F211" s="232" t="s">
        <v>4676</v>
      </c>
      <c r="G211" s="233" t="s">
        <v>410</v>
      </c>
      <c r="H211" s="234">
        <v>1</v>
      </c>
      <c r="I211" s="235"/>
      <c r="J211" s="236">
        <f>ROUND(I211*H211,2)</f>
        <v>0</v>
      </c>
      <c r="K211" s="232" t="s">
        <v>4527</v>
      </c>
      <c r="L211" s="237"/>
      <c r="M211" s="238" t="s">
        <v>5</v>
      </c>
      <c r="N211" s="239" t="s">
        <v>44</v>
      </c>
      <c r="O211" s="43"/>
      <c r="P211" s="192">
        <f>O211*H211</f>
        <v>0</v>
      </c>
      <c r="Q211" s="192">
        <v>3.8E-3</v>
      </c>
      <c r="R211" s="192">
        <f>Q211*H211</f>
        <v>3.8E-3</v>
      </c>
      <c r="S211" s="192">
        <v>0</v>
      </c>
      <c r="T211" s="193">
        <f>S211*H211</f>
        <v>0</v>
      </c>
      <c r="AR211" s="25" t="s">
        <v>240</v>
      </c>
      <c r="AT211" s="25" t="s">
        <v>269</v>
      </c>
      <c r="AU211" s="25" t="s">
        <v>80</v>
      </c>
      <c r="AY211" s="25" t="s">
        <v>187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5" t="s">
        <v>24</v>
      </c>
      <c r="BK211" s="194">
        <f>ROUND(I211*H211,2)</f>
        <v>0</v>
      </c>
      <c r="BL211" s="25" t="s">
        <v>194</v>
      </c>
      <c r="BM211" s="25" t="s">
        <v>4677</v>
      </c>
    </row>
    <row r="212" spans="2:65" s="12" customFormat="1">
      <c r="B212" s="195"/>
      <c r="D212" s="196" t="s">
        <v>196</v>
      </c>
      <c r="E212" s="197" t="s">
        <v>5</v>
      </c>
      <c r="F212" s="198" t="s">
        <v>273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65" s="13" customFormat="1">
      <c r="B213" s="204"/>
      <c r="D213" s="196" t="s">
        <v>196</v>
      </c>
      <c r="E213" s="205" t="s">
        <v>5</v>
      </c>
      <c r="F213" s="206" t="s">
        <v>24</v>
      </c>
      <c r="H213" s="207">
        <v>1</v>
      </c>
      <c r="I213" s="208"/>
      <c r="L213" s="204"/>
      <c r="M213" s="209"/>
      <c r="N213" s="210"/>
      <c r="O213" s="210"/>
      <c r="P213" s="210"/>
      <c r="Q213" s="210"/>
      <c r="R213" s="210"/>
      <c r="S213" s="210"/>
      <c r="T213" s="211"/>
      <c r="AT213" s="205" t="s">
        <v>196</v>
      </c>
      <c r="AU213" s="205" t="s">
        <v>80</v>
      </c>
      <c r="AV213" s="13" t="s">
        <v>80</v>
      </c>
      <c r="AW213" s="13" t="s">
        <v>37</v>
      </c>
      <c r="AX213" s="13" t="s">
        <v>73</v>
      </c>
      <c r="AY213" s="205" t="s">
        <v>187</v>
      </c>
    </row>
    <row r="214" spans="2:65" s="14" customFormat="1">
      <c r="B214" s="212"/>
      <c r="D214" s="196" t="s">
        <v>196</v>
      </c>
      <c r="E214" s="213" t="s">
        <v>5</v>
      </c>
      <c r="F214" s="214" t="s">
        <v>201</v>
      </c>
      <c r="H214" s="215">
        <v>1</v>
      </c>
      <c r="I214" s="216"/>
      <c r="L214" s="212"/>
      <c r="M214" s="217"/>
      <c r="N214" s="218"/>
      <c r="O214" s="218"/>
      <c r="P214" s="218"/>
      <c r="Q214" s="218"/>
      <c r="R214" s="218"/>
      <c r="S214" s="218"/>
      <c r="T214" s="219"/>
      <c r="AT214" s="213" t="s">
        <v>196</v>
      </c>
      <c r="AU214" s="213" t="s">
        <v>80</v>
      </c>
      <c r="AV214" s="14" t="s">
        <v>202</v>
      </c>
      <c r="AW214" s="14" t="s">
        <v>37</v>
      </c>
      <c r="AX214" s="14" t="s">
        <v>73</v>
      </c>
      <c r="AY214" s="213" t="s">
        <v>187</v>
      </c>
    </row>
    <row r="215" spans="2:65" s="15" customFormat="1">
      <c r="B215" s="220"/>
      <c r="D215" s="221" t="s">
        <v>196</v>
      </c>
      <c r="E215" s="222" t="s">
        <v>5</v>
      </c>
      <c r="F215" s="223" t="s">
        <v>203</v>
      </c>
      <c r="H215" s="224">
        <v>1</v>
      </c>
      <c r="I215" s="225"/>
      <c r="L215" s="220"/>
      <c r="M215" s="226"/>
      <c r="N215" s="227"/>
      <c r="O215" s="227"/>
      <c r="P215" s="227"/>
      <c r="Q215" s="227"/>
      <c r="R215" s="227"/>
      <c r="S215" s="227"/>
      <c r="T215" s="228"/>
      <c r="AT215" s="229" t="s">
        <v>196</v>
      </c>
      <c r="AU215" s="229" t="s">
        <v>80</v>
      </c>
      <c r="AV215" s="15" t="s">
        <v>194</v>
      </c>
      <c r="AW215" s="15" t="s">
        <v>37</v>
      </c>
      <c r="AX215" s="15" t="s">
        <v>24</v>
      </c>
      <c r="AY215" s="229" t="s">
        <v>187</v>
      </c>
    </row>
    <row r="216" spans="2:65" s="1" customFormat="1" ht="22.5" customHeight="1">
      <c r="B216" s="182"/>
      <c r="C216" s="183" t="s">
        <v>329</v>
      </c>
      <c r="D216" s="183" t="s">
        <v>189</v>
      </c>
      <c r="E216" s="184" t="s">
        <v>4678</v>
      </c>
      <c r="F216" s="185" t="s">
        <v>4679</v>
      </c>
      <c r="G216" s="186" t="s">
        <v>305</v>
      </c>
      <c r="H216" s="187">
        <v>55.1</v>
      </c>
      <c r="I216" s="188"/>
      <c r="J216" s="189">
        <f>ROUND(I216*H216,2)</f>
        <v>0</v>
      </c>
      <c r="K216" s="185" t="s">
        <v>4527</v>
      </c>
      <c r="L216" s="42"/>
      <c r="M216" s="190" t="s">
        <v>5</v>
      </c>
      <c r="N216" s="191" t="s">
        <v>44</v>
      </c>
      <c r="O216" s="43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25" t="s">
        <v>194</v>
      </c>
      <c r="AT216" s="25" t="s">
        <v>189</v>
      </c>
      <c r="AU216" s="25" t="s">
        <v>80</v>
      </c>
      <c r="AY216" s="25" t="s">
        <v>187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25" t="s">
        <v>24</v>
      </c>
      <c r="BK216" s="194">
        <f>ROUND(I216*H216,2)</f>
        <v>0</v>
      </c>
      <c r="BL216" s="25" t="s">
        <v>194</v>
      </c>
      <c r="BM216" s="25" t="s">
        <v>4680</v>
      </c>
    </row>
    <row r="217" spans="2:65" s="12" customFormat="1">
      <c r="B217" s="195"/>
      <c r="D217" s="196" t="s">
        <v>196</v>
      </c>
      <c r="E217" s="197" t="s">
        <v>5</v>
      </c>
      <c r="F217" s="198" t="s">
        <v>4681</v>
      </c>
      <c r="H217" s="199" t="s">
        <v>5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199" t="s">
        <v>196</v>
      </c>
      <c r="AU217" s="199" t="s">
        <v>80</v>
      </c>
      <c r="AV217" s="12" t="s">
        <v>24</v>
      </c>
      <c r="AW217" s="12" t="s">
        <v>37</v>
      </c>
      <c r="AX217" s="12" t="s">
        <v>73</v>
      </c>
      <c r="AY217" s="199" t="s">
        <v>187</v>
      </c>
    </row>
    <row r="218" spans="2:65" s="12" customFormat="1">
      <c r="B218" s="195"/>
      <c r="D218" s="196" t="s">
        <v>196</v>
      </c>
      <c r="E218" s="197" t="s">
        <v>5</v>
      </c>
      <c r="F218" s="198" t="s">
        <v>4617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196</v>
      </c>
      <c r="AU218" s="199" t="s">
        <v>80</v>
      </c>
      <c r="AV218" s="12" t="s">
        <v>24</v>
      </c>
      <c r="AW218" s="12" t="s">
        <v>37</v>
      </c>
      <c r="AX218" s="12" t="s">
        <v>73</v>
      </c>
      <c r="AY218" s="199" t="s">
        <v>187</v>
      </c>
    </row>
    <row r="219" spans="2:65" s="13" customFormat="1">
      <c r="B219" s="204"/>
      <c r="D219" s="196" t="s">
        <v>196</v>
      </c>
      <c r="E219" s="205" t="s">
        <v>5</v>
      </c>
      <c r="F219" s="206" t="s">
        <v>4662</v>
      </c>
      <c r="H219" s="207">
        <v>55.1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65" s="14" customFormat="1">
      <c r="B220" s="212"/>
      <c r="D220" s="196" t="s">
        <v>196</v>
      </c>
      <c r="E220" s="213" t="s">
        <v>5</v>
      </c>
      <c r="F220" s="214" t="s">
        <v>201</v>
      </c>
      <c r="H220" s="215">
        <v>55.1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65" s="15" customFormat="1">
      <c r="B221" s="220"/>
      <c r="D221" s="221" t="s">
        <v>196</v>
      </c>
      <c r="E221" s="222" t="s">
        <v>5</v>
      </c>
      <c r="F221" s="223" t="s">
        <v>203</v>
      </c>
      <c r="H221" s="224">
        <v>55.1</v>
      </c>
      <c r="I221" s="225"/>
      <c r="L221" s="220"/>
      <c r="M221" s="226"/>
      <c r="N221" s="227"/>
      <c r="O221" s="227"/>
      <c r="P221" s="227"/>
      <c r="Q221" s="227"/>
      <c r="R221" s="227"/>
      <c r="S221" s="227"/>
      <c r="T221" s="228"/>
      <c r="AT221" s="229" t="s">
        <v>196</v>
      </c>
      <c r="AU221" s="229" t="s">
        <v>80</v>
      </c>
      <c r="AV221" s="15" t="s">
        <v>194</v>
      </c>
      <c r="AW221" s="15" t="s">
        <v>37</v>
      </c>
      <c r="AX221" s="15" t="s">
        <v>24</v>
      </c>
      <c r="AY221" s="229" t="s">
        <v>187</v>
      </c>
    </row>
    <row r="222" spans="2:65" s="1" customFormat="1" ht="31.5" customHeight="1">
      <c r="B222" s="182"/>
      <c r="C222" s="183" t="s">
        <v>337</v>
      </c>
      <c r="D222" s="183" t="s">
        <v>189</v>
      </c>
      <c r="E222" s="184" t="s">
        <v>4682</v>
      </c>
      <c r="F222" s="185" t="s">
        <v>4683</v>
      </c>
      <c r="G222" s="186" t="s">
        <v>410</v>
      </c>
      <c r="H222" s="187">
        <v>1</v>
      </c>
      <c r="I222" s="188"/>
      <c r="J222" s="189">
        <f>ROUND(I222*H222,2)</f>
        <v>0</v>
      </c>
      <c r="K222" s="185" t="s">
        <v>4527</v>
      </c>
      <c r="L222" s="42"/>
      <c r="M222" s="190" t="s">
        <v>5</v>
      </c>
      <c r="N222" s="191" t="s">
        <v>44</v>
      </c>
      <c r="O222" s="43"/>
      <c r="P222" s="192">
        <f>O222*H222</f>
        <v>0</v>
      </c>
      <c r="Q222" s="192">
        <v>0.36191000000000001</v>
      </c>
      <c r="R222" s="192">
        <f>Q222*H222</f>
        <v>0.36191000000000001</v>
      </c>
      <c r="S222" s="192">
        <v>0</v>
      </c>
      <c r="T222" s="193">
        <f>S222*H222</f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194</v>
      </c>
      <c r="BM222" s="25" t="s">
        <v>4684</v>
      </c>
    </row>
    <row r="223" spans="2:65" s="1" customFormat="1" ht="31.5" customHeight="1">
      <c r="B223" s="182"/>
      <c r="C223" s="230" t="s">
        <v>344</v>
      </c>
      <c r="D223" s="230" t="s">
        <v>269</v>
      </c>
      <c r="E223" s="231" t="s">
        <v>4685</v>
      </c>
      <c r="F223" s="232" t="s">
        <v>4686</v>
      </c>
      <c r="G223" s="233" t="s">
        <v>410</v>
      </c>
      <c r="H223" s="234">
        <v>1</v>
      </c>
      <c r="I223" s="235"/>
      <c r="J223" s="236">
        <f>ROUND(I223*H223,2)</f>
        <v>0</v>
      </c>
      <c r="K223" s="232" t="s">
        <v>4527</v>
      </c>
      <c r="L223" s="237"/>
      <c r="M223" s="238" t="s">
        <v>5</v>
      </c>
      <c r="N223" s="239" t="s">
        <v>44</v>
      </c>
      <c r="O223" s="43"/>
      <c r="P223" s="192">
        <f>O223*H223</f>
        <v>0</v>
      </c>
      <c r="Q223" s="192">
        <v>0.105</v>
      </c>
      <c r="R223" s="192">
        <f>Q223*H223</f>
        <v>0.105</v>
      </c>
      <c r="S223" s="192">
        <v>0</v>
      </c>
      <c r="T223" s="193">
        <f>S223*H223</f>
        <v>0</v>
      </c>
      <c r="AR223" s="25" t="s">
        <v>240</v>
      </c>
      <c r="AT223" s="25" t="s">
        <v>269</v>
      </c>
      <c r="AU223" s="25" t="s">
        <v>80</v>
      </c>
      <c r="AY223" s="25" t="s">
        <v>187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24</v>
      </c>
      <c r="BK223" s="194">
        <f>ROUND(I223*H223,2)</f>
        <v>0</v>
      </c>
      <c r="BL223" s="25" t="s">
        <v>194</v>
      </c>
      <c r="BM223" s="25" t="s">
        <v>4687</v>
      </c>
    </row>
    <row r="224" spans="2:65" s="1" customFormat="1" ht="22.5" customHeight="1">
      <c r="B224" s="182"/>
      <c r="C224" s="183" t="s">
        <v>308</v>
      </c>
      <c r="D224" s="183" t="s">
        <v>189</v>
      </c>
      <c r="E224" s="184" t="s">
        <v>4688</v>
      </c>
      <c r="F224" s="185" t="s">
        <v>4689</v>
      </c>
      <c r="G224" s="186" t="s">
        <v>410</v>
      </c>
      <c r="H224" s="187">
        <v>1</v>
      </c>
      <c r="I224" s="188"/>
      <c r="J224" s="189">
        <f>ROUND(I224*H224,2)</f>
        <v>0</v>
      </c>
      <c r="K224" s="185" t="s">
        <v>5</v>
      </c>
      <c r="L224" s="42"/>
      <c r="M224" s="190" t="s">
        <v>5</v>
      </c>
      <c r="N224" s="191" t="s">
        <v>44</v>
      </c>
      <c r="O224" s="43"/>
      <c r="P224" s="192">
        <f>O224*H224</f>
        <v>0</v>
      </c>
      <c r="Q224" s="192">
        <v>0.12303</v>
      </c>
      <c r="R224" s="192">
        <f>Q224*H224</f>
        <v>0.12303</v>
      </c>
      <c r="S224" s="192">
        <v>0</v>
      </c>
      <c r="T224" s="193">
        <f>S224*H224</f>
        <v>0</v>
      </c>
      <c r="AR224" s="25" t="s">
        <v>194</v>
      </c>
      <c r="AT224" s="25" t="s">
        <v>189</v>
      </c>
      <c r="AU224" s="25" t="s">
        <v>80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194</v>
      </c>
      <c r="BM224" s="25" t="s">
        <v>4690</v>
      </c>
    </row>
    <row r="225" spans="2:65" s="12" customFormat="1">
      <c r="B225" s="195"/>
      <c r="D225" s="196" t="s">
        <v>196</v>
      </c>
      <c r="E225" s="197" t="s">
        <v>5</v>
      </c>
      <c r="F225" s="198" t="s">
        <v>4691</v>
      </c>
      <c r="H225" s="199" t="s">
        <v>5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199" t="s">
        <v>196</v>
      </c>
      <c r="AU225" s="199" t="s">
        <v>80</v>
      </c>
      <c r="AV225" s="12" t="s">
        <v>24</v>
      </c>
      <c r="AW225" s="12" t="s">
        <v>37</v>
      </c>
      <c r="AX225" s="12" t="s">
        <v>73</v>
      </c>
      <c r="AY225" s="199" t="s">
        <v>187</v>
      </c>
    </row>
    <row r="226" spans="2:65" s="12" customFormat="1">
      <c r="B226" s="195"/>
      <c r="D226" s="196" t="s">
        <v>196</v>
      </c>
      <c r="E226" s="197" t="s">
        <v>5</v>
      </c>
      <c r="F226" s="198" t="s">
        <v>4692</v>
      </c>
      <c r="H226" s="199" t="s">
        <v>5</v>
      </c>
      <c r="I226" s="200"/>
      <c r="L226" s="195"/>
      <c r="M226" s="201"/>
      <c r="N226" s="202"/>
      <c r="O226" s="202"/>
      <c r="P226" s="202"/>
      <c r="Q226" s="202"/>
      <c r="R226" s="202"/>
      <c r="S226" s="202"/>
      <c r="T226" s="203"/>
      <c r="AT226" s="199" t="s">
        <v>196</v>
      </c>
      <c r="AU226" s="199" t="s">
        <v>80</v>
      </c>
      <c r="AV226" s="12" t="s">
        <v>24</v>
      </c>
      <c r="AW226" s="12" t="s">
        <v>37</v>
      </c>
      <c r="AX226" s="12" t="s">
        <v>73</v>
      </c>
      <c r="AY226" s="199" t="s">
        <v>187</v>
      </c>
    </row>
    <row r="227" spans="2:65" s="13" customFormat="1">
      <c r="B227" s="204"/>
      <c r="D227" s="196" t="s">
        <v>196</v>
      </c>
      <c r="E227" s="205" t="s">
        <v>5</v>
      </c>
      <c r="F227" s="206" t="s">
        <v>24</v>
      </c>
      <c r="H227" s="207">
        <v>1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196</v>
      </c>
      <c r="AU227" s="205" t="s">
        <v>80</v>
      </c>
      <c r="AV227" s="13" t="s">
        <v>80</v>
      </c>
      <c r="AW227" s="13" t="s">
        <v>37</v>
      </c>
      <c r="AX227" s="13" t="s">
        <v>73</v>
      </c>
      <c r="AY227" s="205" t="s">
        <v>187</v>
      </c>
    </row>
    <row r="228" spans="2:65" s="14" customFormat="1">
      <c r="B228" s="212"/>
      <c r="D228" s="196" t="s">
        <v>196</v>
      </c>
      <c r="E228" s="213" t="s">
        <v>5</v>
      </c>
      <c r="F228" s="214" t="s">
        <v>201</v>
      </c>
      <c r="H228" s="215">
        <v>1</v>
      </c>
      <c r="I228" s="216"/>
      <c r="L228" s="212"/>
      <c r="M228" s="217"/>
      <c r="N228" s="218"/>
      <c r="O228" s="218"/>
      <c r="P228" s="218"/>
      <c r="Q228" s="218"/>
      <c r="R228" s="218"/>
      <c r="S228" s="218"/>
      <c r="T228" s="219"/>
      <c r="AT228" s="213" t="s">
        <v>196</v>
      </c>
      <c r="AU228" s="213" t="s">
        <v>80</v>
      </c>
      <c r="AV228" s="14" t="s">
        <v>202</v>
      </c>
      <c r="AW228" s="14" t="s">
        <v>37</v>
      </c>
      <c r="AX228" s="14" t="s">
        <v>73</v>
      </c>
      <c r="AY228" s="213" t="s">
        <v>187</v>
      </c>
    </row>
    <row r="229" spans="2:65" s="15" customFormat="1">
      <c r="B229" s="220"/>
      <c r="D229" s="221" t="s">
        <v>196</v>
      </c>
      <c r="E229" s="222" t="s">
        <v>5</v>
      </c>
      <c r="F229" s="223" t="s">
        <v>203</v>
      </c>
      <c r="H229" s="224">
        <v>1</v>
      </c>
      <c r="I229" s="225"/>
      <c r="L229" s="220"/>
      <c r="M229" s="226"/>
      <c r="N229" s="227"/>
      <c r="O229" s="227"/>
      <c r="P229" s="227"/>
      <c r="Q229" s="227"/>
      <c r="R229" s="227"/>
      <c r="S229" s="227"/>
      <c r="T229" s="228"/>
      <c r="AT229" s="229" t="s">
        <v>196</v>
      </c>
      <c r="AU229" s="229" t="s">
        <v>80</v>
      </c>
      <c r="AV229" s="15" t="s">
        <v>194</v>
      </c>
      <c r="AW229" s="15" t="s">
        <v>37</v>
      </c>
      <c r="AX229" s="15" t="s">
        <v>24</v>
      </c>
      <c r="AY229" s="229" t="s">
        <v>187</v>
      </c>
    </row>
    <row r="230" spans="2:65" s="1" customFormat="1" ht="22.5" customHeight="1">
      <c r="B230" s="182"/>
      <c r="C230" s="230" t="s">
        <v>359</v>
      </c>
      <c r="D230" s="230" t="s">
        <v>269</v>
      </c>
      <c r="E230" s="231" t="s">
        <v>4693</v>
      </c>
      <c r="F230" s="232" t="s">
        <v>4694</v>
      </c>
      <c r="G230" s="233" t="s">
        <v>410</v>
      </c>
      <c r="H230" s="234">
        <v>1</v>
      </c>
      <c r="I230" s="235"/>
      <c r="J230" s="236">
        <f>ROUND(I230*H230,2)</f>
        <v>0</v>
      </c>
      <c r="K230" s="232" t="s">
        <v>5</v>
      </c>
      <c r="L230" s="237"/>
      <c r="M230" s="238" t="s">
        <v>5</v>
      </c>
      <c r="N230" s="239" t="s">
        <v>44</v>
      </c>
      <c r="O230" s="43"/>
      <c r="P230" s="192">
        <f>O230*H230</f>
        <v>0</v>
      </c>
      <c r="Q230" s="192">
        <v>1.3299999999999999E-2</v>
      </c>
      <c r="R230" s="192">
        <f>Q230*H230</f>
        <v>1.3299999999999999E-2</v>
      </c>
      <c r="S230" s="192">
        <v>0</v>
      </c>
      <c r="T230" s="193">
        <f>S230*H230</f>
        <v>0</v>
      </c>
      <c r="AR230" s="25" t="s">
        <v>240</v>
      </c>
      <c r="AT230" s="25" t="s">
        <v>269</v>
      </c>
      <c r="AU230" s="25" t="s">
        <v>80</v>
      </c>
      <c r="AY230" s="25" t="s">
        <v>187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5" t="s">
        <v>24</v>
      </c>
      <c r="BK230" s="194">
        <f>ROUND(I230*H230,2)</f>
        <v>0</v>
      </c>
      <c r="BL230" s="25" t="s">
        <v>194</v>
      </c>
      <c r="BM230" s="25" t="s">
        <v>4695</v>
      </c>
    </row>
    <row r="231" spans="2:65" s="12" customFormat="1">
      <c r="B231" s="195"/>
      <c r="D231" s="196" t="s">
        <v>196</v>
      </c>
      <c r="E231" s="197" t="s">
        <v>5</v>
      </c>
      <c r="F231" s="198" t="s">
        <v>273</v>
      </c>
      <c r="H231" s="199" t="s">
        <v>5</v>
      </c>
      <c r="I231" s="200"/>
      <c r="L231" s="195"/>
      <c r="M231" s="201"/>
      <c r="N231" s="202"/>
      <c r="O231" s="202"/>
      <c r="P231" s="202"/>
      <c r="Q231" s="202"/>
      <c r="R231" s="202"/>
      <c r="S231" s="202"/>
      <c r="T231" s="203"/>
      <c r="AT231" s="199" t="s">
        <v>196</v>
      </c>
      <c r="AU231" s="199" t="s">
        <v>80</v>
      </c>
      <c r="AV231" s="12" t="s">
        <v>24</v>
      </c>
      <c r="AW231" s="12" t="s">
        <v>37</v>
      </c>
      <c r="AX231" s="12" t="s">
        <v>73</v>
      </c>
      <c r="AY231" s="199" t="s">
        <v>187</v>
      </c>
    </row>
    <row r="232" spans="2:65" s="13" customFormat="1">
      <c r="B232" s="204"/>
      <c r="D232" s="196" t="s">
        <v>196</v>
      </c>
      <c r="E232" s="205" t="s">
        <v>5</v>
      </c>
      <c r="F232" s="206" t="s">
        <v>24</v>
      </c>
      <c r="H232" s="207">
        <v>1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80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65" s="14" customFormat="1">
      <c r="B233" s="212"/>
      <c r="D233" s="196" t="s">
        <v>196</v>
      </c>
      <c r="E233" s="213" t="s">
        <v>5</v>
      </c>
      <c r="F233" s="214" t="s">
        <v>201</v>
      </c>
      <c r="H233" s="215">
        <v>1</v>
      </c>
      <c r="I233" s="216"/>
      <c r="L233" s="212"/>
      <c r="M233" s="217"/>
      <c r="N233" s="218"/>
      <c r="O233" s="218"/>
      <c r="P233" s="218"/>
      <c r="Q233" s="218"/>
      <c r="R233" s="218"/>
      <c r="S233" s="218"/>
      <c r="T233" s="219"/>
      <c r="AT233" s="213" t="s">
        <v>196</v>
      </c>
      <c r="AU233" s="213" t="s">
        <v>80</v>
      </c>
      <c r="AV233" s="14" t="s">
        <v>202</v>
      </c>
      <c r="AW233" s="14" t="s">
        <v>37</v>
      </c>
      <c r="AX233" s="14" t="s">
        <v>73</v>
      </c>
      <c r="AY233" s="213" t="s">
        <v>187</v>
      </c>
    </row>
    <row r="234" spans="2:65" s="15" customFormat="1">
      <c r="B234" s="220"/>
      <c r="D234" s="221" t="s">
        <v>196</v>
      </c>
      <c r="E234" s="222" t="s">
        <v>5</v>
      </c>
      <c r="F234" s="223" t="s">
        <v>203</v>
      </c>
      <c r="H234" s="224">
        <v>1</v>
      </c>
      <c r="I234" s="225"/>
      <c r="L234" s="220"/>
      <c r="M234" s="226"/>
      <c r="N234" s="227"/>
      <c r="O234" s="227"/>
      <c r="P234" s="227"/>
      <c r="Q234" s="227"/>
      <c r="R234" s="227"/>
      <c r="S234" s="227"/>
      <c r="T234" s="228"/>
      <c r="AT234" s="229" t="s">
        <v>196</v>
      </c>
      <c r="AU234" s="229" t="s">
        <v>80</v>
      </c>
      <c r="AV234" s="15" t="s">
        <v>194</v>
      </c>
      <c r="AW234" s="15" t="s">
        <v>37</v>
      </c>
      <c r="AX234" s="15" t="s">
        <v>24</v>
      </c>
      <c r="AY234" s="229" t="s">
        <v>187</v>
      </c>
    </row>
    <row r="235" spans="2:65" s="1" customFormat="1" ht="22.5" customHeight="1">
      <c r="B235" s="182"/>
      <c r="C235" s="183" t="s">
        <v>365</v>
      </c>
      <c r="D235" s="183" t="s">
        <v>189</v>
      </c>
      <c r="E235" s="184" t="s">
        <v>4696</v>
      </c>
      <c r="F235" s="185" t="s">
        <v>4697</v>
      </c>
      <c r="G235" s="186" t="s">
        <v>305</v>
      </c>
      <c r="H235" s="187">
        <v>55.1</v>
      </c>
      <c r="I235" s="188"/>
      <c r="J235" s="189">
        <f>ROUND(I235*H235,2)</f>
        <v>0</v>
      </c>
      <c r="K235" s="185" t="s">
        <v>5</v>
      </c>
      <c r="L235" s="42"/>
      <c r="M235" s="190" t="s">
        <v>5</v>
      </c>
      <c r="N235" s="191" t="s">
        <v>44</v>
      </c>
      <c r="O235" s="43"/>
      <c r="P235" s="192">
        <f>O235*H235</f>
        <v>0</v>
      </c>
      <c r="Q235" s="192">
        <v>1.9000000000000001E-4</v>
      </c>
      <c r="R235" s="192">
        <f>Q235*H235</f>
        <v>1.0469000000000001E-2</v>
      </c>
      <c r="S235" s="192">
        <v>0</v>
      </c>
      <c r="T235" s="193">
        <f>S235*H235</f>
        <v>0</v>
      </c>
      <c r="AR235" s="25" t="s">
        <v>194</v>
      </c>
      <c r="AT235" s="25" t="s">
        <v>189</v>
      </c>
      <c r="AU235" s="25" t="s">
        <v>80</v>
      </c>
      <c r="AY235" s="25" t="s">
        <v>187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24</v>
      </c>
      <c r="BK235" s="194">
        <f>ROUND(I235*H235,2)</f>
        <v>0</v>
      </c>
      <c r="BL235" s="25" t="s">
        <v>194</v>
      </c>
      <c r="BM235" s="25" t="s">
        <v>4698</v>
      </c>
    </row>
    <row r="236" spans="2:65" s="12" customFormat="1">
      <c r="B236" s="195"/>
      <c r="D236" s="196" t="s">
        <v>196</v>
      </c>
      <c r="E236" s="197" t="s">
        <v>5</v>
      </c>
      <c r="F236" s="198" t="s">
        <v>4699</v>
      </c>
      <c r="H236" s="199" t="s">
        <v>5</v>
      </c>
      <c r="I236" s="200"/>
      <c r="L236" s="195"/>
      <c r="M236" s="201"/>
      <c r="N236" s="202"/>
      <c r="O236" s="202"/>
      <c r="P236" s="202"/>
      <c r="Q236" s="202"/>
      <c r="R236" s="202"/>
      <c r="S236" s="202"/>
      <c r="T236" s="203"/>
      <c r="AT236" s="199" t="s">
        <v>196</v>
      </c>
      <c r="AU236" s="199" t="s">
        <v>80</v>
      </c>
      <c r="AV236" s="12" t="s">
        <v>24</v>
      </c>
      <c r="AW236" s="12" t="s">
        <v>37</v>
      </c>
      <c r="AX236" s="12" t="s">
        <v>73</v>
      </c>
      <c r="AY236" s="199" t="s">
        <v>187</v>
      </c>
    </row>
    <row r="237" spans="2:65" s="12" customFormat="1">
      <c r="B237" s="195"/>
      <c r="D237" s="196" t="s">
        <v>196</v>
      </c>
      <c r="E237" s="197" t="s">
        <v>5</v>
      </c>
      <c r="F237" s="198" t="s">
        <v>4617</v>
      </c>
      <c r="H237" s="199" t="s">
        <v>5</v>
      </c>
      <c r="I237" s="200"/>
      <c r="L237" s="195"/>
      <c r="M237" s="201"/>
      <c r="N237" s="202"/>
      <c r="O237" s="202"/>
      <c r="P237" s="202"/>
      <c r="Q237" s="202"/>
      <c r="R237" s="202"/>
      <c r="S237" s="202"/>
      <c r="T237" s="203"/>
      <c r="AT237" s="199" t="s">
        <v>196</v>
      </c>
      <c r="AU237" s="199" t="s">
        <v>80</v>
      </c>
      <c r="AV237" s="12" t="s">
        <v>24</v>
      </c>
      <c r="AW237" s="12" t="s">
        <v>37</v>
      </c>
      <c r="AX237" s="12" t="s">
        <v>73</v>
      </c>
      <c r="AY237" s="199" t="s">
        <v>187</v>
      </c>
    </row>
    <row r="238" spans="2:65" s="13" customFormat="1">
      <c r="B238" s="204"/>
      <c r="D238" s="196" t="s">
        <v>196</v>
      </c>
      <c r="E238" s="205" t="s">
        <v>5</v>
      </c>
      <c r="F238" s="206" t="s">
        <v>4662</v>
      </c>
      <c r="H238" s="207">
        <v>55.1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65" s="14" customFormat="1">
      <c r="B239" s="212"/>
      <c r="D239" s="196" t="s">
        <v>196</v>
      </c>
      <c r="E239" s="213" t="s">
        <v>5</v>
      </c>
      <c r="F239" s="214" t="s">
        <v>201</v>
      </c>
      <c r="H239" s="215">
        <v>55.1</v>
      </c>
      <c r="I239" s="216"/>
      <c r="L239" s="212"/>
      <c r="M239" s="217"/>
      <c r="N239" s="218"/>
      <c r="O239" s="218"/>
      <c r="P239" s="218"/>
      <c r="Q239" s="218"/>
      <c r="R239" s="218"/>
      <c r="S239" s="218"/>
      <c r="T239" s="219"/>
      <c r="AT239" s="213" t="s">
        <v>196</v>
      </c>
      <c r="AU239" s="213" t="s">
        <v>80</v>
      </c>
      <c r="AV239" s="14" t="s">
        <v>202</v>
      </c>
      <c r="AW239" s="14" t="s">
        <v>37</v>
      </c>
      <c r="AX239" s="14" t="s">
        <v>73</v>
      </c>
      <c r="AY239" s="213" t="s">
        <v>187</v>
      </c>
    </row>
    <row r="240" spans="2:65" s="15" customFormat="1">
      <c r="B240" s="220"/>
      <c r="D240" s="221" t="s">
        <v>196</v>
      </c>
      <c r="E240" s="222" t="s">
        <v>5</v>
      </c>
      <c r="F240" s="223" t="s">
        <v>203</v>
      </c>
      <c r="H240" s="224">
        <v>55.1</v>
      </c>
      <c r="I240" s="225"/>
      <c r="L240" s="220"/>
      <c r="M240" s="226"/>
      <c r="N240" s="227"/>
      <c r="O240" s="227"/>
      <c r="P240" s="227"/>
      <c r="Q240" s="227"/>
      <c r="R240" s="227"/>
      <c r="S240" s="227"/>
      <c r="T240" s="228"/>
      <c r="AT240" s="229" t="s">
        <v>196</v>
      </c>
      <c r="AU240" s="229" t="s">
        <v>80</v>
      </c>
      <c r="AV240" s="15" t="s">
        <v>194</v>
      </c>
      <c r="AW240" s="15" t="s">
        <v>37</v>
      </c>
      <c r="AX240" s="15" t="s">
        <v>24</v>
      </c>
      <c r="AY240" s="229" t="s">
        <v>187</v>
      </c>
    </row>
    <row r="241" spans="2:65" s="1" customFormat="1" ht="22.5" customHeight="1">
      <c r="B241" s="182"/>
      <c r="C241" s="183" t="s">
        <v>372</v>
      </c>
      <c r="D241" s="183" t="s">
        <v>189</v>
      </c>
      <c r="E241" s="184" t="s">
        <v>4700</v>
      </c>
      <c r="F241" s="185" t="s">
        <v>4701</v>
      </c>
      <c r="G241" s="186" t="s">
        <v>305</v>
      </c>
      <c r="H241" s="187">
        <v>55.1</v>
      </c>
      <c r="I241" s="188"/>
      <c r="J241" s="189">
        <f>ROUND(I241*H241,2)</f>
        <v>0</v>
      </c>
      <c r="K241" s="185" t="s">
        <v>5</v>
      </c>
      <c r="L241" s="42"/>
      <c r="M241" s="190" t="s">
        <v>5</v>
      </c>
      <c r="N241" s="191" t="s">
        <v>44</v>
      </c>
      <c r="O241" s="43"/>
      <c r="P241" s="192">
        <f>O241*H241</f>
        <v>0</v>
      </c>
      <c r="Q241" s="192">
        <v>6.9999999999999994E-5</v>
      </c>
      <c r="R241" s="192">
        <f>Q241*H241</f>
        <v>3.8569999999999998E-3</v>
      </c>
      <c r="S241" s="192">
        <v>0</v>
      </c>
      <c r="T241" s="193">
        <f>S241*H241</f>
        <v>0</v>
      </c>
      <c r="AR241" s="25" t="s">
        <v>194</v>
      </c>
      <c r="AT241" s="25" t="s">
        <v>189</v>
      </c>
      <c r="AU241" s="25" t="s">
        <v>80</v>
      </c>
      <c r="AY241" s="25" t="s">
        <v>187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194</v>
      </c>
      <c r="BM241" s="25" t="s">
        <v>4702</v>
      </c>
    </row>
    <row r="242" spans="2:65" s="12" customFormat="1">
      <c r="B242" s="195"/>
      <c r="D242" s="196" t="s">
        <v>196</v>
      </c>
      <c r="E242" s="197" t="s">
        <v>5</v>
      </c>
      <c r="F242" s="198" t="s">
        <v>4703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196</v>
      </c>
      <c r="AU242" s="199" t="s">
        <v>80</v>
      </c>
      <c r="AV242" s="12" t="s">
        <v>24</v>
      </c>
      <c r="AW242" s="12" t="s">
        <v>37</v>
      </c>
      <c r="AX242" s="12" t="s">
        <v>73</v>
      </c>
      <c r="AY242" s="199" t="s">
        <v>187</v>
      </c>
    </row>
    <row r="243" spans="2:65" s="12" customFormat="1">
      <c r="B243" s="195"/>
      <c r="D243" s="196" t="s">
        <v>196</v>
      </c>
      <c r="E243" s="197" t="s">
        <v>5</v>
      </c>
      <c r="F243" s="198" t="s">
        <v>4617</v>
      </c>
      <c r="H243" s="199" t="s">
        <v>5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199" t="s">
        <v>196</v>
      </c>
      <c r="AU243" s="199" t="s">
        <v>80</v>
      </c>
      <c r="AV243" s="12" t="s">
        <v>24</v>
      </c>
      <c r="AW243" s="12" t="s">
        <v>37</v>
      </c>
      <c r="AX243" s="12" t="s">
        <v>73</v>
      </c>
      <c r="AY243" s="199" t="s">
        <v>187</v>
      </c>
    </row>
    <row r="244" spans="2:65" s="13" customFormat="1">
      <c r="B244" s="204"/>
      <c r="D244" s="196" t="s">
        <v>196</v>
      </c>
      <c r="E244" s="205" t="s">
        <v>5</v>
      </c>
      <c r="F244" s="206" t="s">
        <v>4662</v>
      </c>
      <c r="H244" s="207">
        <v>55.1</v>
      </c>
      <c r="I244" s="208"/>
      <c r="L244" s="204"/>
      <c r="M244" s="209"/>
      <c r="N244" s="210"/>
      <c r="O244" s="210"/>
      <c r="P244" s="210"/>
      <c r="Q244" s="210"/>
      <c r="R244" s="210"/>
      <c r="S244" s="210"/>
      <c r="T244" s="211"/>
      <c r="AT244" s="205" t="s">
        <v>196</v>
      </c>
      <c r="AU244" s="205" t="s">
        <v>80</v>
      </c>
      <c r="AV244" s="13" t="s">
        <v>80</v>
      </c>
      <c r="AW244" s="13" t="s">
        <v>37</v>
      </c>
      <c r="AX244" s="13" t="s">
        <v>73</v>
      </c>
      <c r="AY244" s="205" t="s">
        <v>187</v>
      </c>
    </row>
    <row r="245" spans="2:65" s="14" customFormat="1">
      <c r="B245" s="212"/>
      <c r="D245" s="196" t="s">
        <v>196</v>
      </c>
      <c r="E245" s="213" t="s">
        <v>5</v>
      </c>
      <c r="F245" s="214" t="s">
        <v>201</v>
      </c>
      <c r="H245" s="215">
        <v>55.1</v>
      </c>
      <c r="I245" s="216"/>
      <c r="L245" s="212"/>
      <c r="M245" s="217"/>
      <c r="N245" s="218"/>
      <c r="O245" s="218"/>
      <c r="P245" s="218"/>
      <c r="Q245" s="218"/>
      <c r="R245" s="218"/>
      <c r="S245" s="218"/>
      <c r="T245" s="219"/>
      <c r="AT245" s="213" t="s">
        <v>196</v>
      </c>
      <c r="AU245" s="213" t="s">
        <v>80</v>
      </c>
      <c r="AV245" s="14" t="s">
        <v>202</v>
      </c>
      <c r="AW245" s="14" t="s">
        <v>37</v>
      </c>
      <c r="AX245" s="14" t="s">
        <v>73</v>
      </c>
      <c r="AY245" s="213" t="s">
        <v>187</v>
      </c>
    </row>
    <row r="246" spans="2:65" s="15" customFormat="1">
      <c r="B246" s="220"/>
      <c r="D246" s="196" t="s">
        <v>196</v>
      </c>
      <c r="E246" s="240" t="s">
        <v>5</v>
      </c>
      <c r="F246" s="241" t="s">
        <v>203</v>
      </c>
      <c r="H246" s="242">
        <v>55.1</v>
      </c>
      <c r="I246" s="225"/>
      <c r="L246" s="220"/>
      <c r="M246" s="226"/>
      <c r="N246" s="227"/>
      <c r="O246" s="227"/>
      <c r="P246" s="227"/>
      <c r="Q246" s="227"/>
      <c r="R246" s="227"/>
      <c r="S246" s="227"/>
      <c r="T246" s="228"/>
      <c r="AT246" s="229" t="s">
        <v>196</v>
      </c>
      <c r="AU246" s="229" t="s">
        <v>80</v>
      </c>
      <c r="AV246" s="15" t="s">
        <v>194</v>
      </c>
      <c r="AW246" s="15" t="s">
        <v>37</v>
      </c>
      <c r="AX246" s="15" t="s">
        <v>24</v>
      </c>
      <c r="AY246" s="229" t="s">
        <v>187</v>
      </c>
    </row>
    <row r="247" spans="2:65" s="11" customFormat="1" ht="29.85" customHeight="1">
      <c r="B247" s="168"/>
      <c r="D247" s="179" t="s">
        <v>72</v>
      </c>
      <c r="E247" s="180" t="s">
        <v>1081</v>
      </c>
      <c r="F247" s="180" t="s">
        <v>1082</v>
      </c>
      <c r="I247" s="171"/>
      <c r="J247" s="181">
        <f>BK247</f>
        <v>0</v>
      </c>
      <c r="L247" s="168"/>
      <c r="M247" s="173"/>
      <c r="N247" s="174"/>
      <c r="O247" s="174"/>
      <c r="P247" s="175">
        <f>P248</f>
        <v>0</v>
      </c>
      <c r="Q247" s="174"/>
      <c r="R247" s="175">
        <f>R248</f>
        <v>0</v>
      </c>
      <c r="S247" s="174"/>
      <c r="T247" s="176">
        <f>T248</f>
        <v>0</v>
      </c>
      <c r="AR247" s="169" t="s">
        <v>24</v>
      </c>
      <c r="AT247" s="177" t="s">
        <v>72</v>
      </c>
      <c r="AU247" s="177" t="s">
        <v>24</v>
      </c>
      <c r="AY247" s="169" t="s">
        <v>187</v>
      </c>
      <c r="BK247" s="178">
        <f>BK248</f>
        <v>0</v>
      </c>
    </row>
    <row r="248" spans="2:65" s="1" customFormat="1" ht="44.25" customHeight="1">
      <c r="B248" s="182"/>
      <c r="C248" s="183" t="s">
        <v>379</v>
      </c>
      <c r="D248" s="183" t="s">
        <v>189</v>
      </c>
      <c r="E248" s="184" t="s">
        <v>4704</v>
      </c>
      <c r="F248" s="185" t="s">
        <v>4705</v>
      </c>
      <c r="G248" s="186" t="s">
        <v>258</v>
      </c>
      <c r="H248" s="187">
        <v>98</v>
      </c>
      <c r="I248" s="188"/>
      <c r="J248" s="189">
        <f>ROUND(I248*H248,2)</f>
        <v>0</v>
      </c>
      <c r="K248" s="185" t="s">
        <v>5</v>
      </c>
      <c r="L248" s="42"/>
      <c r="M248" s="190" t="s">
        <v>5</v>
      </c>
      <c r="N248" s="191" t="s">
        <v>44</v>
      </c>
      <c r="O248" s="43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5" t="s">
        <v>194</v>
      </c>
      <c r="AT248" s="25" t="s">
        <v>189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194</v>
      </c>
      <c r="BM248" s="25" t="s">
        <v>4706</v>
      </c>
    </row>
    <row r="249" spans="2:65" s="11" customFormat="1" ht="37.35" customHeight="1">
      <c r="B249" s="168"/>
      <c r="D249" s="169" t="s">
        <v>72</v>
      </c>
      <c r="E249" s="170" t="s">
        <v>1087</v>
      </c>
      <c r="F249" s="170" t="s">
        <v>1088</v>
      </c>
      <c r="I249" s="171"/>
      <c r="J249" s="172">
        <f>BK249</f>
        <v>0</v>
      </c>
      <c r="L249" s="168"/>
      <c r="M249" s="173"/>
      <c r="N249" s="174"/>
      <c r="O249" s="174"/>
      <c r="P249" s="175">
        <f>P250</f>
        <v>0</v>
      </c>
      <c r="Q249" s="174"/>
      <c r="R249" s="175">
        <f>R250</f>
        <v>2.6091E-2</v>
      </c>
      <c r="S249" s="174"/>
      <c r="T249" s="176">
        <f>T250</f>
        <v>0</v>
      </c>
      <c r="AR249" s="169" t="s">
        <v>80</v>
      </c>
      <c r="AT249" s="177" t="s">
        <v>72</v>
      </c>
      <c r="AU249" s="177" t="s">
        <v>73</v>
      </c>
      <c r="AY249" s="169" t="s">
        <v>187</v>
      </c>
      <c r="BK249" s="178">
        <f>BK250</f>
        <v>0</v>
      </c>
    </row>
    <row r="250" spans="2:65" s="11" customFormat="1" ht="19.899999999999999" customHeight="1">
      <c r="B250" s="168"/>
      <c r="D250" s="179" t="s">
        <v>72</v>
      </c>
      <c r="E250" s="180" t="s">
        <v>2406</v>
      </c>
      <c r="F250" s="180" t="s">
        <v>2407</v>
      </c>
      <c r="I250" s="171"/>
      <c r="J250" s="181">
        <f>BK250</f>
        <v>0</v>
      </c>
      <c r="L250" s="168"/>
      <c r="M250" s="173"/>
      <c r="N250" s="174"/>
      <c r="O250" s="174"/>
      <c r="P250" s="175">
        <f>SUM(P251:P267)</f>
        <v>0</v>
      </c>
      <c r="Q250" s="174"/>
      <c r="R250" s="175">
        <f>SUM(R251:R267)</f>
        <v>2.6091E-2</v>
      </c>
      <c r="S250" s="174"/>
      <c r="T250" s="176">
        <f>SUM(T251:T267)</f>
        <v>0</v>
      </c>
      <c r="AR250" s="169" t="s">
        <v>80</v>
      </c>
      <c r="AT250" s="177" t="s">
        <v>72</v>
      </c>
      <c r="AU250" s="177" t="s">
        <v>24</v>
      </c>
      <c r="AY250" s="169" t="s">
        <v>187</v>
      </c>
      <c r="BK250" s="178">
        <f>SUM(BK251:BK267)</f>
        <v>0</v>
      </c>
    </row>
    <row r="251" spans="2:65" s="1" customFormat="1" ht="22.5" customHeight="1">
      <c r="B251" s="182"/>
      <c r="C251" s="183" t="s">
        <v>384</v>
      </c>
      <c r="D251" s="183" t="s">
        <v>189</v>
      </c>
      <c r="E251" s="184" t="s">
        <v>4707</v>
      </c>
      <c r="F251" s="185" t="s">
        <v>4708</v>
      </c>
      <c r="G251" s="186" t="s">
        <v>410</v>
      </c>
      <c r="H251" s="187">
        <v>1</v>
      </c>
      <c r="I251" s="188"/>
      <c r="J251" s="189">
        <f>ROUND(I251*H251,2)</f>
        <v>0</v>
      </c>
      <c r="K251" s="185" t="s">
        <v>5</v>
      </c>
      <c r="L251" s="42"/>
      <c r="M251" s="190" t="s">
        <v>5</v>
      </c>
      <c r="N251" s="191" t="s">
        <v>44</v>
      </c>
      <c r="O251" s="43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5" t="s">
        <v>126</v>
      </c>
      <c r="AT251" s="25" t="s">
        <v>189</v>
      </c>
      <c r="AU251" s="25" t="s">
        <v>80</v>
      </c>
      <c r="AY251" s="25" t="s">
        <v>187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5" t="s">
        <v>24</v>
      </c>
      <c r="BK251" s="194">
        <f>ROUND(I251*H251,2)</f>
        <v>0</v>
      </c>
      <c r="BL251" s="25" t="s">
        <v>126</v>
      </c>
      <c r="BM251" s="25" t="s">
        <v>4709</v>
      </c>
    </row>
    <row r="252" spans="2:65" s="12" customFormat="1">
      <c r="B252" s="195"/>
      <c r="D252" s="196" t="s">
        <v>196</v>
      </c>
      <c r="E252" s="197" t="s">
        <v>5</v>
      </c>
      <c r="F252" s="198" t="s">
        <v>4710</v>
      </c>
      <c r="H252" s="199" t="s">
        <v>5</v>
      </c>
      <c r="I252" s="200"/>
      <c r="L252" s="195"/>
      <c r="M252" s="201"/>
      <c r="N252" s="202"/>
      <c r="O252" s="202"/>
      <c r="P252" s="202"/>
      <c r="Q252" s="202"/>
      <c r="R252" s="202"/>
      <c r="S252" s="202"/>
      <c r="T252" s="203"/>
      <c r="AT252" s="199" t="s">
        <v>196</v>
      </c>
      <c r="AU252" s="199" t="s">
        <v>80</v>
      </c>
      <c r="AV252" s="12" t="s">
        <v>24</v>
      </c>
      <c r="AW252" s="12" t="s">
        <v>37</v>
      </c>
      <c r="AX252" s="12" t="s">
        <v>73</v>
      </c>
      <c r="AY252" s="199" t="s">
        <v>187</v>
      </c>
    </row>
    <row r="253" spans="2:65" s="12" customFormat="1">
      <c r="B253" s="195"/>
      <c r="D253" s="196" t="s">
        <v>196</v>
      </c>
      <c r="E253" s="197" t="s">
        <v>5</v>
      </c>
      <c r="F253" s="198" t="s">
        <v>4617</v>
      </c>
      <c r="H253" s="199" t="s">
        <v>5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199" t="s">
        <v>196</v>
      </c>
      <c r="AU253" s="199" t="s">
        <v>80</v>
      </c>
      <c r="AV253" s="12" t="s">
        <v>24</v>
      </c>
      <c r="AW253" s="12" t="s">
        <v>37</v>
      </c>
      <c r="AX253" s="12" t="s">
        <v>73</v>
      </c>
      <c r="AY253" s="199" t="s">
        <v>187</v>
      </c>
    </row>
    <row r="254" spans="2:65" s="13" customFormat="1">
      <c r="B254" s="204"/>
      <c r="D254" s="196" t="s">
        <v>196</v>
      </c>
      <c r="E254" s="205" t="s">
        <v>5</v>
      </c>
      <c r="F254" s="206" t="s">
        <v>24</v>
      </c>
      <c r="H254" s="207">
        <v>1</v>
      </c>
      <c r="I254" s="208"/>
      <c r="L254" s="204"/>
      <c r="M254" s="209"/>
      <c r="N254" s="210"/>
      <c r="O254" s="210"/>
      <c r="P254" s="210"/>
      <c r="Q254" s="210"/>
      <c r="R254" s="210"/>
      <c r="S254" s="210"/>
      <c r="T254" s="211"/>
      <c r="AT254" s="205" t="s">
        <v>196</v>
      </c>
      <c r="AU254" s="205" t="s">
        <v>80</v>
      </c>
      <c r="AV254" s="13" t="s">
        <v>80</v>
      </c>
      <c r="AW254" s="13" t="s">
        <v>37</v>
      </c>
      <c r="AX254" s="13" t="s">
        <v>73</v>
      </c>
      <c r="AY254" s="205" t="s">
        <v>187</v>
      </c>
    </row>
    <row r="255" spans="2:65" s="14" customFormat="1">
      <c r="B255" s="212"/>
      <c r="D255" s="196" t="s">
        <v>196</v>
      </c>
      <c r="E255" s="213" t="s">
        <v>5</v>
      </c>
      <c r="F255" s="214" t="s">
        <v>201</v>
      </c>
      <c r="H255" s="215">
        <v>1</v>
      </c>
      <c r="I255" s="216"/>
      <c r="L255" s="212"/>
      <c r="M255" s="217"/>
      <c r="N255" s="218"/>
      <c r="O255" s="218"/>
      <c r="P255" s="218"/>
      <c r="Q255" s="218"/>
      <c r="R255" s="218"/>
      <c r="S255" s="218"/>
      <c r="T255" s="219"/>
      <c r="AT255" s="213" t="s">
        <v>196</v>
      </c>
      <c r="AU255" s="213" t="s">
        <v>80</v>
      </c>
      <c r="AV255" s="14" t="s">
        <v>202</v>
      </c>
      <c r="AW255" s="14" t="s">
        <v>37</v>
      </c>
      <c r="AX255" s="14" t="s">
        <v>73</v>
      </c>
      <c r="AY255" s="213" t="s">
        <v>187</v>
      </c>
    </row>
    <row r="256" spans="2:65" s="15" customFormat="1">
      <c r="B256" s="220"/>
      <c r="D256" s="221" t="s">
        <v>196</v>
      </c>
      <c r="E256" s="222" t="s">
        <v>5</v>
      </c>
      <c r="F256" s="223" t="s">
        <v>203</v>
      </c>
      <c r="H256" s="224">
        <v>1</v>
      </c>
      <c r="I256" s="225"/>
      <c r="L256" s="220"/>
      <c r="M256" s="226"/>
      <c r="N256" s="227"/>
      <c r="O256" s="227"/>
      <c r="P256" s="227"/>
      <c r="Q256" s="227"/>
      <c r="R256" s="227"/>
      <c r="S256" s="227"/>
      <c r="T256" s="228"/>
      <c r="AT256" s="229" t="s">
        <v>196</v>
      </c>
      <c r="AU256" s="229" t="s">
        <v>80</v>
      </c>
      <c r="AV256" s="15" t="s">
        <v>194</v>
      </c>
      <c r="AW256" s="15" t="s">
        <v>37</v>
      </c>
      <c r="AX256" s="15" t="s">
        <v>24</v>
      </c>
      <c r="AY256" s="229" t="s">
        <v>187</v>
      </c>
    </row>
    <row r="257" spans="2:65" s="1" customFormat="1" ht="57" customHeight="1">
      <c r="B257" s="182"/>
      <c r="C257" s="230" t="s">
        <v>390</v>
      </c>
      <c r="D257" s="230" t="s">
        <v>269</v>
      </c>
      <c r="E257" s="231" t="s">
        <v>4711</v>
      </c>
      <c r="F257" s="232" t="s">
        <v>4712</v>
      </c>
      <c r="G257" s="233" t="s">
        <v>410</v>
      </c>
      <c r="H257" s="234">
        <v>1</v>
      </c>
      <c r="I257" s="235"/>
      <c r="J257" s="236">
        <f>ROUND(I257*H257,2)</f>
        <v>0</v>
      </c>
      <c r="K257" s="232" t="s">
        <v>5</v>
      </c>
      <c r="L257" s="237"/>
      <c r="M257" s="238" t="s">
        <v>5</v>
      </c>
      <c r="N257" s="239" t="s">
        <v>44</v>
      </c>
      <c r="O257" s="43"/>
      <c r="P257" s="192">
        <f>O257*H257</f>
        <v>0</v>
      </c>
      <c r="Q257" s="192">
        <v>3.5000000000000001E-3</v>
      </c>
      <c r="R257" s="192">
        <f>Q257*H257</f>
        <v>3.5000000000000001E-3</v>
      </c>
      <c r="S257" s="192">
        <v>0</v>
      </c>
      <c r="T257" s="193">
        <f>S257*H257</f>
        <v>0</v>
      </c>
      <c r="AR257" s="25" t="s">
        <v>395</v>
      </c>
      <c r="AT257" s="25" t="s">
        <v>269</v>
      </c>
      <c r="AU257" s="25" t="s">
        <v>80</v>
      </c>
      <c r="AY257" s="25" t="s">
        <v>187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25" t="s">
        <v>24</v>
      </c>
      <c r="BK257" s="194">
        <f>ROUND(I257*H257,2)</f>
        <v>0</v>
      </c>
      <c r="BL257" s="25" t="s">
        <v>126</v>
      </c>
      <c r="BM257" s="25" t="s">
        <v>4713</v>
      </c>
    </row>
    <row r="258" spans="2:65" s="12" customFormat="1">
      <c r="B258" s="195"/>
      <c r="D258" s="196" t="s">
        <v>196</v>
      </c>
      <c r="E258" s="197" t="s">
        <v>5</v>
      </c>
      <c r="F258" s="198" t="s">
        <v>273</v>
      </c>
      <c r="H258" s="199" t="s">
        <v>5</v>
      </c>
      <c r="I258" s="200"/>
      <c r="L258" s="195"/>
      <c r="M258" s="201"/>
      <c r="N258" s="202"/>
      <c r="O258" s="202"/>
      <c r="P258" s="202"/>
      <c r="Q258" s="202"/>
      <c r="R258" s="202"/>
      <c r="S258" s="202"/>
      <c r="T258" s="203"/>
      <c r="AT258" s="199" t="s">
        <v>196</v>
      </c>
      <c r="AU258" s="199" t="s">
        <v>80</v>
      </c>
      <c r="AV258" s="12" t="s">
        <v>24</v>
      </c>
      <c r="AW258" s="12" t="s">
        <v>37</v>
      </c>
      <c r="AX258" s="12" t="s">
        <v>73</v>
      </c>
      <c r="AY258" s="199" t="s">
        <v>187</v>
      </c>
    </row>
    <row r="259" spans="2:65" s="13" customFormat="1">
      <c r="B259" s="204"/>
      <c r="D259" s="196" t="s">
        <v>196</v>
      </c>
      <c r="E259" s="205" t="s">
        <v>5</v>
      </c>
      <c r="F259" s="206" t="s">
        <v>24</v>
      </c>
      <c r="H259" s="207">
        <v>1</v>
      </c>
      <c r="I259" s="208"/>
      <c r="L259" s="204"/>
      <c r="M259" s="209"/>
      <c r="N259" s="210"/>
      <c r="O259" s="210"/>
      <c r="P259" s="210"/>
      <c r="Q259" s="210"/>
      <c r="R259" s="210"/>
      <c r="S259" s="210"/>
      <c r="T259" s="211"/>
      <c r="AT259" s="205" t="s">
        <v>196</v>
      </c>
      <c r="AU259" s="205" t="s">
        <v>80</v>
      </c>
      <c r="AV259" s="13" t="s">
        <v>80</v>
      </c>
      <c r="AW259" s="13" t="s">
        <v>37</v>
      </c>
      <c r="AX259" s="13" t="s">
        <v>73</v>
      </c>
      <c r="AY259" s="205" t="s">
        <v>187</v>
      </c>
    </row>
    <row r="260" spans="2:65" s="14" customFormat="1">
      <c r="B260" s="212"/>
      <c r="D260" s="196" t="s">
        <v>196</v>
      </c>
      <c r="E260" s="213" t="s">
        <v>5</v>
      </c>
      <c r="F260" s="214" t="s">
        <v>201</v>
      </c>
      <c r="H260" s="215">
        <v>1</v>
      </c>
      <c r="I260" s="216"/>
      <c r="L260" s="212"/>
      <c r="M260" s="217"/>
      <c r="N260" s="218"/>
      <c r="O260" s="218"/>
      <c r="P260" s="218"/>
      <c r="Q260" s="218"/>
      <c r="R260" s="218"/>
      <c r="S260" s="218"/>
      <c r="T260" s="219"/>
      <c r="AT260" s="213" t="s">
        <v>196</v>
      </c>
      <c r="AU260" s="213" t="s">
        <v>80</v>
      </c>
      <c r="AV260" s="14" t="s">
        <v>202</v>
      </c>
      <c r="AW260" s="14" t="s">
        <v>37</v>
      </c>
      <c r="AX260" s="14" t="s">
        <v>73</v>
      </c>
      <c r="AY260" s="213" t="s">
        <v>187</v>
      </c>
    </row>
    <row r="261" spans="2:65" s="15" customFormat="1">
      <c r="B261" s="220"/>
      <c r="D261" s="221" t="s">
        <v>196</v>
      </c>
      <c r="E261" s="222" t="s">
        <v>5</v>
      </c>
      <c r="F261" s="223" t="s">
        <v>203</v>
      </c>
      <c r="H261" s="224">
        <v>1</v>
      </c>
      <c r="I261" s="225"/>
      <c r="L261" s="220"/>
      <c r="M261" s="226"/>
      <c r="N261" s="227"/>
      <c r="O261" s="227"/>
      <c r="P261" s="227"/>
      <c r="Q261" s="227"/>
      <c r="R261" s="227"/>
      <c r="S261" s="227"/>
      <c r="T261" s="228"/>
      <c r="AT261" s="229" t="s">
        <v>196</v>
      </c>
      <c r="AU261" s="229" t="s">
        <v>80</v>
      </c>
      <c r="AV261" s="15" t="s">
        <v>194</v>
      </c>
      <c r="AW261" s="15" t="s">
        <v>37</v>
      </c>
      <c r="AX261" s="15" t="s">
        <v>24</v>
      </c>
      <c r="AY261" s="229" t="s">
        <v>187</v>
      </c>
    </row>
    <row r="262" spans="2:65" s="1" customFormat="1" ht="31.5" customHeight="1">
      <c r="B262" s="182"/>
      <c r="C262" s="183" t="s">
        <v>395</v>
      </c>
      <c r="D262" s="183" t="s">
        <v>189</v>
      </c>
      <c r="E262" s="184" t="s">
        <v>4714</v>
      </c>
      <c r="F262" s="185" t="s">
        <v>4715</v>
      </c>
      <c r="G262" s="186" t="s">
        <v>305</v>
      </c>
      <c r="H262" s="187">
        <v>55.1</v>
      </c>
      <c r="I262" s="188"/>
      <c r="J262" s="189">
        <f>ROUND(I262*H262,2)</f>
        <v>0</v>
      </c>
      <c r="K262" s="185" t="s">
        <v>5</v>
      </c>
      <c r="L262" s="42"/>
      <c r="M262" s="190" t="s">
        <v>5</v>
      </c>
      <c r="N262" s="191" t="s">
        <v>44</v>
      </c>
      <c r="O262" s="43"/>
      <c r="P262" s="192">
        <f>O262*H262</f>
        <v>0</v>
      </c>
      <c r="Q262" s="192">
        <v>4.0000000000000002E-4</v>
      </c>
      <c r="R262" s="192">
        <f>Q262*H262</f>
        <v>2.2040000000000001E-2</v>
      </c>
      <c r="S262" s="192">
        <v>0</v>
      </c>
      <c r="T262" s="193">
        <f>S262*H262</f>
        <v>0</v>
      </c>
      <c r="AR262" s="25" t="s">
        <v>126</v>
      </c>
      <c r="AT262" s="25" t="s">
        <v>189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4716</v>
      </c>
    </row>
    <row r="263" spans="2:65" s="12" customFormat="1">
      <c r="B263" s="195"/>
      <c r="D263" s="196" t="s">
        <v>196</v>
      </c>
      <c r="E263" s="197" t="s">
        <v>5</v>
      </c>
      <c r="F263" s="198" t="s">
        <v>4717</v>
      </c>
      <c r="H263" s="199" t="s">
        <v>5</v>
      </c>
      <c r="I263" s="200"/>
      <c r="L263" s="195"/>
      <c r="M263" s="201"/>
      <c r="N263" s="202"/>
      <c r="O263" s="202"/>
      <c r="P263" s="202"/>
      <c r="Q263" s="202"/>
      <c r="R263" s="202"/>
      <c r="S263" s="202"/>
      <c r="T263" s="203"/>
      <c r="AT263" s="199" t="s">
        <v>196</v>
      </c>
      <c r="AU263" s="199" t="s">
        <v>80</v>
      </c>
      <c r="AV263" s="12" t="s">
        <v>24</v>
      </c>
      <c r="AW263" s="12" t="s">
        <v>37</v>
      </c>
      <c r="AX263" s="12" t="s">
        <v>73</v>
      </c>
      <c r="AY263" s="199" t="s">
        <v>187</v>
      </c>
    </row>
    <row r="264" spans="2:65" s="13" customFormat="1">
      <c r="B264" s="204"/>
      <c r="D264" s="196" t="s">
        <v>196</v>
      </c>
      <c r="E264" s="205" t="s">
        <v>5</v>
      </c>
      <c r="F264" s="206" t="s">
        <v>4718</v>
      </c>
      <c r="H264" s="207">
        <v>55.1</v>
      </c>
      <c r="I264" s="208"/>
      <c r="L264" s="204"/>
      <c r="M264" s="209"/>
      <c r="N264" s="210"/>
      <c r="O264" s="210"/>
      <c r="P264" s="210"/>
      <c r="Q264" s="210"/>
      <c r="R264" s="210"/>
      <c r="S264" s="210"/>
      <c r="T264" s="211"/>
      <c r="AT264" s="205" t="s">
        <v>196</v>
      </c>
      <c r="AU264" s="205" t="s">
        <v>80</v>
      </c>
      <c r="AV264" s="13" t="s">
        <v>80</v>
      </c>
      <c r="AW264" s="13" t="s">
        <v>37</v>
      </c>
      <c r="AX264" s="13" t="s">
        <v>73</v>
      </c>
      <c r="AY264" s="205" t="s">
        <v>187</v>
      </c>
    </row>
    <row r="265" spans="2:65" s="14" customFormat="1">
      <c r="B265" s="212"/>
      <c r="D265" s="196" t="s">
        <v>196</v>
      </c>
      <c r="E265" s="213" t="s">
        <v>5</v>
      </c>
      <c r="F265" s="214" t="s">
        <v>201</v>
      </c>
      <c r="H265" s="215">
        <v>55.1</v>
      </c>
      <c r="I265" s="216"/>
      <c r="L265" s="212"/>
      <c r="M265" s="217"/>
      <c r="N265" s="218"/>
      <c r="O265" s="218"/>
      <c r="P265" s="218"/>
      <c r="Q265" s="218"/>
      <c r="R265" s="218"/>
      <c r="S265" s="218"/>
      <c r="T265" s="219"/>
      <c r="AT265" s="213" t="s">
        <v>196</v>
      </c>
      <c r="AU265" s="213" t="s">
        <v>80</v>
      </c>
      <c r="AV265" s="14" t="s">
        <v>202</v>
      </c>
      <c r="AW265" s="14" t="s">
        <v>37</v>
      </c>
      <c r="AX265" s="14" t="s">
        <v>73</v>
      </c>
      <c r="AY265" s="213" t="s">
        <v>187</v>
      </c>
    </row>
    <row r="266" spans="2:65" s="15" customFormat="1">
      <c r="B266" s="220"/>
      <c r="D266" s="221" t="s">
        <v>196</v>
      </c>
      <c r="E266" s="222" t="s">
        <v>5</v>
      </c>
      <c r="F266" s="223" t="s">
        <v>203</v>
      </c>
      <c r="H266" s="224">
        <v>55.1</v>
      </c>
      <c r="I266" s="225"/>
      <c r="L266" s="220"/>
      <c r="M266" s="226"/>
      <c r="N266" s="227"/>
      <c r="O266" s="227"/>
      <c r="P266" s="227"/>
      <c r="Q266" s="227"/>
      <c r="R266" s="227"/>
      <c r="S266" s="227"/>
      <c r="T266" s="228"/>
      <c r="AT266" s="229" t="s">
        <v>196</v>
      </c>
      <c r="AU266" s="229" t="s">
        <v>80</v>
      </c>
      <c r="AV266" s="15" t="s">
        <v>194</v>
      </c>
      <c r="AW266" s="15" t="s">
        <v>37</v>
      </c>
      <c r="AX266" s="15" t="s">
        <v>24</v>
      </c>
      <c r="AY266" s="229" t="s">
        <v>187</v>
      </c>
    </row>
    <row r="267" spans="2:65" s="1" customFormat="1" ht="31.5" customHeight="1">
      <c r="B267" s="182"/>
      <c r="C267" s="183" t="s">
        <v>402</v>
      </c>
      <c r="D267" s="183" t="s">
        <v>189</v>
      </c>
      <c r="E267" s="184" t="s">
        <v>2492</v>
      </c>
      <c r="F267" s="185" t="s">
        <v>4719</v>
      </c>
      <c r="G267" s="186" t="s">
        <v>305</v>
      </c>
      <c r="H267" s="187">
        <v>55.1</v>
      </c>
      <c r="I267" s="188"/>
      <c r="J267" s="189">
        <f>ROUND(I267*H267,2)</f>
        <v>0</v>
      </c>
      <c r="K267" s="185" t="s">
        <v>4527</v>
      </c>
      <c r="L267" s="42"/>
      <c r="M267" s="190" t="s">
        <v>5</v>
      </c>
      <c r="N267" s="258" t="s">
        <v>44</v>
      </c>
      <c r="O267" s="254"/>
      <c r="P267" s="259">
        <f>O267*H267</f>
        <v>0</v>
      </c>
      <c r="Q267" s="259">
        <v>1.0000000000000001E-5</v>
      </c>
      <c r="R267" s="259">
        <f>Q267*H267</f>
        <v>5.5100000000000006E-4</v>
      </c>
      <c r="S267" s="259">
        <v>0</v>
      </c>
      <c r="T267" s="260">
        <f>S267*H267</f>
        <v>0</v>
      </c>
      <c r="AR267" s="25" t="s">
        <v>126</v>
      </c>
      <c r="AT267" s="25" t="s">
        <v>189</v>
      </c>
      <c r="AU267" s="25" t="s">
        <v>80</v>
      </c>
      <c r="AY267" s="25" t="s">
        <v>187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25" t="s">
        <v>24</v>
      </c>
      <c r="BK267" s="194">
        <f>ROUND(I267*H267,2)</f>
        <v>0</v>
      </c>
      <c r="BL267" s="25" t="s">
        <v>126</v>
      </c>
      <c r="BM267" s="25" t="s">
        <v>4720</v>
      </c>
    </row>
    <row r="268" spans="2:65" s="1" customFormat="1" ht="6.95" customHeight="1">
      <c r="B268" s="57"/>
      <c r="C268" s="58"/>
      <c r="D268" s="58"/>
      <c r="E268" s="58"/>
      <c r="F268" s="58"/>
      <c r="G268" s="58"/>
      <c r="H268" s="58"/>
      <c r="I268" s="135"/>
      <c r="J268" s="58"/>
      <c r="K268" s="58"/>
      <c r="L268" s="42"/>
    </row>
  </sheetData>
  <autoFilter ref="C88:K267"/>
  <mergeCells count="12">
    <mergeCell ref="E79:H79"/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123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4721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ROUND(SUM(BE88:BE240), 2)</f>
        <v>0</v>
      </c>
      <c r="G32" s="43"/>
      <c r="H32" s="43"/>
      <c r="I32" s="127">
        <v>0.21</v>
      </c>
      <c r="J32" s="126">
        <f>ROUND(ROUND((SUM(BE88:BE240)),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ROUND(SUM(BF88:BF240), 2)</f>
        <v>0</v>
      </c>
      <c r="G33" s="43"/>
      <c r="H33" s="43"/>
      <c r="I33" s="127">
        <v>0.15</v>
      </c>
      <c r="J33" s="126">
        <f>ROUND(ROUND((SUM(BF88:BF240)),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ROUND(SUM(BG88:BG240),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ROUND(SUM(BH88:BH240),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ROUND(SUM(BI88:BI240),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14 - Přípojka kanalizace, vnější kanalizace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J88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47" s="9" customFormat="1" ht="19.89999999999999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47" s="9" customFormat="1" ht="19.899999999999999" customHeight="1">
      <c r="B63" s="150"/>
      <c r="C63" s="151"/>
      <c r="D63" s="152" t="s">
        <v>4600</v>
      </c>
      <c r="E63" s="153"/>
      <c r="F63" s="153"/>
      <c r="G63" s="153"/>
      <c r="H63" s="153"/>
      <c r="I63" s="154"/>
      <c r="J63" s="155">
        <f>J161</f>
        <v>0</v>
      </c>
      <c r="K63" s="156"/>
    </row>
    <row r="64" spans="2:47" s="9" customFormat="1" ht="19.899999999999999" customHeight="1">
      <c r="B64" s="150"/>
      <c r="C64" s="151"/>
      <c r="D64" s="152" t="s">
        <v>155</v>
      </c>
      <c r="E64" s="153"/>
      <c r="F64" s="153"/>
      <c r="G64" s="153"/>
      <c r="H64" s="153"/>
      <c r="I64" s="154"/>
      <c r="J64" s="155">
        <f>J232</f>
        <v>0</v>
      </c>
      <c r="K64" s="156"/>
    </row>
    <row r="65" spans="2:12" s="8" customFormat="1" ht="24.95" customHeight="1">
      <c r="B65" s="143"/>
      <c r="C65" s="144"/>
      <c r="D65" s="145" t="s">
        <v>156</v>
      </c>
      <c r="E65" s="146"/>
      <c r="F65" s="146"/>
      <c r="G65" s="146"/>
      <c r="H65" s="146"/>
      <c r="I65" s="147"/>
      <c r="J65" s="148">
        <f>J234</f>
        <v>0</v>
      </c>
      <c r="K65" s="149"/>
    </row>
    <row r="66" spans="2:12" s="9" customFormat="1" ht="19.899999999999999" customHeight="1">
      <c r="B66" s="150"/>
      <c r="C66" s="151"/>
      <c r="D66" s="152" t="s">
        <v>2312</v>
      </c>
      <c r="E66" s="153"/>
      <c r="F66" s="153"/>
      <c r="G66" s="153"/>
      <c r="H66" s="153"/>
      <c r="I66" s="154"/>
      <c r="J66" s="155">
        <f>J235</f>
        <v>0</v>
      </c>
      <c r="K66" s="156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14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35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36"/>
      <c r="J72" s="61"/>
      <c r="K72" s="61"/>
      <c r="L72" s="42"/>
    </row>
    <row r="73" spans="2:12" s="1" customFormat="1" ht="36.950000000000003" customHeight="1">
      <c r="B73" s="42"/>
      <c r="C73" s="62" t="s">
        <v>171</v>
      </c>
      <c r="L73" s="42"/>
    </row>
    <row r="74" spans="2:12" s="1" customFormat="1" ht="6.95" customHeight="1">
      <c r="B74" s="42"/>
      <c r="L74" s="42"/>
    </row>
    <row r="75" spans="2:12" s="1" customFormat="1" ht="14.45" customHeight="1">
      <c r="B75" s="42"/>
      <c r="C75" s="64" t="s">
        <v>19</v>
      </c>
      <c r="L75" s="42"/>
    </row>
    <row r="76" spans="2:12" s="1" customFormat="1" ht="22.5" customHeight="1">
      <c r="B76" s="42"/>
      <c r="E76" s="386" t="str">
        <f>E7</f>
        <v>PURKRABSKÁ 2-4 - DVORNÍ OBJEKT  ALBÍNKA- STAVEBNÍ ÚPRAVY, parc.č. st.572 , k.ú. Olomouc- město</v>
      </c>
      <c r="F76" s="387"/>
      <c r="G76" s="387"/>
      <c r="H76" s="387"/>
      <c r="L76" s="42"/>
    </row>
    <row r="77" spans="2:12" ht="15">
      <c r="B77" s="29"/>
      <c r="C77" s="64" t="s">
        <v>135</v>
      </c>
      <c r="L77" s="29"/>
    </row>
    <row r="78" spans="2:12" s="1" customFormat="1" ht="22.5" customHeight="1">
      <c r="B78" s="42"/>
      <c r="E78" s="386" t="s">
        <v>136</v>
      </c>
      <c r="F78" s="388"/>
      <c r="G78" s="388"/>
      <c r="H78" s="388"/>
      <c r="L78" s="42"/>
    </row>
    <row r="79" spans="2:12" s="1" customFormat="1" ht="14.45" customHeight="1">
      <c r="B79" s="42"/>
      <c r="C79" s="64" t="s">
        <v>137</v>
      </c>
      <c r="L79" s="42"/>
    </row>
    <row r="80" spans="2:12" s="1" customFormat="1" ht="23.25" customHeight="1">
      <c r="B80" s="42"/>
      <c r="E80" s="356" t="str">
        <f>E11</f>
        <v>14 - Přípojka kanalizace, vnější kanalizace</v>
      </c>
      <c r="F80" s="388"/>
      <c r="G80" s="388"/>
      <c r="H80" s="388"/>
      <c r="L80" s="42"/>
    </row>
    <row r="81" spans="2:65" s="1" customFormat="1" ht="6.95" customHeight="1">
      <c r="B81" s="42"/>
      <c r="L81" s="42"/>
    </row>
    <row r="82" spans="2:65" s="1" customFormat="1" ht="18" customHeight="1">
      <c r="B82" s="42"/>
      <c r="C82" s="64" t="s">
        <v>25</v>
      </c>
      <c r="F82" s="157" t="str">
        <f>F14</f>
        <v>Purkrabská, Olomouc</v>
      </c>
      <c r="I82" s="158" t="s">
        <v>27</v>
      </c>
      <c r="J82" s="68" t="str">
        <f>IF(J14="","",J14)</f>
        <v>5. 10. 2016</v>
      </c>
      <c r="L82" s="42"/>
    </row>
    <row r="83" spans="2:65" s="1" customFormat="1" ht="6.95" customHeight="1">
      <c r="B83" s="42"/>
      <c r="L83" s="42"/>
    </row>
    <row r="84" spans="2:65" s="1" customFormat="1" ht="15">
      <c r="B84" s="42"/>
      <c r="C84" s="64" t="s">
        <v>31</v>
      </c>
      <c r="F84" s="157" t="str">
        <f>E17</f>
        <v>Univerzita Palackého v Olomouci</v>
      </c>
      <c r="I84" s="158" t="s">
        <v>36</v>
      </c>
      <c r="J84" s="157" t="str">
        <f>E23</f>
        <v xml:space="preserve">ATELIER Polách &amp; Bravenec s r.o. </v>
      </c>
      <c r="L84" s="42"/>
    </row>
    <row r="85" spans="2:65" s="1" customFormat="1" ht="14.45" customHeight="1">
      <c r="B85" s="42"/>
      <c r="C85" s="64" t="s">
        <v>34</v>
      </c>
      <c r="F85" s="157" t="str">
        <f>IF(E20="","",E20)</f>
        <v/>
      </c>
      <c r="L85" s="42"/>
    </row>
    <row r="86" spans="2:65" s="1" customFormat="1" ht="10.35" customHeight="1">
      <c r="B86" s="42"/>
      <c r="L86" s="42"/>
    </row>
    <row r="87" spans="2:65" s="10" customFormat="1" ht="29.25" customHeight="1">
      <c r="B87" s="159"/>
      <c r="C87" s="160" t="s">
        <v>172</v>
      </c>
      <c r="D87" s="161" t="s">
        <v>58</v>
      </c>
      <c r="E87" s="161" t="s">
        <v>54</v>
      </c>
      <c r="F87" s="161" t="s">
        <v>173</v>
      </c>
      <c r="G87" s="161" t="s">
        <v>174</v>
      </c>
      <c r="H87" s="161" t="s">
        <v>175</v>
      </c>
      <c r="I87" s="162" t="s">
        <v>176</v>
      </c>
      <c r="J87" s="161" t="s">
        <v>144</v>
      </c>
      <c r="K87" s="163" t="s">
        <v>177</v>
      </c>
      <c r="L87" s="159"/>
      <c r="M87" s="74" t="s">
        <v>178</v>
      </c>
      <c r="N87" s="75" t="s">
        <v>43</v>
      </c>
      <c r="O87" s="75" t="s">
        <v>179</v>
      </c>
      <c r="P87" s="75" t="s">
        <v>180</v>
      </c>
      <c r="Q87" s="75" t="s">
        <v>181</v>
      </c>
      <c r="R87" s="75" t="s">
        <v>182</v>
      </c>
      <c r="S87" s="75" t="s">
        <v>183</v>
      </c>
      <c r="T87" s="76" t="s">
        <v>184</v>
      </c>
    </row>
    <row r="88" spans="2:65" s="1" customFormat="1" ht="29.25" customHeight="1">
      <c r="B88" s="42"/>
      <c r="C88" s="78" t="s">
        <v>145</v>
      </c>
      <c r="J88" s="164">
        <f>BK88</f>
        <v>0</v>
      </c>
      <c r="L88" s="42"/>
      <c r="M88" s="77"/>
      <c r="N88" s="69"/>
      <c r="O88" s="69"/>
      <c r="P88" s="165">
        <f>P89+P234</f>
        <v>0</v>
      </c>
      <c r="Q88" s="69"/>
      <c r="R88" s="165">
        <f>R89+R234</f>
        <v>82.099113599999995</v>
      </c>
      <c r="S88" s="69"/>
      <c r="T88" s="166">
        <f>T89+T234</f>
        <v>0</v>
      </c>
      <c r="AT88" s="25" t="s">
        <v>72</v>
      </c>
      <c r="AU88" s="25" t="s">
        <v>146</v>
      </c>
      <c r="BK88" s="167">
        <f>BK89+BK234</f>
        <v>0</v>
      </c>
    </row>
    <row r="89" spans="2:65" s="11" customFormat="1" ht="37.35" customHeight="1">
      <c r="B89" s="168"/>
      <c r="D89" s="169" t="s">
        <v>72</v>
      </c>
      <c r="E89" s="170" t="s">
        <v>185</v>
      </c>
      <c r="F89" s="170" t="s">
        <v>186</v>
      </c>
      <c r="I89" s="171"/>
      <c r="J89" s="172">
        <f>BK89</f>
        <v>0</v>
      </c>
      <c r="L89" s="168"/>
      <c r="M89" s="173"/>
      <c r="N89" s="174"/>
      <c r="O89" s="174"/>
      <c r="P89" s="175">
        <f>P90+P161+P232</f>
        <v>0</v>
      </c>
      <c r="Q89" s="174"/>
      <c r="R89" s="175">
        <f>R90+R161+R232</f>
        <v>82.096253599999997</v>
      </c>
      <c r="S89" s="174"/>
      <c r="T89" s="176">
        <f>T90+T161+T232</f>
        <v>0</v>
      </c>
      <c r="AR89" s="169" t="s">
        <v>24</v>
      </c>
      <c r="AT89" s="177" t="s">
        <v>72</v>
      </c>
      <c r="AU89" s="177" t="s">
        <v>73</v>
      </c>
      <c r="AY89" s="169" t="s">
        <v>187</v>
      </c>
      <c r="BK89" s="178">
        <f>BK90+BK161+BK232</f>
        <v>0</v>
      </c>
    </row>
    <row r="90" spans="2:65" s="11" customFormat="1" ht="19.899999999999999" customHeight="1">
      <c r="B90" s="168"/>
      <c r="D90" s="179" t="s">
        <v>72</v>
      </c>
      <c r="E90" s="180" t="s">
        <v>24</v>
      </c>
      <c r="F90" s="180" t="s">
        <v>188</v>
      </c>
      <c r="I90" s="171"/>
      <c r="J90" s="181">
        <f>BK90</f>
        <v>0</v>
      </c>
      <c r="L90" s="168"/>
      <c r="M90" s="173"/>
      <c r="N90" s="174"/>
      <c r="O90" s="174"/>
      <c r="P90" s="175">
        <f>SUM(P91:P160)</f>
        <v>0</v>
      </c>
      <c r="Q90" s="174"/>
      <c r="R90" s="175">
        <f>SUM(R91:R160)</f>
        <v>81.922808599999996</v>
      </c>
      <c r="S90" s="174"/>
      <c r="T90" s="176">
        <f>SUM(T91:T160)</f>
        <v>0</v>
      </c>
      <c r="AR90" s="169" t="s">
        <v>24</v>
      </c>
      <c r="AT90" s="177" t="s">
        <v>72</v>
      </c>
      <c r="AU90" s="177" t="s">
        <v>24</v>
      </c>
      <c r="AY90" s="169" t="s">
        <v>187</v>
      </c>
      <c r="BK90" s="178">
        <f>SUM(BK91:BK160)</f>
        <v>0</v>
      </c>
    </row>
    <row r="91" spans="2:65" s="1" customFormat="1" ht="57" customHeight="1">
      <c r="B91" s="182"/>
      <c r="C91" s="183" t="s">
        <v>24</v>
      </c>
      <c r="D91" s="183" t="s">
        <v>189</v>
      </c>
      <c r="E91" s="184" t="s">
        <v>4601</v>
      </c>
      <c r="F91" s="185" t="s">
        <v>4602</v>
      </c>
      <c r="G91" s="186" t="s">
        <v>305</v>
      </c>
      <c r="H91" s="187">
        <v>2</v>
      </c>
      <c r="I91" s="188"/>
      <c r="J91" s="189">
        <f>ROUND(I91*H91,2)</f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>O91*H91</f>
        <v>0</v>
      </c>
      <c r="Q91" s="192">
        <v>3.6904300000000001E-2</v>
      </c>
      <c r="R91" s="192">
        <f>Q91*H91</f>
        <v>7.3808600000000002E-2</v>
      </c>
      <c r="S91" s="192">
        <v>0</v>
      </c>
      <c r="T91" s="193">
        <f>S91*H91</f>
        <v>0</v>
      </c>
      <c r="AR91" s="25" t="s">
        <v>194</v>
      </c>
      <c r="AT91" s="25" t="s">
        <v>189</v>
      </c>
      <c r="AU91" s="25" t="s">
        <v>80</v>
      </c>
      <c r="AY91" s="25" t="s">
        <v>187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24</v>
      </c>
      <c r="BK91" s="194">
        <f>ROUND(I91*H91,2)</f>
        <v>0</v>
      </c>
      <c r="BL91" s="25" t="s">
        <v>194</v>
      </c>
      <c r="BM91" s="25" t="s">
        <v>4722</v>
      </c>
    </row>
    <row r="92" spans="2:65" s="12" customFormat="1">
      <c r="B92" s="195"/>
      <c r="D92" s="196" t="s">
        <v>196</v>
      </c>
      <c r="E92" s="197" t="s">
        <v>5</v>
      </c>
      <c r="F92" s="198" t="s">
        <v>4604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196</v>
      </c>
      <c r="AU92" s="199" t="s">
        <v>80</v>
      </c>
      <c r="AV92" s="12" t="s">
        <v>24</v>
      </c>
      <c r="AW92" s="12" t="s">
        <v>37</v>
      </c>
      <c r="AX92" s="12" t="s">
        <v>73</v>
      </c>
      <c r="AY92" s="199" t="s">
        <v>187</v>
      </c>
    </row>
    <row r="93" spans="2:65" s="13" customFormat="1">
      <c r="B93" s="204"/>
      <c r="D93" s="196" t="s">
        <v>196</v>
      </c>
      <c r="E93" s="205" t="s">
        <v>5</v>
      </c>
      <c r="F93" s="206" t="s">
        <v>80</v>
      </c>
      <c r="H93" s="207">
        <v>2</v>
      </c>
      <c r="I93" s="208"/>
      <c r="L93" s="204"/>
      <c r="M93" s="209"/>
      <c r="N93" s="210"/>
      <c r="O93" s="210"/>
      <c r="P93" s="210"/>
      <c r="Q93" s="210"/>
      <c r="R93" s="210"/>
      <c r="S93" s="210"/>
      <c r="T93" s="211"/>
      <c r="AT93" s="205" t="s">
        <v>196</v>
      </c>
      <c r="AU93" s="205" t="s">
        <v>80</v>
      </c>
      <c r="AV93" s="13" t="s">
        <v>80</v>
      </c>
      <c r="AW93" s="13" t="s">
        <v>37</v>
      </c>
      <c r="AX93" s="13" t="s">
        <v>73</v>
      </c>
      <c r="AY93" s="205" t="s">
        <v>187</v>
      </c>
    </row>
    <row r="94" spans="2:65" s="14" customFormat="1">
      <c r="B94" s="212"/>
      <c r="D94" s="196" t="s">
        <v>196</v>
      </c>
      <c r="E94" s="213" t="s">
        <v>5</v>
      </c>
      <c r="F94" s="214" t="s">
        <v>201</v>
      </c>
      <c r="H94" s="215">
        <v>2</v>
      </c>
      <c r="I94" s="216"/>
      <c r="L94" s="212"/>
      <c r="M94" s="217"/>
      <c r="N94" s="218"/>
      <c r="O94" s="218"/>
      <c r="P94" s="218"/>
      <c r="Q94" s="218"/>
      <c r="R94" s="218"/>
      <c r="S94" s="218"/>
      <c r="T94" s="219"/>
      <c r="AT94" s="213" t="s">
        <v>196</v>
      </c>
      <c r="AU94" s="213" t="s">
        <v>80</v>
      </c>
      <c r="AV94" s="14" t="s">
        <v>202</v>
      </c>
      <c r="AW94" s="14" t="s">
        <v>37</v>
      </c>
      <c r="AX94" s="14" t="s">
        <v>73</v>
      </c>
      <c r="AY94" s="213" t="s">
        <v>187</v>
      </c>
    </row>
    <row r="95" spans="2:65" s="15" customFormat="1">
      <c r="B95" s="220"/>
      <c r="D95" s="221" t="s">
        <v>196</v>
      </c>
      <c r="E95" s="222" t="s">
        <v>5</v>
      </c>
      <c r="F95" s="223" t="s">
        <v>203</v>
      </c>
      <c r="H95" s="224">
        <v>2</v>
      </c>
      <c r="I95" s="225"/>
      <c r="L95" s="220"/>
      <c r="M95" s="226"/>
      <c r="N95" s="227"/>
      <c r="O95" s="227"/>
      <c r="P95" s="227"/>
      <c r="Q95" s="227"/>
      <c r="R95" s="227"/>
      <c r="S95" s="227"/>
      <c r="T95" s="228"/>
      <c r="AT95" s="229" t="s">
        <v>196</v>
      </c>
      <c r="AU95" s="229" t="s">
        <v>80</v>
      </c>
      <c r="AV95" s="15" t="s">
        <v>194</v>
      </c>
      <c r="AW95" s="15" t="s">
        <v>37</v>
      </c>
      <c r="AX95" s="15" t="s">
        <v>24</v>
      </c>
      <c r="AY95" s="229" t="s">
        <v>187</v>
      </c>
    </row>
    <row r="96" spans="2:65" s="1" customFormat="1" ht="31.5" customHeight="1">
      <c r="B96" s="182"/>
      <c r="C96" s="183" t="s">
        <v>80</v>
      </c>
      <c r="D96" s="183" t="s">
        <v>189</v>
      </c>
      <c r="E96" s="184" t="s">
        <v>207</v>
      </c>
      <c r="F96" s="185" t="s">
        <v>208</v>
      </c>
      <c r="G96" s="186" t="s">
        <v>192</v>
      </c>
      <c r="H96" s="187">
        <v>38.975999999999999</v>
      </c>
      <c r="I96" s="188"/>
      <c r="J96" s="189">
        <f>ROUND(I96*H96,2)</f>
        <v>0</v>
      </c>
      <c r="K96" s="185" t="s">
        <v>5</v>
      </c>
      <c r="L96" s="42"/>
      <c r="M96" s="190" t="s">
        <v>5</v>
      </c>
      <c r="N96" s="191" t="s">
        <v>44</v>
      </c>
      <c r="O96" s="43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25" t="s">
        <v>194</v>
      </c>
      <c r="AT96" s="25" t="s">
        <v>189</v>
      </c>
      <c r="AU96" s="25" t="s">
        <v>80</v>
      </c>
      <c r="AY96" s="25" t="s">
        <v>187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5" t="s">
        <v>24</v>
      </c>
      <c r="BK96" s="194">
        <f>ROUND(I96*H96,2)</f>
        <v>0</v>
      </c>
      <c r="BL96" s="25" t="s">
        <v>194</v>
      </c>
      <c r="BM96" s="25" t="s">
        <v>4723</v>
      </c>
    </row>
    <row r="97" spans="2:65" s="12" customFormat="1">
      <c r="B97" s="195"/>
      <c r="D97" s="196" t="s">
        <v>196</v>
      </c>
      <c r="E97" s="197" t="s">
        <v>5</v>
      </c>
      <c r="F97" s="198" t="s">
        <v>4724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196</v>
      </c>
      <c r="AU97" s="199" t="s">
        <v>80</v>
      </c>
      <c r="AV97" s="12" t="s">
        <v>24</v>
      </c>
      <c r="AW97" s="12" t="s">
        <v>37</v>
      </c>
      <c r="AX97" s="12" t="s">
        <v>73</v>
      </c>
      <c r="AY97" s="199" t="s">
        <v>187</v>
      </c>
    </row>
    <row r="98" spans="2:65" s="12" customFormat="1">
      <c r="B98" s="195"/>
      <c r="D98" s="196" t="s">
        <v>196</v>
      </c>
      <c r="E98" s="197" t="s">
        <v>5</v>
      </c>
      <c r="F98" s="198" t="s">
        <v>4617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65" s="13" customFormat="1">
      <c r="B99" s="204"/>
      <c r="D99" s="196" t="s">
        <v>196</v>
      </c>
      <c r="E99" s="205" t="s">
        <v>5</v>
      </c>
      <c r="F99" s="206" t="s">
        <v>4725</v>
      </c>
      <c r="H99" s="207">
        <v>38.975999999999999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73</v>
      </c>
      <c r="AY99" s="205" t="s">
        <v>187</v>
      </c>
    </row>
    <row r="100" spans="2:65" s="14" customFormat="1">
      <c r="B100" s="212"/>
      <c r="D100" s="196" t="s">
        <v>196</v>
      </c>
      <c r="E100" s="213" t="s">
        <v>5</v>
      </c>
      <c r="F100" s="214" t="s">
        <v>201</v>
      </c>
      <c r="H100" s="215">
        <v>38.975999999999999</v>
      </c>
      <c r="I100" s="216"/>
      <c r="L100" s="212"/>
      <c r="M100" s="217"/>
      <c r="N100" s="218"/>
      <c r="O100" s="218"/>
      <c r="P100" s="218"/>
      <c r="Q100" s="218"/>
      <c r="R100" s="218"/>
      <c r="S100" s="218"/>
      <c r="T100" s="219"/>
      <c r="AT100" s="213" t="s">
        <v>196</v>
      </c>
      <c r="AU100" s="213" t="s">
        <v>80</v>
      </c>
      <c r="AV100" s="14" t="s">
        <v>202</v>
      </c>
      <c r="AW100" s="14" t="s">
        <v>37</v>
      </c>
      <c r="AX100" s="14" t="s">
        <v>73</v>
      </c>
      <c r="AY100" s="213" t="s">
        <v>187</v>
      </c>
    </row>
    <row r="101" spans="2:65" s="15" customFormat="1">
      <c r="B101" s="220"/>
      <c r="D101" s="221" t="s">
        <v>196</v>
      </c>
      <c r="E101" s="222" t="s">
        <v>5</v>
      </c>
      <c r="F101" s="223" t="s">
        <v>203</v>
      </c>
      <c r="H101" s="224">
        <v>38.975999999999999</v>
      </c>
      <c r="I101" s="225"/>
      <c r="L101" s="220"/>
      <c r="M101" s="226"/>
      <c r="N101" s="227"/>
      <c r="O101" s="227"/>
      <c r="P101" s="227"/>
      <c r="Q101" s="227"/>
      <c r="R101" s="227"/>
      <c r="S101" s="227"/>
      <c r="T101" s="228"/>
      <c r="AT101" s="229" t="s">
        <v>196</v>
      </c>
      <c r="AU101" s="229" t="s">
        <v>80</v>
      </c>
      <c r="AV101" s="15" t="s">
        <v>194</v>
      </c>
      <c r="AW101" s="15" t="s">
        <v>37</v>
      </c>
      <c r="AX101" s="15" t="s">
        <v>24</v>
      </c>
      <c r="AY101" s="229" t="s">
        <v>187</v>
      </c>
    </row>
    <row r="102" spans="2:65" s="1" customFormat="1" ht="31.5" customHeight="1">
      <c r="B102" s="182"/>
      <c r="C102" s="183" t="s">
        <v>202</v>
      </c>
      <c r="D102" s="183" t="s">
        <v>189</v>
      </c>
      <c r="E102" s="184" t="s">
        <v>219</v>
      </c>
      <c r="F102" s="185" t="s">
        <v>220</v>
      </c>
      <c r="G102" s="186" t="s">
        <v>192</v>
      </c>
      <c r="H102" s="187">
        <v>38.975999999999999</v>
      </c>
      <c r="I102" s="188"/>
      <c r="J102" s="189">
        <f>ROUND(I102*H102,2)</f>
        <v>0</v>
      </c>
      <c r="K102" s="185" t="s">
        <v>5</v>
      </c>
      <c r="L102" s="42"/>
      <c r="M102" s="190" t="s">
        <v>5</v>
      </c>
      <c r="N102" s="191" t="s">
        <v>44</v>
      </c>
      <c r="O102" s="43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5" t="s">
        <v>194</v>
      </c>
      <c r="AT102" s="25" t="s">
        <v>189</v>
      </c>
      <c r="AU102" s="25" t="s">
        <v>80</v>
      </c>
      <c r="AY102" s="25" t="s">
        <v>187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24</v>
      </c>
      <c r="BK102" s="194">
        <f>ROUND(I102*H102,2)</f>
        <v>0</v>
      </c>
      <c r="BL102" s="25" t="s">
        <v>194</v>
      </c>
      <c r="BM102" s="25" t="s">
        <v>4726</v>
      </c>
    </row>
    <row r="103" spans="2:65" s="12" customFormat="1">
      <c r="B103" s="195"/>
      <c r="D103" s="196" t="s">
        <v>196</v>
      </c>
      <c r="E103" s="197" t="s">
        <v>5</v>
      </c>
      <c r="F103" s="198" t="s">
        <v>4724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196</v>
      </c>
      <c r="AU103" s="199" t="s">
        <v>80</v>
      </c>
      <c r="AV103" s="12" t="s">
        <v>24</v>
      </c>
      <c r="AW103" s="12" t="s">
        <v>37</v>
      </c>
      <c r="AX103" s="12" t="s">
        <v>73</v>
      </c>
      <c r="AY103" s="199" t="s">
        <v>187</v>
      </c>
    </row>
    <row r="104" spans="2:65" s="12" customFormat="1">
      <c r="B104" s="195"/>
      <c r="D104" s="196" t="s">
        <v>196</v>
      </c>
      <c r="E104" s="197" t="s">
        <v>5</v>
      </c>
      <c r="F104" s="198" t="s">
        <v>4617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196</v>
      </c>
      <c r="AU104" s="199" t="s">
        <v>80</v>
      </c>
      <c r="AV104" s="12" t="s">
        <v>24</v>
      </c>
      <c r="AW104" s="12" t="s">
        <v>37</v>
      </c>
      <c r="AX104" s="12" t="s">
        <v>73</v>
      </c>
      <c r="AY104" s="199" t="s">
        <v>187</v>
      </c>
    </row>
    <row r="105" spans="2:65" s="13" customFormat="1">
      <c r="B105" s="204"/>
      <c r="D105" s="196" t="s">
        <v>196</v>
      </c>
      <c r="E105" s="205" t="s">
        <v>5</v>
      </c>
      <c r="F105" s="206" t="s">
        <v>4725</v>
      </c>
      <c r="H105" s="207">
        <v>38.975999999999999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73</v>
      </c>
      <c r="AY105" s="205" t="s">
        <v>187</v>
      </c>
    </row>
    <row r="106" spans="2:65" s="14" customFormat="1">
      <c r="B106" s="212"/>
      <c r="D106" s="196" t="s">
        <v>196</v>
      </c>
      <c r="E106" s="213" t="s">
        <v>5</v>
      </c>
      <c r="F106" s="214" t="s">
        <v>201</v>
      </c>
      <c r="H106" s="215">
        <v>38.975999999999999</v>
      </c>
      <c r="I106" s="216"/>
      <c r="L106" s="212"/>
      <c r="M106" s="217"/>
      <c r="N106" s="218"/>
      <c r="O106" s="218"/>
      <c r="P106" s="218"/>
      <c r="Q106" s="218"/>
      <c r="R106" s="218"/>
      <c r="S106" s="218"/>
      <c r="T106" s="219"/>
      <c r="AT106" s="213" t="s">
        <v>196</v>
      </c>
      <c r="AU106" s="213" t="s">
        <v>80</v>
      </c>
      <c r="AV106" s="14" t="s">
        <v>202</v>
      </c>
      <c r="AW106" s="14" t="s">
        <v>37</v>
      </c>
      <c r="AX106" s="14" t="s">
        <v>73</v>
      </c>
      <c r="AY106" s="213" t="s">
        <v>187</v>
      </c>
    </row>
    <row r="107" spans="2:65" s="15" customFormat="1">
      <c r="B107" s="220"/>
      <c r="D107" s="221" t="s">
        <v>196</v>
      </c>
      <c r="E107" s="222" t="s">
        <v>5</v>
      </c>
      <c r="F107" s="223" t="s">
        <v>203</v>
      </c>
      <c r="H107" s="224">
        <v>38.975999999999999</v>
      </c>
      <c r="I107" s="225"/>
      <c r="L107" s="220"/>
      <c r="M107" s="226"/>
      <c r="N107" s="227"/>
      <c r="O107" s="227"/>
      <c r="P107" s="227"/>
      <c r="Q107" s="227"/>
      <c r="R107" s="227"/>
      <c r="S107" s="227"/>
      <c r="T107" s="228"/>
      <c r="AT107" s="229" t="s">
        <v>196</v>
      </c>
      <c r="AU107" s="229" t="s">
        <v>80</v>
      </c>
      <c r="AV107" s="15" t="s">
        <v>194</v>
      </c>
      <c r="AW107" s="15" t="s">
        <v>37</v>
      </c>
      <c r="AX107" s="15" t="s">
        <v>24</v>
      </c>
      <c r="AY107" s="229" t="s">
        <v>187</v>
      </c>
    </row>
    <row r="108" spans="2:65" s="1" customFormat="1" ht="44.25" customHeight="1">
      <c r="B108" s="182"/>
      <c r="C108" s="183" t="s">
        <v>194</v>
      </c>
      <c r="D108" s="183" t="s">
        <v>189</v>
      </c>
      <c r="E108" s="184" t="s">
        <v>234</v>
      </c>
      <c r="F108" s="185" t="s">
        <v>235</v>
      </c>
      <c r="G108" s="186" t="s">
        <v>192</v>
      </c>
      <c r="H108" s="187">
        <v>38.975999999999999</v>
      </c>
      <c r="I108" s="188"/>
      <c r="J108" s="189">
        <f>ROUND(I108*H108,2)</f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5" t="s">
        <v>194</v>
      </c>
      <c r="AT108" s="25" t="s">
        <v>189</v>
      </c>
      <c r="AU108" s="25" t="s">
        <v>80</v>
      </c>
      <c r="AY108" s="25" t="s">
        <v>187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24</v>
      </c>
      <c r="BK108" s="194">
        <f>ROUND(I108*H108,2)</f>
        <v>0</v>
      </c>
      <c r="BL108" s="25" t="s">
        <v>194</v>
      </c>
      <c r="BM108" s="25" t="s">
        <v>4727</v>
      </c>
    </row>
    <row r="109" spans="2:65" s="12" customFormat="1">
      <c r="B109" s="195"/>
      <c r="D109" s="196" t="s">
        <v>196</v>
      </c>
      <c r="E109" s="197" t="s">
        <v>5</v>
      </c>
      <c r="F109" s="198" t="s">
        <v>237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65" s="12" customFormat="1">
      <c r="B110" s="195"/>
      <c r="D110" s="196" t="s">
        <v>196</v>
      </c>
      <c r="E110" s="197" t="s">
        <v>5</v>
      </c>
      <c r="F110" s="198" t="s">
        <v>238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65" s="13" customFormat="1">
      <c r="B111" s="204"/>
      <c r="D111" s="196" t="s">
        <v>196</v>
      </c>
      <c r="E111" s="205" t="s">
        <v>5</v>
      </c>
      <c r="F111" s="206" t="s">
        <v>4728</v>
      </c>
      <c r="H111" s="207">
        <v>38.975999999999999</v>
      </c>
      <c r="I111" s="208"/>
      <c r="L111" s="204"/>
      <c r="M111" s="209"/>
      <c r="N111" s="210"/>
      <c r="O111" s="210"/>
      <c r="P111" s="210"/>
      <c r="Q111" s="210"/>
      <c r="R111" s="210"/>
      <c r="S111" s="210"/>
      <c r="T111" s="211"/>
      <c r="AT111" s="205" t="s">
        <v>196</v>
      </c>
      <c r="AU111" s="205" t="s">
        <v>80</v>
      </c>
      <c r="AV111" s="13" t="s">
        <v>80</v>
      </c>
      <c r="AW111" s="13" t="s">
        <v>37</v>
      </c>
      <c r="AX111" s="13" t="s">
        <v>73</v>
      </c>
      <c r="AY111" s="205" t="s">
        <v>187</v>
      </c>
    </row>
    <row r="112" spans="2:65" s="14" customFormat="1">
      <c r="B112" s="212"/>
      <c r="D112" s="196" t="s">
        <v>196</v>
      </c>
      <c r="E112" s="213" t="s">
        <v>5</v>
      </c>
      <c r="F112" s="214" t="s">
        <v>201</v>
      </c>
      <c r="H112" s="215">
        <v>38.975999999999999</v>
      </c>
      <c r="I112" s="216"/>
      <c r="L112" s="212"/>
      <c r="M112" s="217"/>
      <c r="N112" s="218"/>
      <c r="O112" s="218"/>
      <c r="P112" s="218"/>
      <c r="Q112" s="218"/>
      <c r="R112" s="218"/>
      <c r="S112" s="218"/>
      <c r="T112" s="219"/>
      <c r="AT112" s="213" t="s">
        <v>196</v>
      </c>
      <c r="AU112" s="213" t="s">
        <v>80</v>
      </c>
      <c r="AV112" s="14" t="s">
        <v>202</v>
      </c>
      <c r="AW112" s="14" t="s">
        <v>37</v>
      </c>
      <c r="AX112" s="14" t="s">
        <v>73</v>
      </c>
      <c r="AY112" s="213" t="s">
        <v>187</v>
      </c>
    </row>
    <row r="113" spans="2:65" s="15" customFormat="1">
      <c r="B113" s="220"/>
      <c r="D113" s="221" t="s">
        <v>196</v>
      </c>
      <c r="E113" s="222" t="s">
        <v>5</v>
      </c>
      <c r="F113" s="223" t="s">
        <v>203</v>
      </c>
      <c r="H113" s="224">
        <v>38.975999999999999</v>
      </c>
      <c r="I113" s="225"/>
      <c r="L113" s="220"/>
      <c r="M113" s="226"/>
      <c r="N113" s="227"/>
      <c r="O113" s="227"/>
      <c r="P113" s="227"/>
      <c r="Q113" s="227"/>
      <c r="R113" s="227"/>
      <c r="S113" s="227"/>
      <c r="T113" s="228"/>
      <c r="AT113" s="229" t="s">
        <v>196</v>
      </c>
      <c r="AU113" s="229" t="s">
        <v>80</v>
      </c>
      <c r="AV113" s="15" t="s">
        <v>194</v>
      </c>
      <c r="AW113" s="15" t="s">
        <v>37</v>
      </c>
      <c r="AX113" s="15" t="s">
        <v>24</v>
      </c>
      <c r="AY113" s="229" t="s">
        <v>187</v>
      </c>
    </row>
    <row r="114" spans="2:65" s="1" customFormat="1" ht="44.25" customHeight="1">
      <c r="B114" s="182"/>
      <c r="C114" s="183" t="s">
        <v>222</v>
      </c>
      <c r="D114" s="183" t="s">
        <v>189</v>
      </c>
      <c r="E114" s="184" t="s">
        <v>241</v>
      </c>
      <c r="F114" s="185" t="s">
        <v>242</v>
      </c>
      <c r="G114" s="186" t="s">
        <v>192</v>
      </c>
      <c r="H114" s="187">
        <v>779.52</v>
      </c>
      <c r="I114" s="188"/>
      <c r="J114" s="189">
        <f>ROUND(I114*H114,2)</f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4729</v>
      </c>
    </row>
    <row r="115" spans="2:65" s="12" customFormat="1">
      <c r="B115" s="195"/>
      <c r="D115" s="196" t="s">
        <v>196</v>
      </c>
      <c r="E115" s="197" t="s">
        <v>5</v>
      </c>
      <c r="F115" s="198" t="s">
        <v>237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65" s="12" customFormat="1">
      <c r="B116" s="195"/>
      <c r="D116" s="196" t="s">
        <v>196</v>
      </c>
      <c r="E116" s="197" t="s">
        <v>5</v>
      </c>
      <c r="F116" s="198" t="s">
        <v>244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65" s="13" customFormat="1">
      <c r="B117" s="204"/>
      <c r="D117" s="196" t="s">
        <v>196</v>
      </c>
      <c r="E117" s="205" t="s">
        <v>5</v>
      </c>
      <c r="F117" s="206" t="s">
        <v>4730</v>
      </c>
      <c r="H117" s="207">
        <v>779.52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65" s="14" customFormat="1">
      <c r="B118" s="212"/>
      <c r="D118" s="196" t="s">
        <v>196</v>
      </c>
      <c r="E118" s="213" t="s">
        <v>5</v>
      </c>
      <c r="F118" s="214" t="s">
        <v>201</v>
      </c>
      <c r="H118" s="215">
        <v>779.52</v>
      </c>
      <c r="I118" s="216"/>
      <c r="L118" s="212"/>
      <c r="M118" s="217"/>
      <c r="N118" s="218"/>
      <c r="O118" s="218"/>
      <c r="P118" s="218"/>
      <c r="Q118" s="218"/>
      <c r="R118" s="218"/>
      <c r="S118" s="218"/>
      <c r="T118" s="219"/>
      <c r="AT118" s="213" t="s">
        <v>196</v>
      </c>
      <c r="AU118" s="213" t="s">
        <v>80</v>
      </c>
      <c r="AV118" s="14" t="s">
        <v>202</v>
      </c>
      <c r="AW118" s="14" t="s">
        <v>37</v>
      </c>
      <c r="AX118" s="14" t="s">
        <v>73</v>
      </c>
      <c r="AY118" s="213" t="s">
        <v>187</v>
      </c>
    </row>
    <row r="119" spans="2:65" s="15" customFormat="1">
      <c r="B119" s="220"/>
      <c r="D119" s="221" t="s">
        <v>196</v>
      </c>
      <c r="E119" s="222" t="s">
        <v>5</v>
      </c>
      <c r="F119" s="223" t="s">
        <v>203</v>
      </c>
      <c r="H119" s="224">
        <v>779.52</v>
      </c>
      <c r="I119" s="225"/>
      <c r="L119" s="220"/>
      <c r="M119" s="226"/>
      <c r="N119" s="227"/>
      <c r="O119" s="227"/>
      <c r="P119" s="227"/>
      <c r="Q119" s="227"/>
      <c r="R119" s="227"/>
      <c r="S119" s="227"/>
      <c r="T119" s="228"/>
      <c r="AT119" s="229" t="s">
        <v>196</v>
      </c>
      <c r="AU119" s="229" t="s">
        <v>80</v>
      </c>
      <c r="AV119" s="15" t="s">
        <v>194</v>
      </c>
      <c r="AW119" s="15" t="s">
        <v>37</v>
      </c>
      <c r="AX119" s="15" t="s">
        <v>24</v>
      </c>
      <c r="AY119" s="229" t="s">
        <v>187</v>
      </c>
    </row>
    <row r="120" spans="2:65" s="1" customFormat="1" ht="31.5" customHeight="1">
      <c r="B120" s="182"/>
      <c r="C120" s="183" t="s">
        <v>229</v>
      </c>
      <c r="D120" s="183" t="s">
        <v>189</v>
      </c>
      <c r="E120" s="184" t="s">
        <v>247</v>
      </c>
      <c r="F120" s="185" t="s">
        <v>248</v>
      </c>
      <c r="G120" s="186" t="s">
        <v>192</v>
      </c>
      <c r="H120" s="187">
        <v>38.975999999999999</v>
      </c>
      <c r="I120" s="188"/>
      <c r="J120" s="189">
        <f>ROUND(I120*H120,2)</f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194</v>
      </c>
      <c r="AT120" s="25" t="s">
        <v>189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194</v>
      </c>
      <c r="BM120" s="25" t="s">
        <v>4731</v>
      </c>
    </row>
    <row r="121" spans="2:65" s="12" customFormat="1">
      <c r="B121" s="195"/>
      <c r="D121" s="196" t="s">
        <v>196</v>
      </c>
      <c r="E121" s="197" t="s">
        <v>5</v>
      </c>
      <c r="F121" s="198" t="s">
        <v>250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196</v>
      </c>
      <c r="AU121" s="199" t="s">
        <v>80</v>
      </c>
      <c r="AV121" s="12" t="s">
        <v>24</v>
      </c>
      <c r="AW121" s="12" t="s">
        <v>37</v>
      </c>
      <c r="AX121" s="12" t="s">
        <v>73</v>
      </c>
      <c r="AY121" s="199" t="s">
        <v>187</v>
      </c>
    </row>
    <row r="122" spans="2:65" s="12" customFormat="1">
      <c r="B122" s="195"/>
      <c r="D122" s="196" t="s">
        <v>196</v>
      </c>
      <c r="E122" s="197" t="s">
        <v>5</v>
      </c>
      <c r="F122" s="198" t="s">
        <v>238</v>
      </c>
      <c r="H122" s="199" t="s">
        <v>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199" t="s">
        <v>196</v>
      </c>
      <c r="AU122" s="199" t="s">
        <v>80</v>
      </c>
      <c r="AV122" s="12" t="s">
        <v>24</v>
      </c>
      <c r="AW122" s="12" t="s">
        <v>37</v>
      </c>
      <c r="AX122" s="12" t="s">
        <v>73</v>
      </c>
      <c r="AY122" s="199" t="s">
        <v>187</v>
      </c>
    </row>
    <row r="123" spans="2:65" s="13" customFormat="1">
      <c r="B123" s="204"/>
      <c r="D123" s="196" t="s">
        <v>196</v>
      </c>
      <c r="E123" s="205" t="s">
        <v>5</v>
      </c>
      <c r="F123" s="206" t="s">
        <v>4728</v>
      </c>
      <c r="H123" s="207">
        <v>38.975999999999999</v>
      </c>
      <c r="I123" s="208"/>
      <c r="L123" s="204"/>
      <c r="M123" s="209"/>
      <c r="N123" s="210"/>
      <c r="O123" s="210"/>
      <c r="P123" s="210"/>
      <c r="Q123" s="210"/>
      <c r="R123" s="210"/>
      <c r="S123" s="210"/>
      <c r="T123" s="211"/>
      <c r="AT123" s="205" t="s">
        <v>196</v>
      </c>
      <c r="AU123" s="205" t="s">
        <v>80</v>
      </c>
      <c r="AV123" s="13" t="s">
        <v>80</v>
      </c>
      <c r="AW123" s="13" t="s">
        <v>37</v>
      </c>
      <c r="AX123" s="13" t="s">
        <v>73</v>
      </c>
      <c r="AY123" s="205" t="s">
        <v>187</v>
      </c>
    </row>
    <row r="124" spans="2:65" s="14" customFormat="1">
      <c r="B124" s="212"/>
      <c r="D124" s="196" t="s">
        <v>196</v>
      </c>
      <c r="E124" s="213" t="s">
        <v>5</v>
      </c>
      <c r="F124" s="214" t="s">
        <v>201</v>
      </c>
      <c r="H124" s="215">
        <v>38.975999999999999</v>
      </c>
      <c r="I124" s="216"/>
      <c r="L124" s="212"/>
      <c r="M124" s="217"/>
      <c r="N124" s="218"/>
      <c r="O124" s="218"/>
      <c r="P124" s="218"/>
      <c r="Q124" s="218"/>
      <c r="R124" s="218"/>
      <c r="S124" s="218"/>
      <c r="T124" s="219"/>
      <c r="AT124" s="213" t="s">
        <v>196</v>
      </c>
      <c r="AU124" s="213" t="s">
        <v>80</v>
      </c>
      <c r="AV124" s="14" t="s">
        <v>202</v>
      </c>
      <c r="AW124" s="14" t="s">
        <v>37</v>
      </c>
      <c r="AX124" s="14" t="s">
        <v>73</v>
      </c>
      <c r="AY124" s="213" t="s">
        <v>187</v>
      </c>
    </row>
    <row r="125" spans="2:65" s="15" customFormat="1">
      <c r="B125" s="220"/>
      <c r="D125" s="221" t="s">
        <v>196</v>
      </c>
      <c r="E125" s="222" t="s">
        <v>5</v>
      </c>
      <c r="F125" s="223" t="s">
        <v>203</v>
      </c>
      <c r="H125" s="224">
        <v>38.975999999999999</v>
      </c>
      <c r="I125" s="225"/>
      <c r="L125" s="220"/>
      <c r="M125" s="226"/>
      <c r="N125" s="227"/>
      <c r="O125" s="227"/>
      <c r="P125" s="227"/>
      <c r="Q125" s="227"/>
      <c r="R125" s="227"/>
      <c r="S125" s="227"/>
      <c r="T125" s="228"/>
      <c r="AT125" s="229" t="s">
        <v>196</v>
      </c>
      <c r="AU125" s="229" t="s">
        <v>80</v>
      </c>
      <c r="AV125" s="15" t="s">
        <v>194</v>
      </c>
      <c r="AW125" s="15" t="s">
        <v>37</v>
      </c>
      <c r="AX125" s="15" t="s">
        <v>24</v>
      </c>
      <c r="AY125" s="229" t="s">
        <v>187</v>
      </c>
    </row>
    <row r="126" spans="2:65" s="1" customFormat="1" ht="22.5" customHeight="1">
      <c r="B126" s="182"/>
      <c r="C126" s="183" t="s">
        <v>233</v>
      </c>
      <c r="D126" s="183" t="s">
        <v>189</v>
      </c>
      <c r="E126" s="184" t="s">
        <v>251</v>
      </c>
      <c r="F126" s="185" t="s">
        <v>252</v>
      </c>
      <c r="G126" s="186" t="s">
        <v>192</v>
      </c>
      <c r="H126" s="187">
        <v>38.975999999999999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80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4732</v>
      </c>
    </row>
    <row r="127" spans="2:65" s="12" customFormat="1">
      <c r="B127" s="195"/>
      <c r="D127" s="196" t="s">
        <v>196</v>
      </c>
      <c r="E127" s="197" t="s">
        <v>5</v>
      </c>
      <c r="F127" s="198" t="s">
        <v>254</v>
      </c>
      <c r="H127" s="199" t="s">
        <v>5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199" t="s">
        <v>196</v>
      </c>
      <c r="AU127" s="199" t="s">
        <v>80</v>
      </c>
      <c r="AV127" s="12" t="s">
        <v>24</v>
      </c>
      <c r="AW127" s="12" t="s">
        <v>37</v>
      </c>
      <c r="AX127" s="12" t="s">
        <v>73</v>
      </c>
      <c r="AY127" s="199" t="s">
        <v>187</v>
      </c>
    </row>
    <row r="128" spans="2:65" s="12" customFormat="1">
      <c r="B128" s="195"/>
      <c r="D128" s="196" t="s">
        <v>196</v>
      </c>
      <c r="E128" s="197" t="s">
        <v>5</v>
      </c>
      <c r="F128" s="198" t="s">
        <v>255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65" s="13" customFormat="1">
      <c r="B129" s="204"/>
      <c r="D129" s="196" t="s">
        <v>196</v>
      </c>
      <c r="E129" s="205" t="s">
        <v>5</v>
      </c>
      <c r="F129" s="206" t="s">
        <v>4728</v>
      </c>
      <c r="H129" s="207">
        <v>38.975999999999999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65" s="14" customFormat="1">
      <c r="B130" s="212"/>
      <c r="D130" s="196" t="s">
        <v>196</v>
      </c>
      <c r="E130" s="213" t="s">
        <v>5</v>
      </c>
      <c r="F130" s="214" t="s">
        <v>201</v>
      </c>
      <c r="H130" s="215">
        <v>38.975999999999999</v>
      </c>
      <c r="I130" s="216"/>
      <c r="L130" s="212"/>
      <c r="M130" s="217"/>
      <c r="N130" s="218"/>
      <c r="O130" s="218"/>
      <c r="P130" s="218"/>
      <c r="Q130" s="218"/>
      <c r="R130" s="218"/>
      <c r="S130" s="218"/>
      <c r="T130" s="219"/>
      <c r="AT130" s="213" t="s">
        <v>196</v>
      </c>
      <c r="AU130" s="213" t="s">
        <v>80</v>
      </c>
      <c r="AV130" s="14" t="s">
        <v>202</v>
      </c>
      <c r="AW130" s="14" t="s">
        <v>37</v>
      </c>
      <c r="AX130" s="14" t="s">
        <v>73</v>
      </c>
      <c r="AY130" s="213" t="s">
        <v>187</v>
      </c>
    </row>
    <row r="131" spans="2:65" s="15" customFormat="1">
      <c r="B131" s="220"/>
      <c r="D131" s="221" t="s">
        <v>196</v>
      </c>
      <c r="E131" s="222" t="s">
        <v>5</v>
      </c>
      <c r="F131" s="223" t="s">
        <v>203</v>
      </c>
      <c r="H131" s="224">
        <v>38.975999999999999</v>
      </c>
      <c r="I131" s="225"/>
      <c r="L131" s="220"/>
      <c r="M131" s="226"/>
      <c r="N131" s="227"/>
      <c r="O131" s="227"/>
      <c r="P131" s="227"/>
      <c r="Q131" s="227"/>
      <c r="R131" s="227"/>
      <c r="S131" s="227"/>
      <c r="T131" s="228"/>
      <c r="AT131" s="229" t="s">
        <v>196</v>
      </c>
      <c r="AU131" s="229" t="s">
        <v>80</v>
      </c>
      <c r="AV131" s="15" t="s">
        <v>194</v>
      </c>
      <c r="AW131" s="15" t="s">
        <v>37</v>
      </c>
      <c r="AX131" s="15" t="s">
        <v>24</v>
      </c>
      <c r="AY131" s="229" t="s">
        <v>187</v>
      </c>
    </row>
    <row r="132" spans="2:65" s="1" customFormat="1" ht="22.5" customHeight="1">
      <c r="B132" s="182"/>
      <c r="C132" s="183" t="s">
        <v>240</v>
      </c>
      <c r="D132" s="183" t="s">
        <v>189</v>
      </c>
      <c r="E132" s="184" t="s">
        <v>256</v>
      </c>
      <c r="F132" s="185" t="s">
        <v>257</v>
      </c>
      <c r="G132" s="186" t="s">
        <v>258</v>
      </c>
      <c r="H132" s="187">
        <v>66.259</v>
      </c>
      <c r="I132" s="188"/>
      <c r="J132" s="189">
        <f>ROUND(I132*H132,2)</f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194</v>
      </c>
      <c r="AT132" s="25" t="s">
        <v>189</v>
      </c>
      <c r="AU132" s="25" t="s">
        <v>80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4733</v>
      </c>
    </row>
    <row r="133" spans="2:65" s="12" customFormat="1">
      <c r="B133" s="195"/>
      <c r="D133" s="196" t="s">
        <v>196</v>
      </c>
      <c r="E133" s="197" t="s">
        <v>5</v>
      </c>
      <c r="F133" s="198" t="s">
        <v>260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65" s="12" customFormat="1">
      <c r="B134" s="195"/>
      <c r="D134" s="196" t="s">
        <v>196</v>
      </c>
      <c r="E134" s="197" t="s">
        <v>5</v>
      </c>
      <c r="F134" s="198" t="s">
        <v>255</v>
      </c>
      <c r="H134" s="199" t="s">
        <v>5</v>
      </c>
      <c r="I134" s="200"/>
      <c r="L134" s="195"/>
      <c r="M134" s="201"/>
      <c r="N134" s="202"/>
      <c r="O134" s="202"/>
      <c r="P134" s="202"/>
      <c r="Q134" s="202"/>
      <c r="R134" s="202"/>
      <c r="S134" s="202"/>
      <c r="T134" s="203"/>
      <c r="AT134" s="199" t="s">
        <v>196</v>
      </c>
      <c r="AU134" s="199" t="s">
        <v>80</v>
      </c>
      <c r="AV134" s="12" t="s">
        <v>24</v>
      </c>
      <c r="AW134" s="12" t="s">
        <v>37</v>
      </c>
      <c r="AX134" s="12" t="s">
        <v>73</v>
      </c>
      <c r="AY134" s="199" t="s">
        <v>187</v>
      </c>
    </row>
    <row r="135" spans="2:65" s="13" customFormat="1">
      <c r="B135" s="204"/>
      <c r="D135" s="196" t="s">
        <v>196</v>
      </c>
      <c r="E135" s="205" t="s">
        <v>5</v>
      </c>
      <c r="F135" s="206" t="s">
        <v>4734</v>
      </c>
      <c r="H135" s="207">
        <v>66.259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196</v>
      </c>
      <c r="AU135" s="205" t="s">
        <v>80</v>
      </c>
      <c r="AV135" s="13" t="s">
        <v>80</v>
      </c>
      <c r="AW135" s="13" t="s">
        <v>37</v>
      </c>
      <c r="AX135" s="13" t="s">
        <v>73</v>
      </c>
      <c r="AY135" s="205" t="s">
        <v>187</v>
      </c>
    </row>
    <row r="136" spans="2:65" s="14" customFormat="1">
      <c r="B136" s="212"/>
      <c r="D136" s="196" t="s">
        <v>196</v>
      </c>
      <c r="E136" s="213" t="s">
        <v>5</v>
      </c>
      <c r="F136" s="214" t="s">
        <v>201</v>
      </c>
      <c r="H136" s="215">
        <v>66.259</v>
      </c>
      <c r="I136" s="216"/>
      <c r="L136" s="212"/>
      <c r="M136" s="217"/>
      <c r="N136" s="218"/>
      <c r="O136" s="218"/>
      <c r="P136" s="218"/>
      <c r="Q136" s="218"/>
      <c r="R136" s="218"/>
      <c r="S136" s="218"/>
      <c r="T136" s="219"/>
      <c r="AT136" s="213" t="s">
        <v>196</v>
      </c>
      <c r="AU136" s="213" t="s">
        <v>80</v>
      </c>
      <c r="AV136" s="14" t="s">
        <v>202</v>
      </c>
      <c r="AW136" s="14" t="s">
        <v>37</v>
      </c>
      <c r="AX136" s="14" t="s">
        <v>73</v>
      </c>
      <c r="AY136" s="213" t="s">
        <v>187</v>
      </c>
    </row>
    <row r="137" spans="2:65" s="15" customFormat="1">
      <c r="B137" s="220"/>
      <c r="D137" s="221" t="s">
        <v>196</v>
      </c>
      <c r="E137" s="222" t="s">
        <v>5</v>
      </c>
      <c r="F137" s="223" t="s">
        <v>203</v>
      </c>
      <c r="H137" s="224">
        <v>66.259</v>
      </c>
      <c r="I137" s="225"/>
      <c r="L137" s="220"/>
      <c r="M137" s="226"/>
      <c r="N137" s="227"/>
      <c r="O137" s="227"/>
      <c r="P137" s="227"/>
      <c r="Q137" s="227"/>
      <c r="R137" s="227"/>
      <c r="S137" s="227"/>
      <c r="T137" s="228"/>
      <c r="AT137" s="229" t="s">
        <v>196</v>
      </c>
      <c r="AU137" s="229" t="s">
        <v>80</v>
      </c>
      <c r="AV137" s="15" t="s">
        <v>194</v>
      </c>
      <c r="AW137" s="15" t="s">
        <v>37</v>
      </c>
      <c r="AX137" s="15" t="s">
        <v>24</v>
      </c>
      <c r="AY137" s="229" t="s">
        <v>187</v>
      </c>
    </row>
    <row r="138" spans="2:65" s="1" customFormat="1" ht="31.5" customHeight="1">
      <c r="B138" s="182"/>
      <c r="C138" s="183" t="s">
        <v>246</v>
      </c>
      <c r="D138" s="183" t="s">
        <v>189</v>
      </c>
      <c r="E138" s="184" t="s">
        <v>4628</v>
      </c>
      <c r="F138" s="185" t="s">
        <v>4629</v>
      </c>
      <c r="G138" s="186" t="s">
        <v>192</v>
      </c>
      <c r="H138" s="187">
        <v>29.231999999999999</v>
      </c>
      <c r="I138" s="188"/>
      <c r="J138" s="189">
        <f>ROUND(I138*H138,2)</f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5" t="s">
        <v>194</v>
      </c>
      <c r="AT138" s="25" t="s">
        <v>189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194</v>
      </c>
      <c r="BM138" s="25" t="s">
        <v>4735</v>
      </c>
    </row>
    <row r="139" spans="2:65" s="12" customFormat="1">
      <c r="B139" s="195"/>
      <c r="D139" s="196" t="s">
        <v>196</v>
      </c>
      <c r="E139" s="197" t="s">
        <v>5</v>
      </c>
      <c r="F139" s="198" t="s">
        <v>4631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65" s="12" customFormat="1">
      <c r="B140" s="195"/>
      <c r="D140" s="196" t="s">
        <v>196</v>
      </c>
      <c r="E140" s="197" t="s">
        <v>5</v>
      </c>
      <c r="F140" s="198" t="s">
        <v>4617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65" s="13" customFormat="1">
      <c r="B141" s="204"/>
      <c r="D141" s="196" t="s">
        <v>196</v>
      </c>
      <c r="E141" s="205" t="s">
        <v>5</v>
      </c>
      <c r="F141" s="206" t="s">
        <v>4736</v>
      </c>
      <c r="H141" s="207">
        <v>29.231999999999999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65" s="14" customFormat="1">
      <c r="B142" s="212"/>
      <c r="D142" s="196" t="s">
        <v>196</v>
      </c>
      <c r="E142" s="213" t="s">
        <v>5</v>
      </c>
      <c r="F142" s="214" t="s">
        <v>201</v>
      </c>
      <c r="H142" s="215">
        <v>29.231999999999999</v>
      </c>
      <c r="I142" s="216"/>
      <c r="L142" s="212"/>
      <c r="M142" s="217"/>
      <c r="N142" s="218"/>
      <c r="O142" s="218"/>
      <c r="P142" s="218"/>
      <c r="Q142" s="218"/>
      <c r="R142" s="218"/>
      <c r="S142" s="218"/>
      <c r="T142" s="219"/>
      <c r="AT142" s="213" t="s">
        <v>196</v>
      </c>
      <c r="AU142" s="213" t="s">
        <v>80</v>
      </c>
      <c r="AV142" s="14" t="s">
        <v>202</v>
      </c>
      <c r="AW142" s="14" t="s">
        <v>37</v>
      </c>
      <c r="AX142" s="14" t="s">
        <v>73</v>
      </c>
      <c r="AY142" s="213" t="s">
        <v>187</v>
      </c>
    </row>
    <row r="143" spans="2:65" s="15" customFormat="1">
      <c r="B143" s="220"/>
      <c r="D143" s="221" t="s">
        <v>196</v>
      </c>
      <c r="E143" s="222" t="s">
        <v>5</v>
      </c>
      <c r="F143" s="223" t="s">
        <v>203</v>
      </c>
      <c r="H143" s="224">
        <v>29.231999999999999</v>
      </c>
      <c r="I143" s="225"/>
      <c r="L143" s="220"/>
      <c r="M143" s="226"/>
      <c r="N143" s="227"/>
      <c r="O143" s="227"/>
      <c r="P143" s="227"/>
      <c r="Q143" s="227"/>
      <c r="R143" s="227"/>
      <c r="S143" s="227"/>
      <c r="T143" s="228"/>
      <c r="AT143" s="229" t="s">
        <v>196</v>
      </c>
      <c r="AU143" s="229" t="s">
        <v>80</v>
      </c>
      <c r="AV143" s="15" t="s">
        <v>194</v>
      </c>
      <c r="AW143" s="15" t="s">
        <v>37</v>
      </c>
      <c r="AX143" s="15" t="s">
        <v>24</v>
      </c>
      <c r="AY143" s="229" t="s">
        <v>187</v>
      </c>
    </row>
    <row r="144" spans="2:65" s="1" customFormat="1" ht="22.5" customHeight="1">
      <c r="B144" s="182"/>
      <c r="C144" s="230" t="s">
        <v>29</v>
      </c>
      <c r="D144" s="230" t="s">
        <v>269</v>
      </c>
      <c r="E144" s="231" t="s">
        <v>4633</v>
      </c>
      <c r="F144" s="232" t="s">
        <v>4634</v>
      </c>
      <c r="G144" s="233" t="s">
        <v>258</v>
      </c>
      <c r="H144" s="234">
        <v>61.387</v>
      </c>
      <c r="I144" s="235"/>
      <c r="J144" s="236">
        <f>ROUND(I144*H144,2)</f>
        <v>0</v>
      </c>
      <c r="K144" s="232" t="s">
        <v>4527</v>
      </c>
      <c r="L144" s="237"/>
      <c r="M144" s="238" t="s">
        <v>5</v>
      </c>
      <c r="N144" s="239" t="s">
        <v>44</v>
      </c>
      <c r="O144" s="43"/>
      <c r="P144" s="192">
        <f>O144*H144</f>
        <v>0</v>
      </c>
      <c r="Q144" s="192">
        <v>1</v>
      </c>
      <c r="R144" s="192">
        <f>Q144*H144</f>
        <v>61.387</v>
      </c>
      <c r="S144" s="192">
        <v>0</v>
      </c>
      <c r="T144" s="193">
        <f>S144*H144</f>
        <v>0</v>
      </c>
      <c r="AR144" s="25" t="s">
        <v>240</v>
      </c>
      <c r="AT144" s="25" t="s">
        <v>269</v>
      </c>
      <c r="AU144" s="25" t="s">
        <v>80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194</v>
      </c>
      <c r="BM144" s="25" t="s">
        <v>4737</v>
      </c>
    </row>
    <row r="145" spans="2:65" s="12" customFormat="1">
      <c r="B145" s="195"/>
      <c r="D145" s="196" t="s">
        <v>196</v>
      </c>
      <c r="E145" s="197" t="s">
        <v>5</v>
      </c>
      <c r="F145" s="198" t="s">
        <v>4636</v>
      </c>
      <c r="H145" s="199" t="s">
        <v>5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9" t="s">
        <v>196</v>
      </c>
      <c r="AU145" s="199" t="s">
        <v>80</v>
      </c>
      <c r="AV145" s="12" t="s">
        <v>24</v>
      </c>
      <c r="AW145" s="12" t="s">
        <v>37</v>
      </c>
      <c r="AX145" s="12" t="s">
        <v>73</v>
      </c>
      <c r="AY145" s="199" t="s">
        <v>187</v>
      </c>
    </row>
    <row r="146" spans="2:65" s="13" customFormat="1">
      <c r="B146" s="204"/>
      <c r="D146" s="196" t="s">
        <v>196</v>
      </c>
      <c r="E146" s="205" t="s">
        <v>5</v>
      </c>
      <c r="F146" s="206" t="s">
        <v>4738</v>
      </c>
      <c r="H146" s="207">
        <v>61.387</v>
      </c>
      <c r="I146" s="208"/>
      <c r="L146" s="204"/>
      <c r="M146" s="209"/>
      <c r="N146" s="210"/>
      <c r="O146" s="210"/>
      <c r="P146" s="210"/>
      <c r="Q146" s="210"/>
      <c r="R146" s="210"/>
      <c r="S146" s="210"/>
      <c r="T146" s="211"/>
      <c r="AT146" s="205" t="s">
        <v>196</v>
      </c>
      <c r="AU146" s="205" t="s">
        <v>80</v>
      </c>
      <c r="AV146" s="13" t="s">
        <v>80</v>
      </c>
      <c r="AW146" s="13" t="s">
        <v>37</v>
      </c>
      <c r="AX146" s="13" t="s">
        <v>73</v>
      </c>
      <c r="AY146" s="205" t="s">
        <v>187</v>
      </c>
    </row>
    <row r="147" spans="2:65" s="14" customFormat="1">
      <c r="B147" s="212"/>
      <c r="D147" s="196" t="s">
        <v>196</v>
      </c>
      <c r="E147" s="213" t="s">
        <v>5</v>
      </c>
      <c r="F147" s="214" t="s">
        <v>201</v>
      </c>
      <c r="H147" s="215">
        <v>61.387</v>
      </c>
      <c r="I147" s="216"/>
      <c r="L147" s="212"/>
      <c r="M147" s="217"/>
      <c r="N147" s="218"/>
      <c r="O147" s="218"/>
      <c r="P147" s="218"/>
      <c r="Q147" s="218"/>
      <c r="R147" s="218"/>
      <c r="S147" s="218"/>
      <c r="T147" s="219"/>
      <c r="AT147" s="213" t="s">
        <v>196</v>
      </c>
      <c r="AU147" s="213" t="s">
        <v>80</v>
      </c>
      <c r="AV147" s="14" t="s">
        <v>202</v>
      </c>
      <c r="AW147" s="14" t="s">
        <v>37</v>
      </c>
      <c r="AX147" s="14" t="s">
        <v>73</v>
      </c>
      <c r="AY147" s="213" t="s">
        <v>187</v>
      </c>
    </row>
    <row r="148" spans="2:65" s="15" customFormat="1">
      <c r="B148" s="220"/>
      <c r="D148" s="221" t="s">
        <v>196</v>
      </c>
      <c r="E148" s="222" t="s">
        <v>5</v>
      </c>
      <c r="F148" s="223" t="s">
        <v>203</v>
      </c>
      <c r="H148" s="224">
        <v>61.387</v>
      </c>
      <c r="I148" s="225"/>
      <c r="L148" s="220"/>
      <c r="M148" s="226"/>
      <c r="N148" s="227"/>
      <c r="O148" s="227"/>
      <c r="P148" s="227"/>
      <c r="Q148" s="227"/>
      <c r="R148" s="227"/>
      <c r="S148" s="227"/>
      <c r="T148" s="228"/>
      <c r="AT148" s="229" t="s">
        <v>196</v>
      </c>
      <c r="AU148" s="229" t="s">
        <v>80</v>
      </c>
      <c r="AV148" s="15" t="s">
        <v>194</v>
      </c>
      <c r="AW148" s="15" t="s">
        <v>37</v>
      </c>
      <c r="AX148" s="15" t="s">
        <v>24</v>
      </c>
      <c r="AY148" s="229" t="s">
        <v>187</v>
      </c>
    </row>
    <row r="149" spans="2:65" s="1" customFormat="1" ht="44.25" customHeight="1">
      <c r="B149" s="182"/>
      <c r="C149" s="183" t="s">
        <v>112</v>
      </c>
      <c r="D149" s="183" t="s">
        <v>189</v>
      </c>
      <c r="E149" s="184" t="s">
        <v>4638</v>
      </c>
      <c r="F149" s="185" t="s">
        <v>4639</v>
      </c>
      <c r="G149" s="186" t="s">
        <v>192</v>
      </c>
      <c r="H149" s="187">
        <v>9.7439999999999998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194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194</v>
      </c>
      <c r="BM149" s="25" t="s">
        <v>4739</v>
      </c>
    </row>
    <row r="150" spans="2:65" s="12" customFormat="1">
      <c r="B150" s="195"/>
      <c r="D150" s="196" t="s">
        <v>196</v>
      </c>
      <c r="E150" s="197" t="s">
        <v>5</v>
      </c>
      <c r="F150" s="198" t="s">
        <v>4641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65" s="12" customFormat="1">
      <c r="B151" s="195"/>
      <c r="D151" s="196" t="s">
        <v>196</v>
      </c>
      <c r="E151" s="197" t="s">
        <v>5</v>
      </c>
      <c r="F151" s="198" t="s">
        <v>4617</v>
      </c>
      <c r="H151" s="199" t="s">
        <v>5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9" t="s">
        <v>196</v>
      </c>
      <c r="AU151" s="199" t="s">
        <v>80</v>
      </c>
      <c r="AV151" s="12" t="s">
        <v>24</v>
      </c>
      <c r="AW151" s="12" t="s">
        <v>37</v>
      </c>
      <c r="AX151" s="12" t="s">
        <v>73</v>
      </c>
      <c r="AY151" s="199" t="s">
        <v>187</v>
      </c>
    </row>
    <row r="152" spans="2:65" s="13" customFormat="1">
      <c r="B152" s="204"/>
      <c r="D152" s="196" t="s">
        <v>196</v>
      </c>
      <c r="E152" s="205" t="s">
        <v>5</v>
      </c>
      <c r="F152" s="206" t="s">
        <v>4740</v>
      </c>
      <c r="H152" s="207">
        <v>9.7439999999999998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196</v>
      </c>
      <c r="AU152" s="205" t="s">
        <v>80</v>
      </c>
      <c r="AV152" s="13" t="s">
        <v>80</v>
      </c>
      <c r="AW152" s="13" t="s">
        <v>37</v>
      </c>
      <c r="AX152" s="13" t="s">
        <v>73</v>
      </c>
      <c r="AY152" s="205" t="s">
        <v>187</v>
      </c>
    </row>
    <row r="153" spans="2:65" s="14" customFormat="1">
      <c r="B153" s="212"/>
      <c r="D153" s="196" t="s">
        <v>196</v>
      </c>
      <c r="E153" s="213" t="s">
        <v>5</v>
      </c>
      <c r="F153" s="214" t="s">
        <v>201</v>
      </c>
      <c r="H153" s="215">
        <v>9.7439999999999998</v>
      </c>
      <c r="I153" s="216"/>
      <c r="L153" s="212"/>
      <c r="M153" s="217"/>
      <c r="N153" s="218"/>
      <c r="O153" s="218"/>
      <c r="P153" s="218"/>
      <c r="Q153" s="218"/>
      <c r="R153" s="218"/>
      <c r="S153" s="218"/>
      <c r="T153" s="219"/>
      <c r="AT153" s="213" t="s">
        <v>196</v>
      </c>
      <c r="AU153" s="213" t="s">
        <v>80</v>
      </c>
      <c r="AV153" s="14" t="s">
        <v>202</v>
      </c>
      <c r="AW153" s="14" t="s">
        <v>37</v>
      </c>
      <c r="AX153" s="14" t="s">
        <v>73</v>
      </c>
      <c r="AY153" s="213" t="s">
        <v>187</v>
      </c>
    </row>
    <row r="154" spans="2:65" s="15" customFormat="1">
      <c r="B154" s="220"/>
      <c r="D154" s="221" t="s">
        <v>196</v>
      </c>
      <c r="E154" s="222" t="s">
        <v>5</v>
      </c>
      <c r="F154" s="223" t="s">
        <v>203</v>
      </c>
      <c r="H154" s="224">
        <v>9.7439999999999998</v>
      </c>
      <c r="I154" s="225"/>
      <c r="L154" s="220"/>
      <c r="M154" s="226"/>
      <c r="N154" s="227"/>
      <c r="O154" s="227"/>
      <c r="P154" s="227"/>
      <c r="Q154" s="227"/>
      <c r="R154" s="227"/>
      <c r="S154" s="227"/>
      <c r="T154" s="228"/>
      <c r="AT154" s="229" t="s">
        <v>196</v>
      </c>
      <c r="AU154" s="229" t="s">
        <v>80</v>
      </c>
      <c r="AV154" s="15" t="s">
        <v>194</v>
      </c>
      <c r="AW154" s="15" t="s">
        <v>37</v>
      </c>
      <c r="AX154" s="15" t="s">
        <v>24</v>
      </c>
      <c r="AY154" s="229" t="s">
        <v>187</v>
      </c>
    </row>
    <row r="155" spans="2:65" s="1" customFormat="1" ht="22.5" customHeight="1">
      <c r="B155" s="182"/>
      <c r="C155" s="230" t="s">
        <v>115</v>
      </c>
      <c r="D155" s="230" t="s">
        <v>269</v>
      </c>
      <c r="E155" s="231" t="s">
        <v>4643</v>
      </c>
      <c r="F155" s="232" t="s">
        <v>4644</v>
      </c>
      <c r="G155" s="233" t="s">
        <v>258</v>
      </c>
      <c r="H155" s="234">
        <v>20.462</v>
      </c>
      <c r="I155" s="235"/>
      <c r="J155" s="236">
        <f>ROUND(I155*H155,2)</f>
        <v>0</v>
      </c>
      <c r="K155" s="232" t="s">
        <v>5</v>
      </c>
      <c r="L155" s="237"/>
      <c r="M155" s="238" t="s">
        <v>5</v>
      </c>
      <c r="N155" s="239" t="s">
        <v>44</v>
      </c>
      <c r="O155" s="43"/>
      <c r="P155" s="192">
        <f>O155*H155</f>
        <v>0</v>
      </c>
      <c r="Q155" s="192">
        <v>1</v>
      </c>
      <c r="R155" s="192">
        <f>Q155*H155</f>
        <v>20.462</v>
      </c>
      <c r="S155" s="192">
        <v>0</v>
      </c>
      <c r="T155" s="193">
        <f>S155*H155</f>
        <v>0</v>
      </c>
      <c r="AR155" s="25" t="s">
        <v>240</v>
      </c>
      <c r="AT155" s="25" t="s">
        <v>269</v>
      </c>
      <c r="AU155" s="25" t="s">
        <v>80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194</v>
      </c>
      <c r="BM155" s="25" t="s">
        <v>4741</v>
      </c>
    </row>
    <row r="156" spans="2:65" s="12" customFormat="1">
      <c r="B156" s="195"/>
      <c r="D156" s="196" t="s">
        <v>196</v>
      </c>
      <c r="E156" s="197" t="s">
        <v>5</v>
      </c>
      <c r="F156" s="198" t="s">
        <v>4636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65" s="12" customFormat="1">
      <c r="B157" s="195"/>
      <c r="D157" s="196" t="s">
        <v>196</v>
      </c>
      <c r="E157" s="197" t="s">
        <v>5</v>
      </c>
      <c r="F157" s="198" t="s">
        <v>4646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196</v>
      </c>
      <c r="AU157" s="199" t="s">
        <v>80</v>
      </c>
      <c r="AV157" s="12" t="s">
        <v>24</v>
      </c>
      <c r="AW157" s="12" t="s">
        <v>37</v>
      </c>
      <c r="AX157" s="12" t="s">
        <v>73</v>
      </c>
      <c r="AY157" s="199" t="s">
        <v>187</v>
      </c>
    </row>
    <row r="158" spans="2:65" s="13" customFormat="1">
      <c r="B158" s="204"/>
      <c r="D158" s="196" t="s">
        <v>196</v>
      </c>
      <c r="E158" s="205" t="s">
        <v>5</v>
      </c>
      <c r="F158" s="206" t="s">
        <v>4742</v>
      </c>
      <c r="H158" s="207">
        <v>20.462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196</v>
      </c>
      <c r="AU158" s="205" t="s">
        <v>80</v>
      </c>
      <c r="AV158" s="13" t="s">
        <v>80</v>
      </c>
      <c r="AW158" s="13" t="s">
        <v>37</v>
      </c>
      <c r="AX158" s="13" t="s">
        <v>73</v>
      </c>
      <c r="AY158" s="205" t="s">
        <v>187</v>
      </c>
    </row>
    <row r="159" spans="2:65" s="14" customFormat="1">
      <c r="B159" s="212"/>
      <c r="D159" s="196" t="s">
        <v>196</v>
      </c>
      <c r="E159" s="213" t="s">
        <v>5</v>
      </c>
      <c r="F159" s="214" t="s">
        <v>201</v>
      </c>
      <c r="H159" s="215">
        <v>20.462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196</v>
      </c>
      <c r="AU159" s="213" t="s">
        <v>80</v>
      </c>
      <c r="AV159" s="14" t="s">
        <v>202</v>
      </c>
      <c r="AW159" s="14" t="s">
        <v>37</v>
      </c>
      <c r="AX159" s="14" t="s">
        <v>73</v>
      </c>
      <c r="AY159" s="213" t="s">
        <v>187</v>
      </c>
    </row>
    <row r="160" spans="2:65" s="15" customFormat="1">
      <c r="B160" s="220"/>
      <c r="D160" s="196" t="s">
        <v>196</v>
      </c>
      <c r="E160" s="240" t="s">
        <v>5</v>
      </c>
      <c r="F160" s="241" t="s">
        <v>203</v>
      </c>
      <c r="H160" s="242">
        <v>20.462</v>
      </c>
      <c r="I160" s="225"/>
      <c r="L160" s="220"/>
      <c r="M160" s="226"/>
      <c r="N160" s="227"/>
      <c r="O160" s="227"/>
      <c r="P160" s="227"/>
      <c r="Q160" s="227"/>
      <c r="R160" s="227"/>
      <c r="S160" s="227"/>
      <c r="T160" s="228"/>
      <c r="AT160" s="229" t="s">
        <v>196</v>
      </c>
      <c r="AU160" s="229" t="s">
        <v>80</v>
      </c>
      <c r="AV160" s="15" t="s">
        <v>194</v>
      </c>
      <c r="AW160" s="15" t="s">
        <v>37</v>
      </c>
      <c r="AX160" s="15" t="s">
        <v>24</v>
      </c>
      <c r="AY160" s="229" t="s">
        <v>187</v>
      </c>
    </row>
    <row r="161" spans="2:65" s="11" customFormat="1" ht="29.85" customHeight="1">
      <c r="B161" s="168"/>
      <c r="D161" s="179" t="s">
        <v>72</v>
      </c>
      <c r="E161" s="180" t="s">
        <v>240</v>
      </c>
      <c r="F161" s="180" t="s">
        <v>4653</v>
      </c>
      <c r="I161" s="171"/>
      <c r="J161" s="181">
        <f>BK161</f>
        <v>0</v>
      </c>
      <c r="L161" s="168"/>
      <c r="M161" s="173"/>
      <c r="N161" s="174"/>
      <c r="O161" s="174"/>
      <c r="P161" s="175">
        <f>SUM(P162:P231)</f>
        <v>0</v>
      </c>
      <c r="Q161" s="174"/>
      <c r="R161" s="175">
        <f>SUM(R162:R231)</f>
        <v>0.17344500000000002</v>
      </c>
      <c r="S161" s="174"/>
      <c r="T161" s="176">
        <f>SUM(T162:T231)</f>
        <v>0</v>
      </c>
      <c r="AR161" s="169" t="s">
        <v>24</v>
      </c>
      <c r="AT161" s="177" t="s">
        <v>72</v>
      </c>
      <c r="AU161" s="177" t="s">
        <v>24</v>
      </c>
      <c r="AY161" s="169" t="s">
        <v>187</v>
      </c>
      <c r="BK161" s="178">
        <f>SUM(BK162:BK231)</f>
        <v>0</v>
      </c>
    </row>
    <row r="162" spans="2:65" s="1" customFormat="1" ht="22.5" customHeight="1">
      <c r="B162" s="182"/>
      <c r="C162" s="183" t="s">
        <v>118</v>
      </c>
      <c r="D162" s="183" t="s">
        <v>189</v>
      </c>
      <c r="E162" s="184" t="s">
        <v>4743</v>
      </c>
      <c r="F162" s="185" t="s">
        <v>4744</v>
      </c>
      <c r="G162" s="186" t="s">
        <v>410</v>
      </c>
      <c r="H162" s="187">
        <v>1</v>
      </c>
      <c r="I162" s="188"/>
      <c r="J162" s="189">
        <f>ROUND(I162*H162,2)</f>
        <v>0</v>
      </c>
      <c r="K162" s="185" t="s">
        <v>5</v>
      </c>
      <c r="L162" s="42"/>
      <c r="M162" s="190" t="s">
        <v>5</v>
      </c>
      <c r="N162" s="191" t="s">
        <v>44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194</v>
      </c>
      <c r="AT162" s="25" t="s">
        <v>189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194</v>
      </c>
      <c r="BM162" s="25" t="s">
        <v>4745</v>
      </c>
    </row>
    <row r="163" spans="2:65" s="12" customFormat="1">
      <c r="B163" s="195"/>
      <c r="D163" s="196" t="s">
        <v>196</v>
      </c>
      <c r="E163" s="197" t="s">
        <v>5</v>
      </c>
      <c r="F163" s="198" t="s">
        <v>4746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196</v>
      </c>
      <c r="AU163" s="199" t="s">
        <v>80</v>
      </c>
      <c r="AV163" s="12" t="s">
        <v>24</v>
      </c>
      <c r="AW163" s="12" t="s">
        <v>37</v>
      </c>
      <c r="AX163" s="12" t="s">
        <v>73</v>
      </c>
      <c r="AY163" s="199" t="s">
        <v>187</v>
      </c>
    </row>
    <row r="164" spans="2:65" s="13" customFormat="1">
      <c r="B164" s="204"/>
      <c r="D164" s="196" t="s">
        <v>196</v>
      </c>
      <c r="E164" s="205" t="s">
        <v>5</v>
      </c>
      <c r="F164" s="206" t="s">
        <v>24</v>
      </c>
      <c r="H164" s="207">
        <v>1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196</v>
      </c>
      <c r="AU164" s="205" t="s">
        <v>80</v>
      </c>
      <c r="AV164" s="13" t="s">
        <v>80</v>
      </c>
      <c r="AW164" s="13" t="s">
        <v>37</v>
      </c>
      <c r="AX164" s="13" t="s">
        <v>73</v>
      </c>
      <c r="AY164" s="205" t="s">
        <v>187</v>
      </c>
    </row>
    <row r="165" spans="2:65" s="14" customFormat="1">
      <c r="B165" s="212"/>
      <c r="D165" s="196" t="s">
        <v>196</v>
      </c>
      <c r="E165" s="213" t="s">
        <v>5</v>
      </c>
      <c r="F165" s="214" t="s">
        <v>201</v>
      </c>
      <c r="H165" s="215">
        <v>1</v>
      </c>
      <c r="I165" s="216"/>
      <c r="L165" s="212"/>
      <c r="M165" s="217"/>
      <c r="N165" s="218"/>
      <c r="O165" s="218"/>
      <c r="P165" s="218"/>
      <c r="Q165" s="218"/>
      <c r="R165" s="218"/>
      <c r="S165" s="218"/>
      <c r="T165" s="219"/>
      <c r="AT165" s="213" t="s">
        <v>196</v>
      </c>
      <c r="AU165" s="213" t="s">
        <v>80</v>
      </c>
      <c r="AV165" s="14" t="s">
        <v>202</v>
      </c>
      <c r="AW165" s="14" t="s">
        <v>37</v>
      </c>
      <c r="AX165" s="14" t="s">
        <v>73</v>
      </c>
      <c r="AY165" s="213" t="s">
        <v>187</v>
      </c>
    </row>
    <row r="166" spans="2:65" s="15" customFormat="1">
      <c r="B166" s="220"/>
      <c r="D166" s="221" t="s">
        <v>196</v>
      </c>
      <c r="E166" s="222" t="s">
        <v>5</v>
      </c>
      <c r="F166" s="223" t="s">
        <v>203</v>
      </c>
      <c r="H166" s="224">
        <v>1</v>
      </c>
      <c r="I166" s="225"/>
      <c r="L166" s="220"/>
      <c r="M166" s="226"/>
      <c r="N166" s="227"/>
      <c r="O166" s="227"/>
      <c r="P166" s="227"/>
      <c r="Q166" s="227"/>
      <c r="R166" s="227"/>
      <c r="S166" s="227"/>
      <c r="T166" s="228"/>
      <c r="AT166" s="229" t="s">
        <v>196</v>
      </c>
      <c r="AU166" s="229" t="s">
        <v>80</v>
      </c>
      <c r="AV166" s="15" t="s">
        <v>194</v>
      </c>
      <c r="AW166" s="15" t="s">
        <v>37</v>
      </c>
      <c r="AX166" s="15" t="s">
        <v>24</v>
      </c>
      <c r="AY166" s="229" t="s">
        <v>187</v>
      </c>
    </row>
    <row r="167" spans="2:65" s="1" customFormat="1" ht="31.5" customHeight="1">
      <c r="B167" s="182"/>
      <c r="C167" s="183" t="s">
        <v>121</v>
      </c>
      <c r="D167" s="183" t="s">
        <v>189</v>
      </c>
      <c r="E167" s="184" t="s">
        <v>4747</v>
      </c>
      <c r="F167" s="185" t="s">
        <v>4748</v>
      </c>
      <c r="G167" s="186" t="s">
        <v>305</v>
      </c>
      <c r="H167" s="187">
        <v>7.9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1.5900000000000001E-3</v>
      </c>
      <c r="R167" s="192">
        <f>Q167*H167</f>
        <v>1.2561000000000001E-2</v>
      </c>
      <c r="S167" s="192">
        <v>0</v>
      </c>
      <c r="T167" s="193">
        <f>S167*H167</f>
        <v>0</v>
      </c>
      <c r="AR167" s="25" t="s">
        <v>194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194</v>
      </c>
      <c r="BM167" s="25" t="s">
        <v>4749</v>
      </c>
    </row>
    <row r="168" spans="2:65" s="12" customFormat="1">
      <c r="B168" s="195"/>
      <c r="D168" s="196" t="s">
        <v>196</v>
      </c>
      <c r="E168" s="197" t="s">
        <v>5</v>
      </c>
      <c r="F168" s="198" t="s">
        <v>4750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196</v>
      </c>
      <c r="AU168" s="199" t="s">
        <v>80</v>
      </c>
      <c r="AV168" s="12" t="s">
        <v>24</v>
      </c>
      <c r="AW168" s="12" t="s">
        <v>37</v>
      </c>
      <c r="AX168" s="12" t="s">
        <v>73</v>
      </c>
      <c r="AY168" s="199" t="s">
        <v>187</v>
      </c>
    </row>
    <row r="169" spans="2:65" s="12" customFormat="1">
      <c r="B169" s="195"/>
      <c r="D169" s="196" t="s">
        <v>196</v>
      </c>
      <c r="E169" s="197" t="s">
        <v>5</v>
      </c>
      <c r="F169" s="198" t="s">
        <v>4617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65" s="13" customFormat="1">
      <c r="B170" s="204"/>
      <c r="D170" s="196" t="s">
        <v>196</v>
      </c>
      <c r="E170" s="205" t="s">
        <v>5</v>
      </c>
      <c r="F170" s="206" t="s">
        <v>4751</v>
      </c>
      <c r="H170" s="207">
        <v>7.9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73</v>
      </c>
      <c r="AY170" s="205" t="s">
        <v>187</v>
      </c>
    </row>
    <row r="171" spans="2:65" s="14" customFormat="1">
      <c r="B171" s="212"/>
      <c r="D171" s="196" t="s">
        <v>196</v>
      </c>
      <c r="E171" s="213" t="s">
        <v>5</v>
      </c>
      <c r="F171" s="214" t="s">
        <v>201</v>
      </c>
      <c r="H171" s="215">
        <v>7.9</v>
      </c>
      <c r="I171" s="216"/>
      <c r="L171" s="212"/>
      <c r="M171" s="217"/>
      <c r="N171" s="218"/>
      <c r="O171" s="218"/>
      <c r="P171" s="218"/>
      <c r="Q171" s="218"/>
      <c r="R171" s="218"/>
      <c r="S171" s="218"/>
      <c r="T171" s="219"/>
      <c r="AT171" s="213" t="s">
        <v>196</v>
      </c>
      <c r="AU171" s="213" t="s">
        <v>80</v>
      </c>
      <c r="AV171" s="14" t="s">
        <v>202</v>
      </c>
      <c r="AW171" s="14" t="s">
        <v>37</v>
      </c>
      <c r="AX171" s="14" t="s">
        <v>73</v>
      </c>
      <c r="AY171" s="213" t="s">
        <v>187</v>
      </c>
    </row>
    <row r="172" spans="2:65" s="15" customFormat="1">
      <c r="B172" s="220"/>
      <c r="D172" s="221" t="s">
        <v>196</v>
      </c>
      <c r="E172" s="222" t="s">
        <v>5</v>
      </c>
      <c r="F172" s="223" t="s">
        <v>203</v>
      </c>
      <c r="H172" s="224">
        <v>7.9</v>
      </c>
      <c r="I172" s="225"/>
      <c r="L172" s="220"/>
      <c r="M172" s="226"/>
      <c r="N172" s="227"/>
      <c r="O172" s="227"/>
      <c r="P172" s="227"/>
      <c r="Q172" s="227"/>
      <c r="R172" s="227"/>
      <c r="S172" s="227"/>
      <c r="T172" s="228"/>
      <c r="AT172" s="229" t="s">
        <v>196</v>
      </c>
      <c r="AU172" s="229" t="s">
        <v>80</v>
      </c>
      <c r="AV172" s="15" t="s">
        <v>194</v>
      </c>
      <c r="AW172" s="15" t="s">
        <v>37</v>
      </c>
      <c r="AX172" s="15" t="s">
        <v>24</v>
      </c>
      <c r="AY172" s="229" t="s">
        <v>187</v>
      </c>
    </row>
    <row r="173" spans="2:65" s="1" customFormat="1" ht="31.5" customHeight="1">
      <c r="B173" s="182"/>
      <c r="C173" s="183" t="s">
        <v>11</v>
      </c>
      <c r="D173" s="183" t="s">
        <v>189</v>
      </c>
      <c r="E173" s="184" t="s">
        <v>4752</v>
      </c>
      <c r="F173" s="185" t="s">
        <v>4753</v>
      </c>
      <c r="G173" s="186" t="s">
        <v>305</v>
      </c>
      <c r="H173" s="187">
        <v>13.9</v>
      </c>
      <c r="I173" s="188"/>
      <c r="J173" s="189">
        <f>ROUND(I173*H173,2)</f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>O173*H173</f>
        <v>0</v>
      </c>
      <c r="Q173" s="192">
        <v>2.0600000000000002E-3</v>
      </c>
      <c r="R173" s="192">
        <f>Q173*H173</f>
        <v>2.8634000000000003E-2</v>
      </c>
      <c r="S173" s="192">
        <v>0</v>
      </c>
      <c r="T173" s="193">
        <f>S173*H173</f>
        <v>0</v>
      </c>
      <c r="AR173" s="25" t="s">
        <v>194</v>
      </c>
      <c r="AT173" s="25" t="s">
        <v>189</v>
      </c>
      <c r="AU173" s="25" t="s">
        <v>80</v>
      </c>
      <c r="AY173" s="25" t="s">
        <v>187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5" t="s">
        <v>24</v>
      </c>
      <c r="BK173" s="194">
        <f>ROUND(I173*H173,2)</f>
        <v>0</v>
      </c>
      <c r="BL173" s="25" t="s">
        <v>194</v>
      </c>
      <c r="BM173" s="25" t="s">
        <v>4754</v>
      </c>
    </row>
    <row r="174" spans="2:65" s="12" customFormat="1">
      <c r="B174" s="195"/>
      <c r="D174" s="196" t="s">
        <v>196</v>
      </c>
      <c r="E174" s="197" t="s">
        <v>5</v>
      </c>
      <c r="F174" s="198" t="s">
        <v>4750</v>
      </c>
      <c r="H174" s="199" t="s">
        <v>5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9" t="s">
        <v>196</v>
      </c>
      <c r="AU174" s="199" t="s">
        <v>80</v>
      </c>
      <c r="AV174" s="12" t="s">
        <v>24</v>
      </c>
      <c r="AW174" s="12" t="s">
        <v>37</v>
      </c>
      <c r="AX174" s="12" t="s">
        <v>73</v>
      </c>
      <c r="AY174" s="199" t="s">
        <v>187</v>
      </c>
    </row>
    <row r="175" spans="2:65" s="12" customFormat="1">
      <c r="B175" s="195"/>
      <c r="D175" s="196" t="s">
        <v>196</v>
      </c>
      <c r="E175" s="197" t="s">
        <v>5</v>
      </c>
      <c r="F175" s="198" t="s">
        <v>4755</v>
      </c>
      <c r="H175" s="199" t="s">
        <v>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9" t="s">
        <v>196</v>
      </c>
      <c r="AU175" s="199" t="s">
        <v>80</v>
      </c>
      <c r="AV175" s="12" t="s">
        <v>24</v>
      </c>
      <c r="AW175" s="12" t="s">
        <v>37</v>
      </c>
      <c r="AX175" s="12" t="s">
        <v>73</v>
      </c>
      <c r="AY175" s="199" t="s">
        <v>187</v>
      </c>
    </row>
    <row r="176" spans="2:65" s="13" customFormat="1">
      <c r="B176" s="204"/>
      <c r="D176" s="196" t="s">
        <v>196</v>
      </c>
      <c r="E176" s="205" t="s">
        <v>5</v>
      </c>
      <c r="F176" s="206" t="s">
        <v>4756</v>
      </c>
      <c r="H176" s="207">
        <v>13.9</v>
      </c>
      <c r="I176" s="208"/>
      <c r="L176" s="204"/>
      <c r="M176" s="209"/>
      <c r="N176" s="210"/>
      <c r="O176" s="210"/>
      <c r="P176" s="210"/>
      <c r="Q176" s="210"/>
      <c r="R176" s="210"/>
      <c r="S176" s="210"/>
      <c r="T176" s="211"/>
      <c r="AT176" s="205" t="s">
        <v>196</v>
      </c>
      <c r="AU176" s="205" t="s">
        <v>80</v>
      </c>
      <c r="AV176" s="13" t="s">
        <v>80</v>
      </c>
      <c r="AW176" s="13" t="s">
        <v>37</v>
      </c>
      <c r="AX176" s="13" t="s">
        <v>73</v>
      </c>
      <c r="AY176" s="205" t="s">
        <v>187</v>
      </c>
    </row>
    <row r="177" spans="2:65" s="14" customFormat="1">
      <c r="B177" s="212"/>
      <c r="D177" s="196" t="s">
        <v>196</v>
      </c>
      <c r="E177" s="213" t="s">
        <v>5</v>
      </c>
      <c r="F177" s="214" t="s">
        <v>201</v>
      </c>
      <c r="H177" s="215">
        <v>13.9</v>
      </c>
      <c r="I177" s="216"/>
      <c r="L177" s="212"/>
      <c r="M177" s="217"/>
      <c r="N177" s="218"/>
      <c r="O177" s="218"/>
      <c r="P177" s="218"/>
      <c r="Q177" s="218"/>
      <c r="R177" s="218"/>
      <c r="S177" s="218"/>
      <c r="T177" s="219"/>
      <c r="AT177" s="213" t="s">
        <v>196</v>
      </c>
      <c r="AU177" s="213" t="s">
        <v>80</v>
      </c>
      <c r="AV177" s="14" t="s">
        <v>202</v>
      </c>
      <c r="AW177" s="14" t="s">
        <v>37</v>
      </c>
      <c r="AX177" s="14" t="s">
        <v>73</v>
      </c>
      <c r="AY177" s="213" t="s">
        <v>187</v>
      </c>
    </row>
    <row r="178" spans="2:65" s="15" customFormat="1">
      <c r="B178" s="220"/>
      <c r="D178" s="221" t="s">
        <v>196</v>
      </c>
      <c r="E178" s="222" t="s">
        <v>5</v>
      </c>
      <c r="F178" s="223" t="s">
        <v>203</v>
      </c>
      <c r="H178" s="224">
        <v>13.9</v>
      </c>
      <c r="I178" s="225"/>
      <c r="L178" s="220"/>
      <c r="M178" s="226"/>
      <c r="N178" s="227"/>
      <c r="O178" s="227"/>
      <c r="P178" s="227"/>
      <c r="Q178" s="227"/>
      <c r="R178" s="227"/>
      <c r="S178" s="227"/>
      <c r="T178" s="228"/>
      <c r="AT178" s="229" t="s">
        <v>196</v>
      </c>
      <c r="AU178" s="229" t="s">
        <v>80</v>
      </c>
      <c r="AV178" s="15" t="s">
        <v>194</v>
      </c>
      <c r="AW178" s="15" t="s">
        <v>37</v>
      </c>
      <c r="AX178" s="15" t="s">
        <v>24</v>
      </c>
      <c r="AY178" s="229" t="s">
        <v>187</v>
      </c>
    </row>
    <row r="179" spans="2:65" s="1" customFormat="1" ht="31.5" customHeight="1">
      <c r="B179" s="182"/>
      <c r="C179" s="183" t="s">
        <v>126</v>
      </c>
      <c r="D179" s="183" t="s">
        <v>189</v>
      </c>
      <c r="E179" s="184" t="s">
        <v>4757</v>
      </c>
      <c r="F179" s="185" t="s">
        <v>4758</v>
      </c>
      <c r="G179" s="186" t="s">
        <v>305</v>
      </c>
      <c r="H179" s="187">
        <v>13</v>
      </c>
      <c r="I179" s="188"/>
      <c r="J179" s="189">
        <f>ROUND(I179*H179,2)</f>
        <v>0</v>
      </c>
      <c r="K179" s="185" t="s">
        <v>4527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3.3E-3</v>
      </c>
      <c r="R179" s="192">
        <f>Q179*H179</f>
        <v>4.2900000000000001E-2</v>
      </c>
      <c r="S179" s="192">
        <v>0</v>
      </c>
      <c r="T179" s="193">
        <f>S179*H179</f>
        <v>0</v>
      </c>
      <c r="AR179" s="25" t="s">
        <v>194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194</v>
      </c>
      <c r="BM179" s="25" t="s">
        <v>4759</v>
      </c>
    </row>
    <row r="180" spans="2:65" s="12" customFormat="1">
      <c r="B180" s="195"/>
      <c r="D180" s="196" t="s">
        <v>196</v>
      </c>
      <c r="E180" s="197" t="s">
        <v>5</v>
      </c>
      <c r="F180" s="198" t="s">
        <v>4750</v>
      </c>
      <c r="H180" s="199" t="s">
        <v>5</v>
      </c>
      <c r="I180" s="200"/>
      <c r="L180" s="195"/>
      <c r="M180" s="201"/>
      <c r="N180" s="202"/>
      <c r="O180" s="202"/>
      <c r="P180" s="202"/>
      <c r="Q180" s="202"/>
      <c r="R180" s="202"/>
      <c r="S180" s="202"/>
      <c r="T180" s="203"/>
      <c r="AT180" s="199" t="s">
        <v>196</v>
      </c>
      <c r="AU180" s="199" t="s">
        <v>80</v>
      </c>
      <c r="AV180" s="12" t="s">
        <v>24</v>
      </c>
      <c r="AW180" s="12" t="s">
        <v>37</v>
      </c>
      <c r="AX180" s="12" t="s">
        <v>73</v>
      </c>
      <c r="AY180" s="199" t="s">
        <v>187</v>
      </c>
    </row>
    <row r="181" spans="2:65" s="12" customFormat="1">
      <c r="B181" s="195"/>
      <c r="D181" s="196" t="s">
        <v>196</v>
      </c>
      <c r="E181" s="197" t="s">
        <v>5</v>
      </c>
      <c r="F181" s="198" t="s">
        <v>4617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196</v>
      </c>
      <c r="AU181" s="199" t="s">
        <v>80</v>
      </c>
      <c r="AV181" s="12" t="s">
        <v>24</v>
      </c>
      <c r="AW181" s="12" t="s">
        <v>37</v>
      </c>
      <c r="AX181" s="12" t="s">
        <v>73</v>
      </c>
      <c r="AY181" s="199" t="s">
        <v>187</v>
      </c>
    </row>
    <row r="182" spans="2:65" s="13" customFormat="1">
      <c r="B182" s="204"/>
      <c r="D182" s="196" t="s">
        <v>196</v>
      </c>
      <c r="E182" s="205" t="s">
        <v>5</v>
      </c>
      <c r="F182" s="206" t="s">
        <v>4760</v>
      </c>
      <c r="H182" s="207">
        <v>13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196</v>
      </c>
      <c r="AU182" s="205" t="s">
        <v>80</v>
      </c>
      <c r="AV182" s="13" t="s">
        <v>80</v>
      </c>
      <c r="AW182" s="13" t="s">
        <v>37</v>
      </c>
      <c r="AX182" s="13" t="s">
        <v>73</v>
      </c>
      <c r="AY182" s="205" t="s">
        <v>187</v>
      </c>
    </row>
    <row r="183" spans="2:65" s="14" customFormat="1">
      <c r="B183" s="212"/>
      <c r="D183" s="196" t="s">
        <v>196</v>
      </c>
      <c r="E183" s="213" t="s">
        <v>5</v>
      </c>
      <c r="F183" s="214" t="s">
        <v>201</v>
      </c>
      <c r="H183" s="215">
        <v>13</v>
      </c>
      <c r="I183" s="216"/>
      <c r="L183" s="212"/>
      <c r="M183" s="217"/>
      <c r="N183" s="218"/>
      <c r="O183" s="218"/>
      <c r="P183" s="218"/>
      <c r="Q183" s="218"/>
      <c r="R183" s="218"/>
      <c r="S183" s="218"/>
      <c r="T183" s="219"/>
      <c r="AT183" s="213" t="s">
        <v>196</v>
      </c>
      <c r="AU183" s="213" t="s">
        <v>80</v>
      </c>
      <c r="AV183" s="14" t="s">
        <v>202</v>
      </c>
      <c r="AW183" s="14" t="s">
        <v>37</v>
      </c>
      <c r="AX183" s="14" t="s">
        <v>73</v>
      </c>
      <c r="AY183" s="213" t="s">
        <v>187</v>
      </c>
    </row>
    <row r="184" spans="2:65" s="15" customFormat="1">
      <c r="B184" s="220"/>
      <c r="D184" s="221" t="s">
        <v>196</v>
      </c>
      <c r="E184" s="222" t="s">
        <v>5</v>
      </c>
      <c r="F184" s="223" t="s">
        <v>203</v>
      </c>
      <c r="H184" s="224">
        <v>13</v>
      </c>
      <c r="I184" s="225"/>
      <c r="L184" s="220"/>
      <c r="M184" s="226"/>
      <c r="N184" s="227"/>
      <c r="O184" s="227"/>
      <c r="P184" s="227"/>
      <c r="Q184" s="227"/>
      <c r="R184" s="227"/>
      <c r="S184" s="227"/>
      <c r="T184" s="228"/>
      <c r="AT184" s="229" t="s">
        <v>196</v>
      </c>
      <c r="AU184" s="229" t="s">
        <v>80</v>
      </c>
      <c r="AV184" s="15" t="s">
        <v>194</v>
      </c>
      <c r="AW184" s="15" t="s">
        <v>37</v>
      </c>
      <c r="AX184" s="15" t="s">
        <v>24</v>
      </c>
      <c r="AY184" s="229" t="s">
        <v>187</v>
      </c>
    </row>
    <row r="185" spans="2:65" s="1" customFormat="1" ht="31.5" customHeight="1">
      <c r="B185" s="182"/>
      <c r="C185" s="183" t="s">
        <v>296</v>
      </c>
      <c r="D185" s="183" t="s">
        <v>189</v>
      </c>
      <c r="E185" s="184" t="s">
        <v>4761</v>
      </c>
      <c r="F185" s="185" t="s">
        <v>4762</v>
      </c>
      <c r="G185" s="186" t="s">
        <v>410</v>
      </c>
      <c r="H185" s="187">
        <v>4</v>
      </c>
      <c r="I185" s="188"/>
      <c r="J185" s="189">
        <f>ROUND(I185*H185,2)</f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5" t="s">
        <v>194</v>
      </c>
      <c r="AT185" s="25" t="s">
        <v>189</v>
      </c>
      <c r="AU185" s="25" t="s">
        <v>80</v>
      </c>
      <c r="AY185" s="25" t="s">
        <v>187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5" t="s">
        <v>24</v>
      </c>
      <c r="BK185" s="194">
        <f>ROUND(I185*H185,2)</f>
        <v>0</v>
      </c>
      <c r="BL185" s="25" t="s">
        <v>194</v>
      </c>
      <c r="BM185" s="25" t="s">
        <v>4763</v>
      </c>
    </row>
    <row r="186" spans="2:65" s="12" customFormat="1">
      <c r="B186" s="195"/>
      <c r="D186" s="196" t="s">
        <v>196</v>
      </c>
      <c r="E186" s="197" t="s">
        <v>5</v>
      </c>
      <c r="F186" s="198" t="s">
        <v>4764</v>
      </c>
      <c r="H186" s="199" t="s">
        <v>5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199" t="s">
        <v>196</v>
      </c>
      <c r="AU186" s="199" t="s">
        <v>80</v>
      </c>
      <c r="AV186" s="12" t="s">
        <v>24</v>
      </c>
      <c r="AW186" s="12" t="s">
        <v>37</v>
      </c>
      <c r="AX186" s="12" t="s">
        <v>73</v>
      </c>
      <c r="AY186" s="199" t="s">
        <v>187</v>
      </c>
    </row>
    <row r="187" spans="2:65" s="13" customFormat="1">
      <c r="B187" s="204"/>
      <c r="D187" s="196" t="s">
        <v>196</v>
      </c>
      <c r="E187" s="205" t="s">
        <v>5</v>
      </c>
      <c r="F187" s="206" t="s">
        <v>194</v>
      </c>
      <c r="H187" s="207">
        <v>4</v>
      </c>
      <c r="I187" s="208"/>
      <c r="L187" s="204"/>
      <c r="M187" s="209"/>
      <c r="N187" s="210"/>
      <c r="O187" s="210"/>
      <c r="P187" s="210"/>
      <c r="Q187" s="210"/>
      <c r="R187" s="210"/>
      <c r="S187" s="210"/>
      <c r="T187" s="211"/>
      <c r="AT187" s="205" t="s">
        <v>196</v>
      </c>
      <c r="AU187" s="205" t="s">
        <v>80</v>
      </c>
      <c r="AV187" s="13" t="s">
        <v>80</v>
      </c>
      <c r="AW187" s="13" t="s">
        <v>37</v>
      </c>
      <c r="AX187" s="13" t="s">
        <v>73</v>
      </c>
      <c r="AY187" s="205" t="s">
        <v>187</v>
      </c>
    </row>
    <row r="188" spans="2:65" s="14" customFormat="1">
      <c r="B188" s="212"/>
      <c r="D188" s="196" t="s">
        <v>196</v>
      </c>
      <c r="E188" s="213" t="s">
        <v>5</v>
      </c>
      <c r="F188" s="214" t="s">
        <v>201</v>
      </c>
      <c r="H188" s="215">
        <v>4</v>
      </c>
      <c r="I188" s="216"/>
      <c r="L188" s="212"/>
      <c r="M188" s="217"/>
      <c r="N188" s="218"/>
      <c r="O188" s="218"/>
      <c r="P188" s="218"/>
      <c r="Q188" s="218"/>
      <c r="R188" s="218"/>
      <c r="S188" s="218"/>
      <c r="T188" s="219"/>
      <c r="AT188" s="213" t="s">
        <v>196</v>
      </c>
      <c r="AU188" s="213" t="s">
        <v>80</v>
      </c>
      <c r="AV188" s="14" t="s">
        <v>202</v>
      </c>
      <c r="AW188" s="14" t="s">
        <v>37</v>
      </c>
      <c r="AX188" s="14" t="s">
        <v>73</v>
      </c>
      <c r="AY188" s="213" t="s">
        <v>187</v>
      </c>
    </row>
    <row r="189" spans="2:65" s="15" customFormat="1">
      <c r="B189" s="220"/>
      <c r="D189" s="221" t="s">
        <v>196</v>
      </c>
      <c r="E189" s="222" t="s">
        <v>5</v>
      </c>
      <c r="F189" s="223" t="s">
        <v>203</v>
      </c>
      <c r="H189" s="224">
        <v>4</v>
      </c>
      <c r="I189" s="225"/>
      <c r="L189" s="220"/>
      <c r="M189" s="226"/>
      <c r="N189" s="227"/>
      <c r="O189" s="227"/>
      <c r="P189" s="227"/>
      <c r="Q189" s="227"/>
      <c r="R189" s="227"/>
      <c r="S189" s="227"/>
      <c r="T189" s="228"/>
      <c r="AT189" s="229" t="s">
        <v>196</v>
      </c>
      <c r="AU189" s="229" t="s">
        <v>80</v>
      </c>
      <c r="AV189" s="15" t="s">
        <v>194</v>
      </c>
      <c r="AW189" s="15" t="s">
        <v>37</v>
      </c>
      <c r="AX189" s="15" t="s">
        <v>24</v>
      </c>
      <c r="AY189" s="229" t="s">
        <v>187</v>
      </c>
    </row>
    <row r="190" spans="2:65" s="1" customFormat="1" ht="31.5" customHeight="1">
      <c r="B190" s="182"/>
      <c r="C190" s="230" t="s">
        <v>302</v>
      </c>
      <c r="D190" s="230" t="s">
        <v>269</v>
      </c>
      <c r="E190" s="231" t="s">
        <v>4765</v>
      </c>
      <c r="F190" s="232" t="s">
        <v>4766</v>
      </c>
      <c r="G190" s="233" t="s">
        <v>410</v>
      </c>
      <c r="H190" s="234">
        <v>3</v>
      </c>
      <c r="I190" s="235"/>
      <c r="J190" s="236">
        <f>ROUND(I190*H190,2)</f>
        <v>0</v>
      </c>
      <c r="K190" s="232" t="s">
        <v>5</v>
      </c>
      <c r="L190" s="237"/>
      <c r="M190" s="238" t="s">
        <v>5</v>
      </c>
      <c r="N190" s="239" t="s">
        <v>44</v>
      </c>
      <c r="O190" s="43"/>
      <c r="P190" s="192">
        <f>O190*H190</f>
        <v>0</v>
      </c>
      <c r="Q190" s="192">
        <v>5.9999999999999995E-4</v>
      </c>
      <c r="R190" s="192">
        <f>Q190*H190</f>
        <v>1.8E-3</v>
      </c>
      <c r="S190" s="192">
        <v>0</v>
      </c>
      <c r="T190" s="193">
        <f>S190*H190</f>
        <v>0</v>
      </c>
      <c r="AR190" s="25" t="s">
        <v>240</v>
      </c>
      <c r="AT190" s="25" t="s">
        <v>269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194</v>
      </c>
      <c r="BM190" s="25" t="s">
        <v>4767</v>
      </c>
    </row>
    <row r="191" spans="2:65" s="12" customFormat="1">
      <c r="B191" s="195"/>
      <c r="D191" s="196" t="s">
        <v>196</v>
      </c>
      <c r="E191" s="197" t="s">
        <v>5</v>
      </c>
      <c r="F191" s="198" t="s">
        <v>273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65" s="13" customFormat="1">
      <c r="B192" s="204"/>
      <c r="D192" s="196" t="s">
        <v>196</v>
      </c>
      <c r="E192" s="205" t="s">
        <v>5</v>
      </c>
      <c r="F192" s="206" t="s">
        <v>202</v>
      </c>
      <c r="H192" s="207">
        <v>3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65" s="14" customFormat="1">
      <c r="B193" s="212"/>
      <c r="D193" s="196" t="s">
        <v>196</v>
      </c>
      <c r="E193" s="213" t="s">
        <v>5</v>
      </c>
      <c r="F193" s="214" t="s">
        <v>201</v>
      </c>
      <c r="H193" s="215">
        <v>3</v>
      </c>
      <c r="I193" s="216"/>
      <c r="L193" s="212"/>
      <c r="M193" s="217"/>
      <c r="N193" s="218"/>
      <c r="O193" s="218"/>
      <c r="P193" s="218"/>
      <c r="Q193" s="218"/>
      <c r="R193" s="218"/>
      <c r="S193" s="218"/>
      <c r="T193" s="219"/>
      <c r="AT193" s="213" t="s">
        <v>196</v>
      </c>
      <c r="AU193" s="213" t="s">
        <v>80</v>
      </c>
      <c r="AV193" s="14" t="s">
        <v>202</v>
      </c>
      <c r="AW193" s="14" t="s">
        <v>37</v>
      </c>
      <c r="AX193" s="14" t="s">
        <v>73</v>
      </c>
      <c r="AY193" s="213" t="s">
        <v>187</v>
      </c>
    </row>
    <row r="194" spans="2:65" s="15" customFormat="1">
      <c r="B194" s="220"/>
      <c r="D194" s="221" t="s">
        <v>196</v>
      </c>
      <c r="E194" s="222" t="s">
        <v>5</v>
      </c>
      <c r="F194" s="223" t="s">
        <v>203</v>
      </c>
      <c r="H194" s="224">
        <v>3</v>
      </c>
      <c r="I194" s="225"/>
      <c r="L194" s="220"/>
      <c r="M194" s="226"/>
      <c r="N194" s="227"/>
      <c r="O194" s="227"/>
      <c r="P194" s="227"/>
      <c r="Q194" s="227"/>
      <c r="R194" s="227"/>
      <c r="S194" s="227"/>
      <c r="T194" s="228"/>
      <c r="AT194" s="229" t="s">
        <v>196</v>
      </c>
      <c r="AU194" s="229" t="s">
        <v>80</v>
      </c>
      <c r="AV194" s="15" t="s">
        <v>194</v>
      </c>
      <c r="AW194" s="15" t="s">
        <v>37</v>
      </c>
      <c r="AX194" s="15" t="s">
        <v>24</v>
      </c>
      <c r="AY194" s="229" t="s">
        <v>187</v>
      </c>
    </row>
    <row r="195" spans="2:65" s="1" customFormat="1" ht="31.5" customHeight="1">
      <c r="B195" s="182"/>
      <c r="C195" s="230" t="s">
        <v>309</v>
      </c>
      <c r="D195" s="230" t="s">
        <v>269</v>
      </c>
      <c r="E195" s="231" t="s">
        <v>4768</v>
      </c>
      <c r="F195" s="232" t="s">
        <v>4769</v>
      </c>
      <c r="G195" s="233" t="s">
        <v>410</v>
      </c>
      <c r="H195" s="234">
        <v>1</v>
      </c>
      <c r="I195" s="235"/>
      <c r="J195" s="236">
        <f>ROUND(I195*H195,2)</f>
        <v>0</v>
      </c>
      <c r="K195" s="232" t="s">
        <v>4527</v>
      </c>
      <c r="L195" s="237"/>
      <c r="M195" s="238" t="s">
        <v>5</v>
      </c>
      <c r="N195" s="239" t="s">
        <v>44</v>
      </c>
      <c r="O195" s="43"/>
      <c r="P195" s="192">
        <f>O195*H195</f>
        <v>0</v>
      </c>
      <c r="Q195" s="192">
        <v>5.9999999999999995E-4</v>
      </c>
      <c r="R195" s="192">
        <f>Q195*H195</f>
        <v>5.9999999999999995E-4</v>
      </c>
      <c r="S195" s="192">
        <v>0</v>
      </c>
      <c r="T195" s="193">
        <f>S195*H195</f>
        <v>0</v>
      </c>
      <c r="AR195" s="25" t="s">
        <v>240</v>
      </c>
      <c r="AT195" s="25" t="s">
        <v>269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4770</v>
      </c>
    </row>
    <row r="196" spans="2:65" s="12" customFormat="1">
      <c r="B196" s="195"/>
      <c r="D196" s="196" t="s">
        <v>196</v>
      </c>
      <c r="E196" s="197" t="s">
        <v>5</v>
      </c>
      <c r="F196" s="198" t="s">
        <v>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65" s="13" customFormat="1">
      <c r="B197" s="204"/>
      <c r="D197" s="196" t="s">
        <v>196</v>
      </c>
      <c r="E197" s="205" t="s">
        <v>5</v>
      </c>
      <c r="F197" s="206" t="s">
        <v>24</v>
      </c>
      <c r="H197" s="207">
        <v>1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65" s="14" customFormat="1">
      <c r="B198" s="212"/>
      <c r="D198" s="196" t="s">
        <v>196</v>
      </c>
      <c r="E198" s="213" t="s">
        <v>5</v>
      </c>
      <c r="F198" s="214" t="s">
        <v>201</v>
      </c>
      <c r="H198" s="215">
        <v>1</v>
      </c>
      <c r="I198" s="216"/>
      <c r="L198" s="212"/>
      <c r="M198" s="217"/>
      <c r="N198" s="218"/>
      <c r="O198" s="218"/>
      <c r="P198" s="218"/>
      <c r="Q198" s="218"/>
      <c r="R198" s="218"/>
      <c r="S198" s="218"/>
      <c r="T198" s="219"/>
      <c r="AT198" s="213" t="s">
        <v>196</v>
      </c>
      <c r="AU198" s="213" t="s">
        <v>80</v>
      </c>
      <c r="AV198" s="14" t="s">
        <v>202</v>
      </c>
      <c r="AW198" s="14" t="s">
        <v>37</v>
      </c>
      <c r="AX198" s="14" t="s">
        <v>73</v>
      </c>
      <c r="AY198" s="213" t="s">
        <v>187</v>
      </c>
    </row>
    <row r="199" spans="2:65" s="15" customFormat="1">
      <c r="B199" s="220"/>
      <c r="D199" s="221" t="s">
        <v>196</v>
      </c>
      <c r="E199" s="222" t="s">
        <v>5</v>
      </c>
      <c r="F199" s="223" t="s">
        <v>203</v>
      </c>
      <c r="H199" s="224">
        <v>1</v>
      </c>
      <c r="I199" s="225"/>
      <c r="L199" s="220"/>
      <c r="M199" s="226"/>
      <c r="N199" s="227"/>
      <c r="O199" s="227"/>
      <c r="P199" s="227"/>
      <c r="Q199" s="227"/>
      <c r="R199" s="227"/>
      <c r="S199" s="227"/>
      <c r="T199" s="228"/>
      <c r="AT199" s="229" t="s">
        <v>196</v>
      </c>
      <c r="AU199" s="229" t="s">
        <v>80</v>
      </c>
      <c r="AV199" s="15" t="s">
        <v>194</v>
      </c>
      <c r="AW199" s="15" t="s">
        <v>37</v>
      </c>
      <c r="AX199" s="15" t="s">
        <v>24</v>
      </c>
      <c r="AY199" s="229" t="s">
        <v>187</v>
      </c>
    </row>
    <row r="200" spans="2:65" s="1" customFormat="1" ht="31.5" customHeight="1">
      <c r="B200" s="182"/>
      <c r="C200" s="183" t="s">
        <v>317</v>
      </c>
      <c r="D200" s="183" t="s">
        <v>189</v>
      </c>
      <c r="E200" s="184" t="s">
        <v>4771</v>
      </c>
      <c r="F200" s="185" t="s">
        <v>4772</v>
      </c>
      <c r="G200" s="186" t="s">
        <v>410</v>
      </c>
      <c r="H200" s="187">
        <v>2</v>
      </c>
      <c r="I200" s="188"/>
      <c r="J200" s="189">
        <f>ROUND(I200*H200,2)</f>
        <v>0</v>
      </c>
      <c r="K200" s="185" t="s">
        <v>4527</v>
      </c>
      <c r="L200" s="42"/>
      <c r="M200" s="190" t="s">
        <v>5</v>
      </c>
      <c r="N200" s="191" t="s">
        <v>44</v>
      </c>
      <c r="O200" s="43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5" t="s">
        <v>194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4773</v>
      </c>
    </row>
    <row r="201" spans="2:65" s="12" customFormat="1">
      <c r="B201" s="195"/>
      <c r="D201" s="196" t="s">
        <v>196</v>
      </c>
      <c r="E201" s="197" t="s">
        <v>5</v>
      </c>
      <c r="F201" s="198" t="s">
        <v>4774</v>
      </c>
      <c r="H201" s="199" t="s">
        <v>5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199" t="s">
        <v>196</v>
      </c>
      <c r="AU201" s="199" t="s">
        <v>80</v>
      </c>
      <c r="AV201" s="12" t="s">
        <v>24</v>
      </c>
      <c r="AW201" s="12" t="s">
        <v>37</v>
      </c>
      <c r="AX201" s="12" t="s">
        <v>73</v>
      </c>
      <c r="AY201" s="199" t="s">
        <v>187</v>
      </c>
    </row>
    <row r="202" spans="2:65" s="12" customFormat="1">
      <c r="B202" s="195"/>
      <c r="D202" s="196" t="s">
        <v>196</v>
      </c>
      <c r="E202" s="197" t="s">
        <v>5</v>
      </c>
      <c r="F202" s="198" t="s">
        <v>4617</v>
      </c>
      <c r="H202" s="199" t="s">
        <v>5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199" t="s">
        <v>196</v>
      </c>
      <c r="AU202" s="199" t="s">
        <v>80</v>
      </c>
      <c r="AV202" s="12" t="s">
        <v>24</v>
      </c>
      <c r="AW202" s="12" t="s">
        <v>37</v>
      </c>
      <c r="AX202" s="12" t="s">
        <v>73</v>
      </c>
      <c r="AY202" s="199" t="s">
        <v>187</v>
      </c>
    </row>
    <row r="203" spans="2:65" s="13" customFormat="1">
      <c r="B203" s="204"/>
      <c r="D203" s="196" t="s">
        <v>196</v>
      </c>
      <c r="E203" s="205" t="s">
        <v>5</v>
      </c>
      <c r="F203" s="206" t="s">
        <v>80</v>
      </c>
      <c r="H203" s="207">
        <v>2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196</v>
      </c>
      <c r="AU203" s="205" t="s">
        <v>80</v>
      </c>
      <c r="AV203" s="13" t="s">
        <v>80</v>
      </c>
      <c r="AW203" s="13" t="s">
        <v>37</v>
      </c>
      <c r="AX203" s="13" t="s">
        <v>73</v>
      </c>
      <c r="AY203" s="205" t="s">
        <v>187</v>
      </c>
    </row>
    <row r="204" spans="2:65" s="14" customFormat="1">
      <c r="B204" s="212"/>
      <c r="D204" s="196" t="s">
        <v>196</v>
      </c>
      <c r="E204" s="213" t="s">
        <v>5</v>
      </c>
      <c r="F204" s="214" t="s">
        <v>201</v>
      </c>
      <c r="H204" s="215">
        <v>2</v>
      </c>
      <c r="I204" s="216"/>
      <c r="L204" s="212"/>
      <c r="M204" s="217"/>
      <c r="N204" s="218"/>
      <c r="O204" s="218"/>
      <c r="P204" s="218"/>
      <c r="Q204" s="218"/>
      <c r="R204" s="218"/>
      <c r="S204" s="218"/>
      <c r="T204" s="219"/>
      <c r="AT204" s="213" t="s">
        <v>196</v>
      </c>
      <c r="AU204" s="213" t="s">
        <v>80</v>
      </c>
      <c r="AV204" s="14" t="s">
        <v>202</v>
      </c>
      <c r="AW204" s="14" t="s">
        <v>37</v>
      </c>
      <c r="AX204" s="14" t="s">
        <v>73</v>
      </c>
      <c r="AY204" s="213" t="s">
        <v>187</v>
      </c>
    </row>
    <row r="205" spans="2:65" s="15" customFormat="1">
      <c r="B205" s="220"/>
      <c r="D205" s="221" t="s">
        <v>196</v>
      </c>
      <c r="E205" s="222" t="s">
        <v>5</v>
      </c>
      <c r="F205" s="223" t="s">
        <v>203</v>
      </c>
      <c r="H205" s="224">
        <v>2</v>
      </c>
      <c r="I205" s="225"/>
      <c r="L205" s="220"/>
      <c r="M205" s="226"/>
      <c r="N205" s="227"/>
      <c r="O205" s="227"/>
      <c r="P205" s="227"/>
      <c r="Q205" s="227"/>
      <c r="R205" s="227"/>
      <c r="S205" s="227"/>
      <c r="T205" s="228"/>
      <c r="AT205" s="229" t="s">
        <v>196</v>
      </c>
      <c r="AU205" s="229" t="s">
        <v>80</v>
      </c>
      <c r="AV205" s="15" t="s">
        <v>194</v>
      </c>
      <c r="AW205" s="15" t="s">
        <v>37</v>
      </c>
      <c r="AX205" s="15" t="s">
        <v>24</v>
      </c>
      <c r="AY205" s="229" t="s">
        <v>187</v>
      </c>
    </row>
    <row r="206" spans="2:65" s="1" customFormat="1" ht="31.5" customHeight="1">
      <c r="B206" s="182"/>
      <c r="C206" s="230" t="s">
        <v>10</v>
      </c>
      <c r="D206" s="230" t="s">
        <v>269</v>
      </c>
      <c r="E206" s="231" t="s">
        <v>4775</v>
      </c>
      <c r="F206" s="232" t="s">
        <v>4776</v>
      </c>
      <c r="G206" s="233" t="s">
        <v>410</v>
      </c>
      <c r="H206" s="234">
        <v>2</v>
      </c>
      <c r="I206" s="235"/>
      <c r="J206" s="236">
        <f>ROUND(I206*H206,2)</f>
        <v>0</v>
      </c>
      <c r="K206" s="232" t="s">
        <v>4527</v>
      </c>
      <c r="L206" s="237"/>
      <c r="M206" s="238" t="s">
        <v>5</v>
      </c>
      <c r="N206" s="239" t="s">
        <v>44</v>
      </c>
      <c r="O206" s="43"/>
      <c r="P206" s="192">
        <f>O206*H206</f>
        <v>0</v>
      </c>
      <c r="Q206" s="192">
        <v>8.8000000000000003E-4</v>
      </c>
      <c r="R206" s="192">
        <f>Q206*H206</f>
        <v>1.7600000000000001E-3</v>
      </c>
      <c r="S206" s="192">
        <v>0</v>
      </c>
      <c r="T206" s="193">
        <f>S206*H206</f>
        <v>0</v>
      </c>
      <c r="AR206" s="25" t="s">
        <v>240</v>
      </c>
      <c r="AT206" s="25" t="s">
        <v>269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194</v>
      </c>
      <c r="BM206" s="25" t="s">
        <v>4777</v>
      </c>
    </row>
    <row r="207" spans="2:65" s="12" customFormat="1">
      <c r="B207" s="195"/>
      <c r="D207" s="196" t="s">
        <v>196</v>
      </c>
      <c r="E207" s="197" t="s">
        <v>5</v>
      </c>
      <c r="F207" s="198" t="s">
        <v>273</v>
      </c>
      <c r="H207" s="199" t="s">
        <v>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199" t="s">
        <v>196</v>
      </c>
      <c r="AU207" s="199" t="s">
        <v>80</v>
      </c>
      <c r="AV207" s="12" t="s">
        <v>24</v>
      </c>
      <c r="AW207" s="12" t="s">
        <v>37</v>
      </c>
      <c r="AX207" s="12" t="s">
        <v>73</v>
      </c>
      <c r="AY207" s="199" t="s">
        <v>187</v>
      </c>
    </row>
    <row r="208" spans="2:65" s="13" customFormat="1">
      <c r="B208" s="204"/>
      <c r="D208" s="196" t="s">
        <v>196</v>
      </c>
      <c r="E208" s="205" t="s">
        <v>5</v>
      </c>
      <c r="F208" s="206" t="s">
        <v>80</v>
      </c>
      <c r="H208" s="207">
        <v>2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65" s="14" customFormat="1">
      <c r="B209" s="212"/>
      <c r="D209" s="196" t="s">
        <v>196</v>
      </c>
      <c r="E209" s="213" t="s">
        <v>5</v>
      </c>
      <c r="F209" s="214" t="s">
        <v>201</v>
      </c>
      <c r="H209" s="215">
        <v>2</v>
      </c>
      <c r="I209" s="216"/>
      <c r="L209" s="212"/>
      <c r="M209" s="217"/>
      <c r="N209" s="218"/>
      <c r="O209" s="218"/>
      <c r="P209" s="218"/>
      <c r="Q209" s="218"/>
      <c r="R209" s="218"/>
      <c r="S209" s="218"/>
      <c r="T209" s="219"/>
      <c r="AT209" s="213" t="s">
        <v>196</v>
      </c>
      <c r="AU209" s="213" t="s">
        <v>80</v>
      </c>
      <c r="AV209" s="14" t="s">
        <v>202</v>
      </c>
      <c r="AW209" s="14" t="s">
        <v>37</v>
      </c>
      <c r="AX209" s="14" t="s">
        <v>73</v>
      </c>
      <c r="AY209" s="213" t="s">
        <v>187</v>
      </c>
    </row>
    <row r="210" spans="2:65" s="15" customFormat="1">
      <c r="B210" s="220"/>
      <c r="D210" s="221" t="s">
        <v>196</v>
      </c>
      <c r="E210" s="222" t="s">
        <v>5</v>
      </c>
      <c r="F210" s="223" t="s">
        <v>203</v>
      </c>
      <c r="H210" s="224">
        <v>2</v>
      </c>
      <c r="I210" s="225"/>
      <c r="L210" s="220"/>
      <c r="M210" s="226"/>
      <c r="N210" s="227"/>
      <c r="O210" s="227"/>
      <c r="P210" s="227"/>
      <c r="Q210" s="227"/>
      <c r="R210" s="227"/>
      <c r="S210" s="227"/>
      <c r="T210" s="228"/>
      <c r="AT210" s="229" t="s">
        <v>196</v>
      </c>
      <c r="AU210" s="229" t="s">
        <v>80</v>
      </c>
      <c r="AV210" s="15" t="s">
        <v>194</v>
      </c>
      <c r="AW210" s="15" t="s">
        <v>37</v>
      </c>
      <c r="AX210" s="15" t="s">
        <v>24</v>
      </c>
      <c r="AY210" s="229" t="s">
        <v>187</v>
      </c>
    </row>
    <row r="211" spans="2:65" s="1" customFormat="1" ht="31.5" customHeight="1">
      <c r="B211" s="182"/>
      <c r="C211" s="183" t="s">
        <v>329</v>
      </c>
      <c r="D211" s="183" t="s">
        <v>189</v>
      </c>
      <c r="E211" s="184" t="s">
        <v>4778</v>
      </c>
      <c r="F211" s="185" t="s">
        <v>4779</v>
      </c>
      <c r="G211" s="186" t="s">
        <v>410</v>
      </c>
      <c r="H211" s="187">
        <v>1</v>
      </c>
      <c r="I211" s="188"/>
      <c r="J211" s="189">
        <f>ROUND(I211*H211,2)</f>
        <v>0</v>
      </c>
      <c r="K211" s="185" t="s">
        <v>4527</v>
      </c>
      <c r="L211" s="42"/>
      <c r="M211" s="190" t="s">
        <v>5</v>
      </c>
      <c r="N211" s="191" t="s">
        <v>44</v>
      </c>
      <c r="O211" s="43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25" t="s">
        <v>194</v>
      </c>
      <c r="AT211" s="25" t="s">
        <v>189</v>
      </c>
      <c r="AU211" s="25" t="s">
        <v>80</v>
      </c>
      <c r="AY211" s="25" t="s">
        <v>187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5" t="s">
        <v>24</v>
      </c>
      <c r="BK211" s="194">
        <f>ROUND(I211*H211,2)</f>
        <v>0</v>
      </c>
      <c r="BL211" s="25" t="s">
        <v>194</v>
      </c>
      <c r="BM211" s="25" t="s">
        <v>4780</v>
      </c>
    </row>
    <row r="212" spans="2:65" s="12" customFormat="1">
      <c r="B212" s="195"/>
      <c r="D212" s="196" t="s">
        <v>196</v>
      </c>
      <c r="E212" s="197" t="s">
        <v>5</v>
      </c>
      <c r="F212" s="198" t="s">
        <v>4774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65" s="12" customFormat="1">
      <c r="B213" s="195"/>
      <c r="D213" s="196" t="s">
        <v>196</v>
      </c>
      <c r="E213" s="197" t="s">
        <v>5</v>
      </c>
      <c r="F213" s="198" t="s">
        <v>4617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196</v>
      </c>
      <c r="AU213" s="199" t="s">
        <v>80</v>
      </c>
      <c r="AV213" s="12" t="s">
        <v>24</v>
      </c>
      <c r="AW213" s="12" t="s">
        <v>37</v>
      </c>
      <c r="AX213" s="12" t="s">
        <v>73</v>
      </c>
      <c r="AY213" s="199" t="s">
        <v>187</v>
      </c>
    </row>
    <row r="214" spans="2:65" s="13" customFormat="1">
      <c r="B214" s="204"/>
      <c r="D214" s="196" t="s">
        <v>196</v>
      </c>
      <c r="E214" s="205" t="s">
        <v>5</v>
      </c>
      <c r="F214" s="206" t="s">
        <v>24</v>
      </c>
      <c r="H214" s="207">
        <v>1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65" s="14" customFormat="1">
      <c r="B215" s="212"/>
      <c r="D215" s="196" t="s">
        <v>196</v>
      </c>
      <c r="E215" s="213" t="s">
        <v>5</v>
      </c>
      <c r="F215" s="214" t="s">
        <v>201</v>
      </c>
      <c r="H215" s="215">
        <v>1</v>
      </c>
      <c r="I215" s="216"/>
      <c r="L215" s="212"/>
      <c r="M215" s="217"/>
      <c r="N215" s="218"/>
      <c r="O215" s="218"/>
      <c r="P215" s="218"/>
      <c r="Q215" s="218"/>
      <c r="R215" s="218"/>
      <c r="S215" s="218"/>
      <c r="T215" s="219"/>
      <c r="AT215" s="213" t="s">
        <v>196</v>
      </c>
      <c r="AU215" s="213" t="s">
        <v>80</v>
      </c>
      <c r="AV215" s="14" t="s">
        <v>202</v>
      </c>
      <c r="AW215" s="14" t="s">
        <v>37</v>
      </c>
      <c r="AX215" s="14" t="s">
        <v>73</v>
      </c>
      <c r="AY215" s="213" t="s">
        <v>187</v>
      </c>
    </row>
    <row r="216" spans="2:65" s="15" customFormat="1">
      <c r="B216" s="220"/>
      <c r="D216" s="221" t="s">
        <v>196</v>
      </c>
      <c r="E216" s="222" t="s">
        <v>5</v>
      </c>
      <c r="F216" s="223" t="s">
        <v>203</v>
      </c>
      <c r="H216" s="224">
        <v>1</v>
      </c>
      <c r="I216" s="225"/>
      <c r="L216" s="220"/>
      <c r="M216" s="226"/>
      <c r="N216" s="227"/>
      <c r="O216" s="227"/>
      <c r="P216" s="227"/>
      <c r="Q216" s="227"/>
      <c r="R216" s="227"/>
      <c r="S216" s="227"/>
      <c r="T216" s="228"/>
      <c r="AT216" s="229" t="s">
        <v>196</v>
      </c>
      <c r="AU216" s="229" t="s">
        <v>80</v>
      </c>
      <c r="AV216" s="15" t="s">
        <v>194</v>
      </c>
      <c r="AW216" s="15" t="s">
        <v>37</v>
      </c>
      <c r="AX216" s="15" t="s">
        <v>24</v>
      </c>
      <c r="AY216" s="229" t="s">
        <v>187</v>
      </c>
    </row>
    <row r="217" spans="2:65" s="1" customFormat="1" ht="31.5" customHeight="1">
      <c r="B217" s="182"/>
      <c r="C217" s="230" t="s">
        <v>337</v>
      </c>
      <c r="D217" s="230" t="s">
        <v>269</v>
      </c>
      <c r="E217" s="231" t="s">
        <v>4781</v>
      </c>
      <c r="F217" s="232" t="s">
        <v>4782</v>
      </c>
      <c r="G217" s="233" t="s">
        <v>410</v>
      </c>
      <c r="H217" s="234">
        <v>1</v>
      </c>
      <c r="I217" s="235"/>
      <c r="J217" s="236">
        <f>ROUND(I217*H217,2)</f>
        <v>0</v>
      </c>
      <c r="K217" s="232" t="s">
        <v>4527</v>
      </c>
      <c r="L217" s="237"/>
      <c r="M217" s="238" t="s">
        <v>5</v>
      </c>
      <c r="N217" s="239" t="s">
        <v>44</v>
      </c>
      <c r="O217" s="43"/>
      <c r="P217" s="192">
        <f>O217*H217</f>
        <v>0</v>
      </c>
      <c r="Q217" s="192">
        <v>1.23E-3</v>
      </c>
      <c r="R217" s="192">
        <f>Q217*H217</f>
        <v>1.23E-3</v>
      </c>
      <c r="S217" s="192">
        <v>0</v>
      </c>
      <c r="T217" s="193">
        <f>S217*H217</f>
        <v>0</v>
      </c>
      <c r="AR217" s="25" t="s">
        <v>240</v>
      </c>
      <c r="AT217" s="25" t="s">
        <v>269</v>
      </c>
      <c r="AU217" s="25" t="s">
        <v>80</v>
      </c>
      <c r="AY217" s="25" t="s">
        <v>187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5" t="s">
        <v>24</v>
      </c>
      <c r="BK217" s="194">
        <f>ROUND(I217*H217,2)</f>
        <v>0</v>
      </c>
      <c r="BL217" s="25" t="s">
        <v>194</v>
      </c>
      <c r="BM217" s="25" t="s">
        <v>4783</v>
      </c>
    </row>
    <row r="218" spans="2:65" s="12" customFormat="1">
      <c r="B218" s="195"/>
      <c r="D218" s="196" t="s">
        <v>196</v>
      </c>
      <c r="E218" s="197" t="s">
        <v>5</v>
      </c>
      <c r="F218" s="198" t="s">
        <v>273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196</v>
      </c>
      <c r="AU218" s="199" t="s">
        <v>80</v>
      </c>
      <c r="AV218" s="12" t="s">
        <v>24</v>
      </c>
      <c r="AW218" s="12" t="s">
        <v>37</v>
      </c>
      <c r="AX218" s="12" t="s">
        <v>73</v>
      </c>
      <c r="AY218" s="199" t="s">
        <v>187</v>
      </c>
    </row>
    <row r="219" spans="2:65" s="13" customFormat="1">
      <c r="B219" s="204"/>
      <c r="D219" s="196" t="s">
        <v>196</v>
      </c>
      <c r="E219" s="205" t="s">
        <v>5</v>
      </c>
      <c r="F219" s="206" t="s">
        <v>24</v>
      </c>
      <c r="H219" s="207">
        <v>1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65" s="14" customFormat="1">
      <c r="B220" s="212"/>
      <c r="D220" s="196" t="s">
        <v>196</v>
      </c>
      <c r="E220" s="213" t="s">
        <v>5</v>
      </c>
      <c r="F220" s="214" t="s">
        <v>201</v>
      </c>
      <c r="H220" s="215">
        <v>1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65" s="15" customFormat="1">
      <c r="B221" s="220"/>
      <c r="D221" s="221" t="s">
        <v>196</v>
      </c>
      <c r="E221" s="222" t="s">
        <v>5</v>
      </c>
      <c r="F221" s="223" t="s">
        <v>203</v>
      </c>
      <c r="H221" s="224">
        <v>1</v>
      </c>
      <c r="I221" s="225"/>
      <c r="L221" s="220"/>
      <c r="M221" s="226"/>
      <c r="N221" s="227"/>
      <c r="O221" s="227"/>
      <c r="P221" s="227"/>
      <c r="Q221" s="227"/>
      <c r="R221" s="227"/>
      <c r="S221" s="227"/>
      <c r="T221" s="228"/>
      <c r="AT221" s="229" t="s">
        <v>196</v>
      </c>
      <c r="AU221" s="229" t="s">
        <v>80</v>
      </c>
      <c r="AV221" s="15" t="s">
        <v>194</v>
      </c>
      <c r="AW221" s="15" t="s">
        <v>37</v>
      </c>
      <c r="AX221" s="15" t="s">
        <v>24</v>
      </c>
      <c r="AY221" s="229" t="s">
        <v>187</v>
      </c>
    </row>
    <row r="222" spans="2:65" s="1" customFormat="1" ht="22.5" customHeight="1">
      <c r="B222" s="182"/>
      <c r="C222" s="183" t="s">
        <v>344</v>
      </c>
      <c r="D222" s="183" t="s">
        <v>189</v>
      </c>
      <c r="E222" s="184" t="s">
        <v>4784</v>
      </c>
      <c r="F222" s="185" t="s">
        <v>4785</v>
      </c>
      <c r="G222" s="186" t="s">
        <v>305</v>
      </c>
      <c r="H222" s="187">
        <v>34.799999999999997</v>
      </c>
      <c r="I222" s="188"/>
      <c r="J222" s="189">
        <f>ROUND(I222*H222,2)</f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194</v>
      </c>
      <c r="BM222" s="25" t="s">
        <v>4786</v>
      </c>
    </row>
    <row r="223" spans="2:65" s="12" customFormat="1">
      <c r="B223" s="195"/>
      <c r="D223" s="196" t="s">
        <v>196</v>
      </c>
      <c r="E223" s="197" t="s">
        <v>5</v>
      </c>
      <c r="F223" s="198" t="s">
        <v>4681</v>
      </c>
      <c r="H223" s="199" t="s">
        <v>5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199" t="s">
        <v>196</v>
      </c>
      <c r="AU223" s="199" t="s">
        <v>80</v>
      </c>
      <c r="AV223" s="12" t="s">
        <v>24</v>
      </c>
      <c r="AW223" s="12" t="s">
        <v>37</v>
      </c>
      <c r="AX223" s="12" t="s">
        <v>73</v>
      </c>
      <c r="AY223" s="199" t="s">
        <v>187</v>
      </c>
    </row>
    <row r="224" spans="2:65" s="13" customFormat="1">
      <c r="B224" s="204"/>
      <c r="D224" s="196" t="s">
        <v>196</v>
      </c>
      <c r="E224" s="205" t="s">
        <v>5</v>
      </c>
      <c r="F224" s="206" t="s">
        <v>4787</v>
      </c>
      <c r="H224" s="207">
        <v>34.799999999999997</v>
      </c>
      <c r="I224" s="208"/>
      <c r="L224" s="204"/>
      <c r="M224" s="209"/>
      <c r="N224" s="210"/>
      <c r="O224" s="210"/>
      <c r="P224" s="210"/>
      <c r="Q224" s="210"/>
      <c r="R224" s="210"/>
      <c r="S224" s="210"/>
      <c r="T224" s="211"/>
      <c r="AT224" s="205" t="s">
        <v>196</v>
      </c>
      <c r="AU224" s="205" t="s">
        <v>80</v>
      </c>
      <c r="AV224" s="13" t="s">
        <v>80</v>
      </c>
      <c r="AW224" s="13" t="s">
        <v>37</v>
      </c>
      <c r="AX224" s="13" t="s">
        <v>73</v>
      </c>
      <c r="AY224" s="205" t="s">
        <v>187</v>
      </c>
    </row>
    <row r="225" spans="2:65" s="14" customFormat="1">
      <c r="B225" s="212"/>
      <c r="D225" s="196" t="s">
        <v>196</v>
      </c>
      <c r="E225" s="213" t="s">
        <v>5</v>
      </c>
      <c r="F225" s="214" t="s">
        <v>201</v>
      </c>
      <c r="H225" s="215">
        <v>34.799999999999997</v>
      </c>
      <c r="I225" s="216"/>
      <c r="L225" s="212"/>
      <c r="M225" s="217"/>
      <c r="N225" s="218"/>
      <c r="O225" s="218"/>
      <c r="P225" s="218"/>
      <c r="Q225" s="218"/>
      <c r="R225" s="218"/>
      <c r="S225" s="218"/>
      <c r="T225" s="219"/>
      <c r="AT225" s="213" t="s">
        <v>196</v>
      </c>
      <c r="AU225" s="213" t="s">
        <v>80</v>
      </c>
      <c r="AV225" s="14" t="s">
        <v>202</v>
      </c>
      <c r="AW225" s="14" t="s">
        <v>37</v>
      </c>
      <c r="AX225" s="14" t="s">
        <v>73</v>
      </c>
      <c r="AY225" s="213" t="s">
        <v>187</v>
      </c>
    </row>
    <row r="226" spans="2:65" s="15" customFormat="1">
      <c r="B226" s="220"/>
      <c r="D226" s="221" t="s">
        <v>196</v>
      </c>
      <c r="E226" s="222" t="s">
        <v>5</v>
      </c>
      <c r="F226" s="223" t="s">
        <v>203</v>
      </c>
      <c r="H226" s="224">
        <v>34.799999999999997</v>
      </c>
      <c r="I226" s="225"/>
      <c r="L226" s="220"/>
      <c r="M226" s="226"/>
      <c r="N226" s="227"/>
      <c r="O226" s="227"/>
      <c r="P226" s="227"/>
      <c r="Q226" s="227"/>
      <c r="R226" s="227"/>
      <c r="S226" s="227"/>
      <c r="T226" s="228"/>
      <c r="AT226" s="229" t="s">
        <v>196</v>
      </c>
      <c r="AU226" s="229" t="s">
        <v>80</v>
      </c>
      <c r="AV226" s="15" t="s">
        <v>194</v>
      </c>
      <c r="AW226" s="15" t="s">
        <v>37</v>
      </c>
      <c r="AX226" s="15" t="s">
        <v>24</v>
      </c>
      <c r="AY226" s="229" t="s">
        <v>187</v>
      </c>
    </row>
    <row r="227" spans="2:65" s="1" customFormat="1" ht="44.25" customHeight="1">
      <c r="B227" s="182"/>
      <c r="C227" s="183" t="s">
        <v>308</v>
      </c>
      <c r="D227" s="183" t="s">
        <v>189</v>
      </c>
      <c r="E227" s="184" t="s">
        <v>4788</v>
      </c>
      <c r="F227" s="185" t="s">
        <v>4789</v>
      </c>
      <c r="G227" s="186" t="s">
        <v>410</v>
      </c>
      <c r="H227" s="187">
        <v>2</v>
      </c>
      <c r="I227" s="188"/>
      <c r="J227" s="189">
        <f>ROUND(I227*H227,2)</f>
        <v>0</v>
      </c>
      <c r="K227" s="185" t="s">
        <v>4527</v>
      </c>
      <c r="L227" s="42"/>
      <c r="M227" s="190" t="s">
        <v>5</v>
      </c>
      <c r="N227" s="191" t="s">
        <v>44</v>
      </c>
      <c r="O227" s="43"/>
      <c r="P227" s="192">
        <f>O227*H227</f>
        <v>0</v>
      </c>
      <c r="Q227" s="192">
        <v>4.1980000000000003E-2</v>
      </c>
      <c r="R227" s="192">
        <f>Q227*H227</f>
        <v>8.3960000000000007E-2</v>
      </c>
      <c r="S227" s="192">
        <v>0</v>
      </c>
      <c r="T227" s="193">
        <f>S227*H227</f>
        <v>0</v>
      </c>
      <c r="AR227" s="25" t="s">
        <v>194</v>
      </c>
      <c r="AT227" s="25" t="s">
        <v>189</v>
      </c>
      <c r="AU227" s="25" t="s">
        <v>80</v>
      </c>
      <c r="AY227" s="25" t="s">
        <v>187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25" t="s">
        <v>24</v>
      </c>
      <c r="BK227" s="194">
        <f>ROUND(I227*H227,2)</f>
        <v>0</v>
      </c>
      <c r="BL227" s="25" t="s">
        <v>194</v>
      </c>
      <c r="BM227" s="25" t="s">
        <v>4790</v>
      </c>
    </row>
    <row r="228" spans="2:65" s="12" customFormat="1">
      <c r="B228" s="195"/>
      <c r="D228" s="196" t="s">
        <v>196</v>
      </c>
      <c r="E228" s="197" t="s">
        <v>5</v>
      </c>
      <c r="F228" s="198" t="s">
        <v>4791</v>
      </c>
      <c r="H228" s="199" t="s">
        <v>5</v>
      </c>
      <c r="I228" s="200"/>
      <c r="L228" s="195"/>
      <c r="M228" s="201"/>
      <c r="N228" s="202"/>
      <c r="O228" s="202"/>
      <c r="P228" s="202"/>
      <c r="Q228" s="202"/>
      <c r="R228" s="202"/>
      <c r="S228" s="202"/>
      <c r="T228" s="203"/>
      <c r="AT228" s="199" t="s">
        <v>196</v>
      </c>
      <c r="AU228" s="199" t="s">
        <v>80</v>
      </c>
      <c r="AV228" s="12" t="s">
        <v>24</v>
      </c>
      <c r="AW228" s="12" t="s">
        <v>37</v>
      </c>
      <c r="AX228" s="12" t="s">
        <v>73</v>
      </c>
      <c r="AY228" s="199" t="s">
        <v>187</v>
      </c>
    </row>
    <row r="229" spans="2:65" s="13" customFormat="1">
      <c r="B229" s="204"/>
      <c r="D229" s="196" t="s">
        <v>196</v>
      </c>
      <c r="E229" s="205" t="s">
        <v>5</v>
      </c>
      <c r="F229" s="206" t="s">
        <v>80</v>
      </c>
      <c r="H229" s="207">
        <v>2</v>
      </c>
      <c r="I229" s="208"/>
      <c r="L229" s="204"/>
      <c r="M229" s="209"/>
      <c r="N229" s="210"/>
      <c r="O229" s="210"/>
      <c r="P229" s="210"/>
      <c r="Q229" s="210"/>
      <c r="R229" s="210"/>
      <c r="S229" s="210"/>
      <c r="T229" s="211"/>
      <c r="AT229" s="205" t="s">
        <v>196</v>
      </c>
      <c r="AU229" s="205" t="s">
        <v>80</v>
      </c>
      <c r="AV229" s="13" t="s">
        <v>80</v>
      </c>
      <c r="AW229" s="13" t="s">
        <v>37</v>
      </c>
      <c r="AX229" s="13" t="s">
        <v>73</v>
      </c>
      <c r="AY229" s="205" t="s">
        <v>187</v>
      </c>
    </row>
    <row r="230" spans="2:65" s="14" customFormat="1">
      <c r="B230" s="212"/>
      <c r="D230" s="196" t="s">
        <v>196</v>
      </c>
      <c r="E230" s="213" t="s">
        <v>5</v>
      </c>
      <c r="F230" s="214" t="s">
        <v>201</v>
      </c>
      <c r="H230" s="215">
        <v>2</v>
      </c>
      <c r="I230" s="216"/>
      <c r="L230" s="212"/>
      <c r="M230" s="217"/>
      <c r="N230" s="218"/>
      <c r="O230" s="218"/>
      <c r="P230" s="218"/>
      <c r="Q230" s="218"/>
      <c r="R230" s="218"/>
      <c r="S230" s="218"/>
      <c r="T230" s="219"/>
      <c r="AT230" s="213" t="s">
        <v>196</v>
      </c>
      <c r="AU230" s="213" t="s">
        <v>80</v>
      </c>
      <c r="AV230" s="14" t="s">
        <v>202</v>
      </c>
      <c r="AW230" s="14" t="s">
        <v>37</v>
      </c>
      <c r="AX230" s="14" t="s">
        <v>73</v>
      </c>
      <c r="AY230" s="213" t="s">
        <v>187</v>
      </c>
    </row>
    <row r="231" spans="2:65" s="15" customFormat="1">
      <c r="B231" s="220"/>
      <c r="D231" s="196" t="s">
        <v>196</v>
      </c>
      <c r="E231" s="240" t="s">
        <v>5</v>
      </c>
      <c r="F231" s="241" t="s">
        <v>203</v>
      </c>
      <c r="H231" s="242">
        <v>2</v>
      </c>
      <c r="I231" s="225"/>
      <c r="L231" s="220"/>
      <c r="M231" s="226"/>
      <c r="N231" s="227"/>
      <c r="O231" s="227"/>
      <c r="P231" s="227"/>
      <c r="Q231" s="227"/>
      <c r="R231" s="227"/>
      <c r="S231" s="227"/>
      <c r="T231" s="228"/>
      <c r="AT231" s="229" t="s">
        <v>196</v>
      </c>
      <c r="AU231" s="229" t="s">
        <v>80</v>
      </c>
      <c r="AV231" s="15" t="s">
        <v>194</v>
      </c>
      <c r="AW231" s="15" t="s">
        <v>37</v>
      </c>
      <c r="AX231" s="15" t="s">
        <v>24</v>
      </c>
      <c r="AY231" s="229" t="s">
        <v>187</v>
      </c>
    </row>
    <row r="232" spans="2:65" s="11" customFormat="1" ht="29.85" customHeight="1">
      <c r="B232" s="168"/>
      <c r="D232" s="179" t="s">
        <v>72</v>
      </c>
      <c r="E232" s="180" t="s">
        <v>1081</v>
      </c>
      <c r="F232" s="180" t="s">
        <v>1082</v>
      </c>
      <c r="I232" s="171"/>
      <c r="J232" s="181">
        <f>BK232</f>
        <v>0</v>
      </c>
      <c r="L232" s="168"/>
      <c r="M232" s="173"/>
      <c r="N232" s="174"/>
      <c r="O232" s="174"/>
      <c r="P232" s="175">
        <f>P233</f>
        <v>0</v>
      </c>
      <c r="Q232" s="174"/>
      <c r="R232" s="175">
        <f>R233</f>
        <v>0</v>
      </c>
      <c r="S232" s="174"/>
      <c r="T232" s="176">
        <f>T233</f>
        <v>0</v>
      </c>
      <c r="AR232" s="169" t="s">
        <v>24</v>
      </c>
      <c r="AT232" s="177" t="s">
        <v>72</v>
      </c>
      <c r="AU232" s="177" t="s">
        <v>24</v>
      </c>
      <c r="AY232" s="169" t="s">
        <v>187</v>
      </c>
      <c r="BK232" s="178">
        <f>BK233</f>
        <v>0</v>
      </c>
    </row>
    <row r="233" spans="2:65" s="1" customFormat="1" ht="44.25" customHeight="1">
      <c r="B233" s="182"/>
      <c r="C233" s="183" t="s">
        <v>359</v>
      </c>
      <c r="D233" s="183" t="s">
        <v>189</v>
      </c>
      <c r="E233" s="184" t="s">
        <v>4704</v>
      </c>
      <c r="F233" s="185" t="s">
        <v>4705</v>
      </c>
      <c r="G233" s="186" t="s">
        <v>258</v>
      </c>
      <c r="H233" s="187">
        <v>82.36</v>
      </c>
      <c r="I233" s="188"/>
      <c r="J233" s="189">
        <f>ROUND(I233*H233,2)</f>
        <v>0</v>
      </c>
      <c r="K233" s="185" t="s">
        <v>5</v>
      </c>
      <c r="L233" s="42"/>
      <c r="M233" s="190" t="s">
        <v>5</v>
      </c>
      <c r="N233" s="191" t="s">
        <v>44</v>
      </c>
      <c r="O233" s="43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5" t="s">
        <v>194</v>
      </c>
      <c r="AT233" s="25" t="s">
        <v>189</v>
      </c>
      <c r="AU233" s="25" t="s">
        <v>80</v>
      </c>
      <c r="AY233" s="25" t="s">
        <v>187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194</v>
      </c>
      <c r="BM233" s="25" t="s">
        <v>4792</v>
      </c>
    </row>
    <row r="234" spans="2:65" s="11" customFormat="1" ht="37.35" customHeight="1">
      <c r="B234" s="168"/>
      <c r="D234" s="169" t="s">
        <v>72</v>
      </c>
      <c r="E234" s="170" t="s">
        <v>1087</v>
      </c>
      <c r="F234" s="170" t="s">
        <v>1088</v>
      </c>
      <c r="I234" s="171"/>
      <c r="J234" s="172">
        <f>BK234</f>
        <v>0</v>
      </c>
      <c r="L234" s="168"/>
      <c r="M234" s="173"/>
      <c r="N234" s="174"/>
      <c r="O234" s="174"/>
      <c r="P234" s="175">
        <f>P235</f>
        <v>0</v>
      </c>
      <c r="Q234" s="174"/>
      <c r="R234" s="175">
        <f>R235</f>
        <v>2.8600000000000001E-3</v>
      </c>
      <c r="S234" s="174"/>
      <c r="T234" s="176">
        <f>T235</f>
        <v>0</v>
      </c>
      <c r="AR234" s="169" t="s">
        <v>80</v>
      </c>
      <c r="AT234" s="177" t="s">
        <v>72</v>
      </c>
      <c r="AU234" s="177" t="s">
        <v>73</v>
      </c>
      <c r="AY234" s="169" t="s">
        <v>187</v>
      </c>
      <c r="BK234" s="178">
        <f>BK235</f>
        <v>0</v>
      </c>
    </row>
    <row r="235" spans="2:65" s="11" customFormat="1" ht="19.899999999999999" customHeight="1">
      <c r="B235" s="168"/>
      <c r="D235" s="179" t="s">
        <v>72</v>
      </c>
      <c r="E235" s="180" t="s">
        <v>2319</v>
      </c>
      <c r="F235" s="180" t="s">
        <v>2320</v>
      </c>
      <c r="I235" s="171"/>
      <c r="J235" s="181">
        <f>BK235</f>
        <v>0</v>
      </c>
      <c r="L235" s="168"/>
      <c r="M235" s="173"/>
      <c r="N235" s="174"/>
      <c r="O235" s="174"/>
      <c r="P235" s="175">
        <f>SUM(P236:P240)</f>
        <v>0</v>
      </c>
      <c r="Q235" s="174"/>
      <c r="R235" s="175">
        <f>SUM(R236:R240)</f>
        <v>2.8600000000000001E-3</v>
      </c>
      <c r="S235" s="174"/>
      <c r="T235" s="176">
        <f>SUM(T236:T240)</f>
        <v>0</v>
      </c>
      <c r="AR235" s="169" t="s">
        <v>80</v>
      </c>
      <c r="AT235" s="177" t="s">
        <v>72</v>
      </c>
      <c r="AU235" s="177" t="s">
        <v>24</v>
      </c>
      <c r="AY235" s="169" t="s">
        <v>187</v>
      </c>
      <c r="BK235" s="178">
        <f>SUM(BK236:BK240)</f>
        <v>0</v>
      </c>
    </row>
    <row r="236" spans="2:65" s="1" customFormat="1" ht="22.5" customHeight="1">
      <c r="B236" s="182"/>
      <c r="C236" s="183" t="s">
        <v>365</v>
      </c>
      <c r="D236" s="183" t="s">
        <v>189</v>
      </c>
      <c r="E236" s="184" t="s">
        <v>4793</v>
      </c>
      <c r="F236" s="185" t="s">
        <v>4794</v>
      </c>
      <c r="G236" s="186" t="s">
        <v>410</v>
      </c>
      <c r="H236" s="187">
        <v>2</v>
      </c>
      <c r="I236" s="188"/>
      <c r="J236" s="189">
        <f>ROUND(I236*H236,2)</f>
        <v>0</v>
      </c>
      <c r="K236" s="185" t="s">
        <v>5</v>
      </c>
      <c r="L236" s="42"/>
      <c r="M236" s="190" t="s">
        <v>5</v>
      </c>
      <c r="N236" s="191" t="s">
        <v>44</v>
      </c>
      <c r="O236" s="43"/>
      <c r="P236" s="192">
        <f>O236*H236</f>
        <v>0</v>
      </c>
      <c r="Q236" s="192">
        <v>1.4300000000000001E-3</v>
      </c>
      <c r="R236" s="192">
        <f>Q236*H236</f>
        <v>2.8600000000000001E-3</v>
      </c>
      <c r="S236" s="192">
        <v>0</v>
      </c>
      <c r="T236" s="193">
        <f>S236*H236</f>
        <v>0</v>
      </c>
      <c r="AR236" s="25" t="s">
        <v>126</v>
      </c>
      <c r="AT236" s="25" t="s">
        <v>189</v>
      </c>
      <c r="AU236" s="25" t="s">
        <v>80</v>
      </c>
      <c r="AY236" s="25" t="s">
        <v>187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5" t="s">
        <v>24</v>
      </c>
      <c r="BK236" s="194">
        <f>ROUND(I236*H236,2)</f>
        <v>0</v>
      </c>
      <c r="BL236" s="25" t="s">
        <v>126</v>
      </c>
      <c r="BM236" s="25" t="s">
        <v>4795</v>
      </c>
    </row>
    <row r="237" spans="2:65" s="12" customFormat="1">
      <c r="B237" s="195"/>
      <c r="D237" s="196" t="s">
        <v>196</v>
      </c>
      <c r="E237" s="197" t="s">
        <v>5</v>
      </c>
      <c r="F237" s="198" t="s">
        <v>4796</v>
      </c>
      <c r="H237" s="199" t="s">
        <v>5</v>
      </c>
      <c r="I237" s="200"/>
      <c r="L237" s="195"/>
      <c r="M237" s="201"/>
      <c r="N237" s="202"/>
      <c r="O237" s="202"/>
      <c r="P237" s="202"/>
      <c r="Q237" s="202"/>
      <c r="R237" s="202"/>
      <c r="S237" s="202"/>
      <c r="T237" s="203"/>
      <c r="AT237" s="199" t="s">
        <v>196</v>
      </c>
      <c r="AU237" s="199" t="s">
        <v>80</v>
      </c>
      <c r="AV237" s="12" t="s">
        <v>24</v>
      </c>
      <c r="AW237" s="12" t="s">
        <v>37</v>
      </c>
      <c r="AX237" s="12" t="s">
        <v>73</v>
      </c>
      <c r="AY237" s="199" t="s">
        <v>187</v>
      </c>
    </row>
    <row r="238" spans="2:65" s="13" customFormat="1">
      <c r="B238" s="204"/>
      <c r="D238" s="196" t="s">
        <v>196</v>
      </c>
      <c r="E238" s="205" t="s">
        <v>5</v>
      </c>
      <c r="F238" s="206" t="s">
        <v>80</v>
      </c>
      <c r="H238" s="207">
        <v>2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65" s="14" customFormat="1">
      <c r="B239" s="212"/>
      <c r="D239" s="196" t="s">
        <v>196</v>
      </c>
      <c r="E239" s="213" t="s">
        <v>5</v>
      </c>
      <c r="F239" s="214" t="s">
        <v>201</v>
      </c>
      <c r="H239" s="215">
        <v>2</v>
      </c>
      <c r="I239" s="216"/>
      <c r="L239" s="212"/>
      <c r="M239" s="217"/>
      <c r="N239" s="218"/>
      <c r="O239" s="218"/>
      <c r="P239" s="218"/>
      <c r="Q239" s="218"/>
      <c r="R239" s="218"/>
      <c r="S239" s="218"/>
      <c r="T239" s="219"/>
      <c r="AT239" s="213" t="s">
        <v>196</v>
      </c>
      <c r="AU239" s="213" t="s">
        <v>80</v>
      </c>
      <c r="AV239" s="14" t="s">
        <v>202</v>
      </c>
      <c r="AW239" s="14" t="s">
        <v>37</v>
      </c>
      <c r="AX239" s="14" t="s">
        <v>73</v>
      </c>
      <c r="AY239" s="213" t="s">
        <v>187</v>
      </c>
    </row>
    <row r="240" spans="2:65" s="15" customFormat="1">
      <c r="B240" s="220"/>
      <c r="D240" s="196" t="s">
        <v>196</v>
      </c>
      <c r="E240" s="240" t="s">
        <v>5</v>
      </c>
      <c r="F240" s="241" t="s">
        <v>203</v>
      </c>
      <c r="H240" s="242">
        <v>2</v>
      </c>
      <c r="I240" s="225"/>
      <c r="L240" s="220"/>
      <c r="M240" s="249"/>
      <c r="N240" s="250"/>
      <c r="O240" s="250"/>
      <c r="P240" s="250"/>
      <c r="Q240" s="250"/>
      <c r="R240" s="250"/>
      <c r="S240" s="250"/>
      <c r="T240" s="251"/>
      <c r="AT240" s="229" t="s">
        <v>196</v>
      </c>
      <c r="AU240" s="229" t="s">
        <v>80</v>
      </c>
      <c r="AV240" s="15" t="s">
        <v>194</v>
      </c>
      <c r="AW240" s="15" t="s">
        <v>37</v>
      </c>
      <c r="AX240" s="15" t="s">
        <v>24</v>
      </c>
      <c r="AY240" s="229" t="s">
        <v>187</v>
      </c>
    </row>
    <row r="241" spans="2:12" s="1" customFormat="1" ht="6.95" customHeight="1">
      <c r="B241" s="57"/>
      <c r="C241" s="58"/>
      <c r="D241" s="58"/>
      <c r="E241" s="58"/>
      <c r="F241" s="58"/>
      <c r="G241" s="58"/>
      <c r="H241" s="58"/>
      <c r="I241" s="135"/>
      <c r="J241" s="58"/>
      <c r="K241" s="58"/>
      <c r="L241" s="42"/>
    </row>
  </sheetData>
  <autoFilter ref="C87:K240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125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4797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ROUND(J87,2)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ROUND(SUM(BE87:BE168), 2)</f>
        <v>0</v>
      </c>
      <c r="G32" s="43"/>
      <c r="H32" s="43"/>
      <c r="I32" s="127">
        <v>0.21</v>
      </c>
      <c r="J32" s="126">
        <f>ROUND(ROUND((SUM(BE87:BE168)),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ROUND(SUM(BF87:BF168), 2)</f>
        <v>0</v>
      </c>
      <c r="G33" s="43"/>
      <c r="H33" s="43"/>
      <c r="I33" s="127">
        <v>0.15</v>
      </c>
      <c r="J33" s="126">
        <f>ROUND(ROUND((SUM(BF87:BF168)),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ROUND(SUM(BG87:BG168),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ROUND(SUM(BH87:BH168),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ROUND(SUM(BI87:BI168),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15 - Vnější  plynovod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J87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47" s="9" customFormat="1" ht="19.89999999999999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47" s="9" customFormat="1" ht="19.899999999999999" customHeight="1">
      <c r="B63" s="150"/>
      <c r="C63" s="151"/>
      <c r="D63" s="152" t="s">
        <v>155</v>
      </c>
      <c r="E63" s="153"/>
      <c r="F63" s="153"/>
      <c r="G63" s="153"/>
      <c r="H63" s="153"/>
      <c r="I63" s="154"/>
      <c r="J63" s="155">
        <f>J160</f>
        <v>0</v>
      </c>
      <c r="K63" s="156"/>
    </row>
    <row r="64" spans="2:47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J162</f>
        <v>0</v>
      </c>
      <c r="K64" s="149"/>
    </row>
    <row r="65" spans="2:12" s="9" customFormat="1" ht="19.899999999999999" customHeight="1">
      <c r="B65" s="150"/>
      <c r="C65" s="151"/>
      <c r="D65" s="152" t="s">
        <v>2315</v>
      </c>
      <c r="E65" s="153"/>
      <c r="F65" s="153"/>
      <c r="G65" s="153"/>
      <c r="H65" s="153"/>
      <c r="I65" s="154"/>
      <c r="J65" s="155">
        <f>J163</f>
        <v>0</v>
      </c>
      <c r="K65" s="156"/>
    </row>
    <row r="66" spans="2:12" s="1" customFormat="1" ht="21.75" customHeight="1">
      <c r="B66" s="42"/>
      <c r="C66" s="43"/>
      <c r="D66" s="43"/>
      <c r="E66" s="43"/>
      <c r="F66" s="43"/>
      <c r="G66" s="43"/>
      <c r="H66" s="43"/>
      <c r="I66" s="114"/>
      <c r="J66" s="43"/>
      <c r="K66" s="4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35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36"/>
      <c r="J71" s="61"/>
      <c r="K71" s="61"/>
      <c r="L71" s="42"/>
    </row>
    <row r="72" spans="2:12" s="1" customFormat="1" ht="36.950000000000003" customHeight="1">
      <c r="B72" s="42"/>
      <c r="C72" s="62" t="s">
        <v>171</v>
      </c>
      <c r="L72" s="42"/>
    </row>
    <row r="73" spans="2:12" s="1" customFormat="1" ht="6.95" customHeight="1">
      <c r="B73" s="42"/>
      <c r="L73" s="42"/>
    </row>
    <row r="74" spans="2:12" s="1" customFormat="1" ht="14.45" customHeight="1">
      <c r="B74" s="42"/>
      <c r="C74" s="64" t="s">
        <v>19</v>
      </c>
      <c r="L74" s="42"/>
    </row>
    <row r="75" spans="2:12" s="1" customFormat="1" ht="22.5" customHeight="1">
      <c r="B75" s="42"/>
      <c r="E75" s="386" t="str">
        <f>E7</f>
        <v>PURKRABSKÁ 2-4 - DVORNÍ OBJEKT  ALBÍNKA- STAVEBNÍ ÚPRAVY, parc.č. st.572 , k.ú. Olomouc- město</v>
      </c>
      <c r="F75" s="387"/>
      <c r="G75" s="387"/>
      <c r="H75" s="387"/>
      <c r="L75" s="42"/>
    </row>
    <row r="76" spans="2:12" ht="15">
      <c r="B76" s="29"/>
      <c r="C76" s="64" t="s">
        <v>135</v>
      </c>
      <c r="L76" s="29"/>
    </row>
    <row r="77" spans="2:12" s="1" customFormat="1" ht="22.5" customHeight="1">
      <c r="B77" s="42"/>
      <c r="E77" s="386" t="s">
        <v>136</v>
      </c>
      <c r="F77" s="388"/>
      <c r="G77" s="388"/>
      <c r="H77" s="388"/>
      <c r="L77" s="42"/>
    </row>
    <row r="78" spans="2:12" s="1" customFormat="1" ht="14.45" customHeight="1">
      <c r="B78" s="42"/>
      <c r="C78" s="64" t="s">
        <v>137</v>
      </c>
      <c r="L78" s="42"/>
    </row>
    <row r="79" spans="2:12" s="1" customFormat="1" ht="23.25" customHeight="1">
      <c r="B79" s="42"/>
      <c r="E79" s="356" t="str">
        <f>E11</f>
        <v>15 - Vnější  plynovod</v>
      </c>
      <c r="F79" s="388"/>
      <c r="G79" s="388"/>
      <c r="H79" s="388"/>
      <c r="L79" s="42"/>
    </row>
    <row r="80" spans="2:12" s="1" customFormat="1" ht="6.95" customHeight="1">
      <c r="B80" s="42"/>
      <c r="L80" s="42"/>
    </row>
    <row r="81" spans="2:65" s="1" customFormat="1" ht="18" customHeight="1">
      <c r="B81" s="42"/>
      <c r="C81" s="64" t="s">
        <v>25</v>
      </c>
      <c r="F81" s="157" t="str">
        <f>F14</f>
        <v>Purkrabská, Olomouc</v>
      </c>
      <c r="I81" s="158" t="s">
        <v>27</v>
      </c>
      <c r="J81" s="68" t="str">
        <f>IF(J14="","",J14)</f>
        <v>5. 10. 2016</v>
      </c>
      <c r="L81" s="42"/>
    </row>
    <row r="82" spans="2:65" s="1" customFormat="1" ht="6.95" customHeight="1">
      <c r="B82" s="42"/>
      <c r="L82" s="42"/>
    </row>
    <row r="83" spans="2:65" s="1" customFormat="1" ht="15">
      <c r="B83" s="42"/>
      <c r="C83" s="64" t="s">
        <v>31</v>
      </c>
      <c r="F83" s="157" t="str">
        <f>E17</f>
        <v>Univerzita Palackého v Olomouci</v>
      </c>
      <c r="I83" s="158" t="s">
        <v>36</v>
      </c>
      <c r="J83" s="157" t="str">
        <f>E23</f>
        <v xml:space="preserve">ATELIER Polách &amp; Bravenec s r.o. </v>
      </c>
      <c r="L83" s="42"/>
    </row>
    <row r="84" spans="2:65" s="1" customFormat="1" ht="14.45" customHeight="1">
      <c r="B84" s="42"/>
      <c r="C84" s="64" t="s">
        <v>34</v>
      </c>
      <c r="F84" s="157" t="str">
        <f>IF(E20="","",E20)</f>
        <v/>
      </c>
      <c r="L84" s="42"/>
    </row>
    <row r="85" spans="2:65" s="1" customFormat="1" ht="10.35" customHeight="1">
      <c r="B85" s="42"/>
      <c r="L85" s="42"/>
    </row>
    <row r="86" spans="2:65" s="10" customFormat="1" ht="29.25" customHeight="1">
      <c r="B86" s="159"/>
      <c r="C86" s="160" t="s">
        <v>172</v>
      </c>
      <c r="D86" s="161" t="s">
        <v>58</v>
      </c>
      <c r="E86" s="161" t="s">
        <v>54</v>
      </c>
      <c r="F86" s="161" t="s">
        <v>173</v>
      </c>
      <c r="G86" s="161" t="s">
        <v>174</v>
      </c>
      <c r="H86" s="161" t="s">
        <v>175</v>
      </c>
      <c r="I86" s="162" t="s">
        <v>176</v>
      </c>
      <c r="J86" s="161" t="s">
        <v>144</v>
      </c>
      <c r="K86" s="163" t="s">
        <v>177</v>
      </c>
      <c r="L86" s="159"/>
      <c r="M86" s="74" t="s">
        <v>178</v>
      </c>
      <c r="N86" s="75" t="s">
        <v>43</v>
      </c>
      <c r="O86" s="75" t="s">
        <v>179</v>
      </c>
      <c r="P86" s="75" t="s">
        <v>180</v>
      </c>
      <c r="Q86" s="75" t="s">
        <v>181</v>
      </c>
      <c r="R86" s="75" t="s">
        <v>182</v>
      </c>
      <c r="S86" s="75" t="s">
        <v>183</v>
      </c>
      <c r="T86" s="76" t="s">
        <v>184</v>
      </c>
    </row>
    <row r="87" spans="2:65" s="1" customFormat="1" ht="29.25" customHeight="1">
      <c r="B87" s="42"/>
      <c r="C87" s="78" t="s">
        <v>145</v>
      </c>
      <c r="J87" s="164">
        <f>BK87</f>
        <v>0</v>
      </c>
      <c r="L87" s="42"/>
      <c r="M87" s="77"/>
      <c r="N87" s="69"/>
      <c r="O87" s="69"/>
      <c r="P87" s="165">
        <f>P88+P162</f>
        <v>0</v>
      </c>
      <c r="Q87" s="69"/>
      <c r="R87" s="165">
        <f>R88+R162</f>
        <v>43.182338600000008</v>
      </c>
      <c r="S87" s="69"/>
      <c r="T87" s="166">
        <f>T88+T162</f>
        <v>0</v>
      </c>
      <c r="AT87" s="25" t="s">
        <v>72</v>
      </c>
      <c r="AU87" s="25" t="s">
        <v>146</v>
      </c>
      <c r="BK87" s="167">
        <f>BK88+BK162</f>
        <v>0</v>
      </c>
    </row>
    <row r="88" spans="2:65" s="11" customFormat="1" ht="37.35" customHeight="1">
      <c r="B88" s="168"/>
      <c r="D88" s="169" t="s">
        <v>72</v>
      </c>
      <c r="E88" s="170" t="s">
        <v>185</v>
      </c>
      <c r="F88" s="170" t="s">
        <v>186</v>
      </c>
      <c r="I88" s="171"/>
      <c r="J88" s="172">
        <f>BK88</f>
        <v>0</v>
      </c>
      <c r="L88" s="168"/>
      <c r="M88" s="173"/>
      <c r="N88" s="174"/>
      <c r="O88" s="174"/>
      <c r="P88" s="175">
        <f>P89+P160</f>
        <v>0</v>
      </c>
      <c r="Q88" s="174"/>
      <c r="R88" s="175">
        <f>R89+R160</f>
        <v>43.165808600000005</v>
      </c>
      <c r="S88" s="174"/>
      <c r="T88" s="176">
        <f>T89+T160</f>
        <v>0</v>
      </c>
      <c r="AR88" s="169" t="s">
        <v>24</v>
      </c>
      <c r="AT88" s="177" t="s">
        <v>72</v>
      </c>
      <c r="AU88" s="177" t="s">
        <v>73</v>
      </c>
      <c r="AY88" s="169" t="s">
        <v>187</v>
      </c>
      <c r="BK88" s="178">
        <f>BK89+BK160</f>
        <v>0</v>
      </c>
    </row>
    <row r="89" spans="2:65" s="11" customFormat="1" ht="19.899999999999999" customHeight="1">
      <c r="B89" s="168"/>
      <c r="D89" s="179" t="s">
        <v>72</v>
      </c>
      <c r="E89" s="180" t="s">
        <v>24</v>
      </c>
      <c r="F89" s="180" t="s">
        <v>188</v>
      </c>
      <c r="I89" s="171"/>
      <c r="J89" s="181">
        <f>BK89</f>
        <v>0</v>
      </c>
      <c r="L89" s="168"/>
      <c r="M89" s="173"/>
      <c r="N89" s="174"/>
      <c r="O89" s="174"/>
      <c r="P89" s="175">
        <f>SUM(P90:P159)</f>
        <v>0</v>
      </c>
      <c r="Q89" s="174"/>
      <c r="R89" s="175">
        <f>SUM(R90:R159)</f>
        <v>43.165808600000005</v>
      </c>
      <c r="S89" s="174"/>
      <c r="T89" s="176">
        <f>SUM(T90:T159)</f>
        <v>0</v>
      </c>
      <c r="AR89" s="169" t="s">
        <v>24</v>
      </c>
      <c r="AT89" s="177" t="s">
        <v>72</v>
      </c>
      <c r="AU89" s="177" t="s">
        <v>24</v>
      </c>
      <c r="AY89" s="169" t="s">
        <v>187</v>
      </c>
      <c r="BK89" s="178">
        <f>SUM(BK90:BK159)</f>
        <v>0</v>
      </c>
    </row>
    <row r="90" spans="2:65" s="1" customFormat="1" ht="57" customHeight="1">
      <c r="B90" s="182"/>
      <c r="C90" s="183" t="s">
        <v>24</v>
      </c>
      <c r="D90" s="183" t="s">
        <v>189</v>
      </c>
      <c r="E90" s="184" t="s">
        <v>4601</v>
      </c>
      <c r="F90" s="185" t="s">
        <v>4602</v>
      </c>
      <c r="G90" s="186" t="s">
        <v>305</v>
      </c>
      <c r="H90" s="187">
        <v>2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>O90*H90</f>
        <v>0</v>
      </c>
      <c r="Q90" s="192">
        <v>3.6904300000000001E-2</v>
      </c>
      <c r="R90" s="192">
        <f>Q90*H90</f>
        <v>7.3808600000000002E-2</v>
      </c>
      <c r="S90" s="192">
        <v>0</v>
      </c>
      <c r="T90" s="193">
        <f>S90*H90</f>
        <v>0</v>
      </c>
      <c r="AR90" s="25" t="s">
        <v>194</v>
      </c>
      <c r="AT90" s="25" t="s">
        <v>189</v>
      </c>
      <c r="AU90" s="25" t="s">
        <v>80</v>
      </c>
      <c r="AY90" s="25" t="s">
        <v>187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24</v>
      </c>
      <c r="BK90" s="194">
        <f>ROUND(I90*H90,2)</f>
        <v>0</v>
      </c>
      <c r="BL90" s="25" t="s">
        <v>194</v>
      </c>
      <c r="BM90" s="25" t="s">
        <v>4798</v>
      </c>
    </row>
    <row r="91" spans="2:65" s="12" customFormat="1">
      <c r="B91" s="195"/>
      <c r="D91" s="196" t="s">
        <v>196</v>
      </c>
      <c r="E91" s="197" t="s">
        <v>5</v>
      </c>
      <c r="F91" s="198" t="s">
        <v>4604</v>
      </c>
      <c r="H91" s="199" t="s">
        <v>5</v>
      </c>
      <c r="I91" s="200"/>
      <c r="L91" s="195"/>
      <c r="M91" s="201"/>
      <c r="N91" s="202"/>
      <c r="O91" s="202"/>
      <c r="P91" s="202"/>
      <c r="Q91" s="202"/>
      <c r="R91" s="202"/>
      <c r="S91" s="202"/>
      <c r="T91" s="203"/>
      <c r="AT91" s="199" t="s">
        <v>196</v>
      </c>
      <c r="AU91" s="199" t="s">
        <v>80</v>
      </c>
      <c r="AV91" s="12" t="s">
        <v>24</v>
      </c>
      <c r="AW91" s="12" t="s">
        <v>37</v>
      </c>
      <c r="AX91" s="12" t="s">
        <v>73</v>
      </c>
      <c r="AY91" s="199" t="s">
        <v>187</v>
      </c>
    </row>
    <row r="92" spans="2:65" s="13" customFormat="1">
      <c r="B92" s="204"/>
      <c r="D92" s="196" t="s">
        <v>196</v>
      </c>
      <c r="E92" s="205" t="s">
        <v>5</v>
      </c>
      <c r="F92" s="206" t="s">
        <v>80</v>
      </c>
      <c r="H92" s="207">
        <v>2</v>
      </c>
      <c r="I92" s="208"/>
      <c r="L92" s="204"/>
      <c r="M92" s="209"/>
      <c r="N92" s="210"/>
      <c r="O92" s="210"/>
      <c r="P92" s="210"/>
      <c r="Q92" s="210"/>
      <c r="R92" s="210"/>
      <c r="S92" s="210"/>
      <c r="T92" s="211"/>
      <c r="AT92" s="205" t="s">
        <v>196</v>
      </c>
      <c r="AU92" s="205" t="s">
        <v>80</v>
      </c>
      <c r="AV92" s="13" t="s">
        <v>80</v>
      </c>
      <c r="AW92" s="13" t="s">
        <v>37</v>
      </c>
      <c r="AX92" s="13" t="s">
        <v>73</v>
      </c>
      <c r="AY92" s="205" t="s">
        <v>187</v>
      </c>
    </row>
    <row r="93" spans="2:65" s="14" customFormat="1">
      <c r="B93" s="212"/>
      <c r="D93" s="196" t="s">
        <v>196</v>
      </c>
      <c r="E93" s="213" t="s">
        <v>5</v>
      </c>
      <c r="F93" s="214" t="s">
        <v>201</v>
      </c>
      <c r="H93" s="215">
        <v>2</v>
      </c>
      <c r="I93" s="216"/>
      <c r="L93" s="212"/>
      <c r="M93" s="217"/>
      <c r="N93" s="218"/>
      <c r="O93" s="218"/>
      <c r="P93" s="218"/>
      <c r="Q93" s="218"/>
      <c r="R93" s="218"/>
      <c r="S93" s="218"/>
      <c r="T93" s="219"/>
      <c r="AT93" s="213" t="s">
        <v>196</v>
      </c>
      <c r="AU93" s="213" t="s">
        <v>80</v>
      </c>
      <c r="AV93" s="14" t="s">
        <v>202</v>
      </c>
      <c r="AW93" s="14" t="s">
        <v>37</v>
      </c>
      <c r="AX93" s="14" t="s">
        <v>73</v>
      </c>
      <c r="AY93" s="213" t="s">
        <v>187</v>
      </c>
    </row>
    <row r="94" spans="2:65" s="15" customFormat="1">
      <c r="B94" s="220"/>
      <c r="D94" s="221" t="s">
        <v>196</v>
      </c>
      <c r="E94" s="222" t="s">
        <v>5</v>
      </c>
      <c r="F94" s="223" t="s">
        <v>203</v>
      </c>
      <c r="H94" s="224">
        <v>2</v>
      </c>
      <c r="I94" s="225"/>
      <c r="L94" s="220"/>
      <c r="M94" s="226"/>
      <c r="N94" s="227"/>
      <c r="O94" s="227"/>
      <c r="P94" s="227"/>
      <c r="Q94" s="227"/>
      <c r="R94" s="227"/>
      <c r="S94" s="227"/>
      <c r="T94" s="228"/>
      <c r="AT94" s="229" t="s">
        <v>196</v>
      </c>
      <c r="AU94" s="229" t="s">
        <v>80</v>
      </c>
      <c r="AV94" s="15" t="s">
        <v>194</v>
      </c>
      <c r="AW94" s="15" t="s">
        <v>37</v>
      </c>
      <c r="AX94" s="15" t="s">
        <v>24</v>
      </c>
      <c r="AY94" s="229" t="s">
        <v>187</v>
      </c>
    </row>
    <row r="95" spans="2:65" s="1" customFormat="1" ht="31.5" customHeight="1">
      <c r="B95" s="182"/>
      <c r="C95" s="183" t="s">
        <v>80</v>
      </c>
      <c r="D95" s="183" t="s">
        <v>189</v>
      </c>
      <c r="E95" s="184" t="s">
        <v>207</v>
      </c>
      <c r="F95" s="185" t="s">
        <v>208</v>
      </c>
      <c r="G95" s="186" t="s">
        <v>192</v>
      </c>
      <c r="H95" s="187">
        <v>20.52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194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194</v>
      </c>
      <c r="BM95" s="25" t="s">
        <v>4799</v>
      </c>
    </row>
    <row r="96" spans="2:65" s="12" customFormat="1">
      <c r="B96" s="195"/>
      <c r="D96" s="196" t="s">
        <v>196</v>
      </c>
      <c r="E96" s="197" t="s">
        <v>5</v>
      </c>
      <c r="F96" s="198" t="s">
        <v>4800</v>
      </c>
      <c r="H96" s="199" t="s">
        <v>5</v>
      </c>
      <c r="I96" s="200"/>
      <c r="L96" s="195"/>
      <c r="M96" s="201"/>
      <c r="N96" s="202"/>
      <c r="O96" s="202"/>
      <c r="P96" s="202"/>
      <c r="Q96" s="202"/>
      <c r="R96" s="202"/>
      <c r="S96" s="202"/>
      <c r="T96" s="203"/>
      <c r="AT96" s="199" t="s">
        <v>196</v>
      </c>
      <c r="AU96" s="199" t="s">
        <v>80</v>
      </c>
      <c r="AV96" s="12" t="s">
        <v>24</v>
      </c>
      <c r="AW96" s="12" t="s">
        <v>37</v>
      </c>
      <c r="AX96" s="12" t="s">
        <v>73</v>
      </c>
      <c r="AY96" s="199" t="s">
        <v>187</v>
      </c>
    </row>
    <row r="97" spans="2:65" s="12" customFormat="1">
      <c r="B97" s="195"/>
      <c r="D97" s="196" t="s">
        <v>196</v>
      </c>
      <c r="E97" s="197" t="s">
        <v>5</v>
      </c>
      <c r="F97" s="198" t="s">
        <v>4617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196</v>
      </c>
      <c r="AU97" s="199" t="s">
        <v>80</v>
      </c>
      <c r="AV97" s="12" t="s">
        <v>24</v>
      </c>
      <c r="AW97" s="12" t="s">
        <v>37</v>
      </c>
      <c r="AX97" s="12" t="s">
        <v>73</v>
      </c>
      <c r="AY97" s="199" t="s">
        <v>187</v>
      </c>
    </row>
    <row r="98" spans="2:65" s="13" customFormat="1">
      <c r="B98" s="204"/>
      <c r="D98" s="196" t="s">
        <v>196</v>
      </c>
      <c r="E98" s="205" t="s">
        <v>5</v>
      </c>
      <c r="F98" s="206" t="s">
        <v>4801</v>
      </c>
      <c r="H98" s="207">
        <v>20.52</v>
      </c>
      <c r="I98" s="208"/>
      <c r="L98" s="204"/>
      <c r="M98" s="209"/>
      <c r="N98" s="210"/>
      <c r="O98" s="210"/>
      <c r="P98" s="210"/>
      <c r="Q98" s="210"/>
      <c r="R98" s="210"/>
      <c r="S98" s="210"/>
      <c r="T98" s="211"/>
      <c r="AT98" s="205" t="s">
        <v>196</v>
      </c>
      <c r="AU98" s="205" t="s">
        <v>80</v>
      </c>
      <c r="AV98" s="13" t="s">
        <v>80</v>
      </c>
      <c r="AW98" s="13" t="s">
        <v>37</v>
      </c>
      <c r="AX98" s="13" t="s">
        <v>73</v>
      </c>
      <c r="AY98" s="205" t="s">
        <v>187</v>
      </c>
    </row>
    <row r="99" spans="2:65" s="14" customFormat="1">
      <c r="B99" s="212"/>
      <c r="D99" s="196" t="s">
        <v>196</v>
      </c>
      <c r="E99" s="213" t="s">
        <v>5</v>
      </c>
      <c r="F99" s="214" t="s">
        <v>201</v>
      </c>
      <c r="H99" s="215">
        <v>20.52</v>
      </c>
      <c r="I99" s="216"/>
      <c r="L99" s="212"/>
      <c r="M99" s="217"/>
      <c r="N99" s="218"/>
      <c r="O99" s="218"/>
      <c r="P99" s="218"/>
      <c r="Q99" s="218"/>
      <c r="R99" s="218"/>
      <c r="S99" s="218"/>
      <c r="T99" s="219"/>
      <c r="AT99" s="213" t="s">
        <v>196</v>
      </c>
      <c r="AU99" s="213" t="s">
        <v>80</v>
      </c>
      <c r="AV99" s="14" t="s">
        <v>202</v>
      </c>
      <c r="AW99" s="14" t="s">
        <v>37</v>
      </c>
      <c r="AX99" s="14" t="s">
        <v>73</v>
      </c>
      <c r="AY99" s="213" t="s">
        <v>187</v>
      </c>
    </row>
    <row r="100" spans="2:65" s="15" customFormat="1">
      <c r="B100" s="220"/>
      <c r="D100" s="221" t="s">
        <v>196</v>
      </c>
      <c r="E100" s="222" t="s">
        <v>5</v>
      </c>
      <c r="F100" s="223" t="s">
        <v>203</v>
      </c>
      <c r="H100" s="224">
        <v>20.52</v>
      </c>
      <c r="I100" s="225"/>
      <c r="L100" s="220"/>
      <c r="M100" s="226"/>
      <c r="N100" s="227"/>
      <c r="O100" s="227"/>
      <c r="P100" s="227"/>
      <c r="Q100" s="227"/>
      <c r="R100" s="227"/>
      <c r="S100" s="227"/>
      <c r="T100" s="228"/>
      <c r="AT100" s="229" t="s">
        <v>196</v>
      </c>
      <c r="AU100" s="229" t="s">
        <v>80</v>
      </c>
      <c r="AV100" s="15" t="s">
        <v>194</v>
      </c>
      <c r="AW100" s="15" t="s">
        <v>37</v>
      </c>
      <c r="AX100" s="15" t="s">
        <v>24</v>
      </c>
      <c r="AY100" s="229" t="s">
        <v>187</v>
      </c>
    </row>
    <row r="101" spans="2:65" s="1" customFormat="1" ht="31.5" customHeight="1">
      <c r="B101" s="182"/>
      <c r="C101" s="183" t="s">
        <v>202</v>
      </c>
      <c r="D101" s="183" t="s">
        <v>189</v>
      </c>
      <c r="E101" s="184" t="s">
        <v>219</v>
      </c>
      <c r="F101" s="185" t="s">
        <v>220</v>
      </c>
      <c r="G101" s="186" t="s">
        <v>192</v>
      </c>
      <c r="H101" s="187">
        <v>20.52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4802</v>
      </c>
    </row>
    <row r="102" spans="2:65" s="12" customFormat="1">
      <c r="B102" s="195"/>
      <c r="D102" s="196" t="s">
        <v>196</v>
      </c>
      <c r="E102" s="197" t="s">
        <v>5</v>
      </c>
      <c r="F102" s="198" t="s">
        <v>4800</v>
      </c>
      <c r="H102" s="199" t="s">
        <v>5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199" t="s">
        <v>196</v>
      </c>
      <c r="AU102" s="199" t="s">
        <v>80</v>
      </c>
      <c r="AV102" s="12" t="s">
        <v>24</v>
      </c>
      <c r="AW102" s="12" t="s">
        <v>37</v>
      </c>
      <c r="AX102" s="12" t="s">
        <v>73</v>
      </c>
      <c r="AY102" s="199" t="s">
        <v>187</v>
      </c>
    </row>
    <row r="103" spans="2:65" s="12" customFormat="1">
      <c r="B103" s="195"/>
      <c r="D103" s="196" t="s">
        <v>196</v>
      </c>
      <c r="E103" s="197" t="s">
        <v>5</v>
      </c>
      <c r="F103" s="198" t="s">
        <v>4617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196</v>
      </c>
      <c r="AU103" s="199" t="s">
        <v>80</v>
      </c>
      <c r="AV103" s="12" t="s">
        <v>24</v>
      </c>
      <c r="AW103" s="12" t="s">
        <v>37</v>
      </c>
      <c r="AX103" s="12" t="s">
        <v>73</v>
      </c>
      <c r="AY103" s="199" t="s">
        <v>187</v>
      </c>
    </row>
    <row r="104" spans="2:65" s="13" customFormat="1">
      <c r="B104" s="204"/>
      <c r="D104" s="196" t="s">
        <v>196</v>
      </c>
      <c r="E104" s="205" t="s">
        <v>5</v>
      </c>
      <c r="F104" s="206" t="s">
        <v>4801</v>
      </c>
      <c r="H104" s="207">
        <v>20.52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196</v>
      </c>
      <c r="AU104" s="205" t="s">
        <v>80</v>
      </c>
      <c r="AV104" s="13" t="s">
        <v>80</v>
      </c>
      <c r="AW104" s="13" t="s">
        <v>37</v>
      </c>
      <c r="AX104" s="13" t="s">
        <v>73</v>
      </c>
      <c r="AY104" s="205" t="s">
        <v>187</v>
      </c>
    </row>
    <row r="105" spans="2:65" s="14" customFormat="1">
      <c r="B105" s="212"/>
      <c r="D105" s="196" t="s">
        <v>196</v>
      </c>
      <c r="E105" s="213" t="s">
        <v>5</v>
      </c>
      <c r="F105" s="214" t="s">
        <v>201</v>
      </c>
      <c r="H105" s="215">
        <v>20.52</v>
      </c>
      <c r="I105" s="216"/>
      <c r="L105" s="212"/>
      <c r="M105" s="217"/>
      <c r="N105" s="218"/>
      <c r="O105" s="218"/>
      <c r="P105" s="218"/>
      <c r="Q105" s="218"/>
      <c r="R105" s="218"/>
      <c r="S105" s="218"/>
      <c r="T105" s="219"/>
      <c r="AT105" s="213" t="s">
        <v>196</v>
      </c>
      <c r="AU105" s="213" t="s">
        <v>80</v>
      </c>
      <c r="AV105" s="14" t="s">
        <v>202</v>
      </c>
      <c r="AW105" s="14" t="s">
        <v>37</v>
      </c>
      <c r="AX105" s="14" t="s">
        <v>73</v>
      </c>
      <c r="AY105" s="213" t="s">
        <v>187</v>
      </c>
    </row>
    <row r="106" spans="2:65" s="15" customFormat="1">
      <c r="B106" s="220"/>
      <c r="D106" s="221" t="s">
        <v>196</v>
      </c>
      <c r="E106" s="222" t="s">
        <v>5</v>
      </c>
      <c r="F106" s="223" t="s">
        <v>203</v>
      </c>
      <c r="H106" s="224">
        <v>20.52</v>
      </c>
      <c r="I106" s="225"/>
      <c r="L106" s="220"/>
      <c r="M106" s="226"/>
      <c r="N106" s="227"/>
      <c r="O106" s="227"/>
      <c r="P106" s="227"/>
      <c r="Q106" s="227"/>
      <c r="R106" s="227"/>
      <c r="S106" s="227"/>
      <c r="T106" s="228"/>
      <c r="AT106" s="229" t="s">
        <v>196</v>
      </c>
      <c r="AU106" s="229" t="s">
        <v>80</v>
      </c>
      <c r="AV106" s="15" t="s">
        <v>194</v>
      </c>
      <c r="AW106" s="15" t="s">
        <v>37</v>
      </c>
      <c r="AX106" s="15" t="s">
        <v>24</v>
      </c>
      <c r="AY106" s="229" t="s">
        <v>187</v>
      </c>
    </row>
    <row r="107" spans="2:65" s="1" customFormat="1" ht="44.25" customHeight="1">
      <c r="B107" s="182"/>
      <c r="C107" s="183" t="s">
        <v>194</v>
      </c>
      <c r="D107" s="183" t="s">
        <v>189</v>
      </c>
      <c r="E107" s="184" t="s">
        <v>234</v>
      </c>
      <c r="F107" s="185" t="s">
        <v>235</v>
      </c>
      <c r="G107" s="186" t="s">
        <v>192</v>
      </c>
      <c r="H107" s="187">
        <v>20.52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4803</v>
      </c>
    </row>
    <row r="108" spans="2:65" s="12" customFormat="1">
      <c r="B108" s="195"/>
      <c r="D108" s="196" t="s">
        <v>196</v>
      </c>
      <c r="E108" s="197" t="s">
        <v>5</v>
      </c>
      <c r="F108" s="198" t="s">
        <v>237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196</v>
      </c>
      <c r="AU108" s="199" t="s">
        <v>80</v>
      </c>
      <c r="AV108" s="12" t="s">
        <v>24</v>
      </c>
      <c r="AW108" s="12" t="s">
        <v>37</v>
      </c>
      <c r="AX108" s="12" t="s">
        <v>73</v>
      </c>
      <c r="AY108" s="199" t="s">
        <v>187</v>
      </c>
    </row>
    <row r="109" spans="2:65" s="12" customFormat="1">
      <c r="B109" s="195"/>
      <c r="D109" s="196" t="s">
        <v>196</v>
      </c>
      <c r="E109" s="197" t="s">
        <v>5</v>
      </c>
      <c r="F109" s="198" t="s">
        <v>238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65" s="13" customFormat="1">
      <c r="B110" s="204"/>
      <c r="D110" s="196" t="s">
        <v>196</v>
      </c>
      <c r="E110" s="205" t="s">
        <v>5</v>
      </c>
      <c r="F110" s="206" t="s">
        <v>4804</v>
      </c>
      <c r="H110" s="207">
        <v>20.52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65" s="14" customFormat="1">
      <c r="B111" s="212"/>
      <c r="D111" s="196" t="s">
        <v>196</v>
      </c>
      <c r="E111" s="213" t="s">
        <v>5</v>
      </c>
      <c r="F111" s="214" t="s">
        <v>201</v>
      </c>
      <c r="H111" s="215">
        <v>20.52</v>
      </c>
      <c r="I111" s="216"/>
      <c r="L111" s="212"/>
      <c r="M111" s="217"/>
      <c r="N111" s="218"/>
      <c r="O111" s="218"/>
      <c r="P111" s="218"/>
      <c r="Q111" s="218"/>
      <c r="R111" s="218"/>
      <c r="S111" s="218"/>
      <c r="T111" s="219"/>
      <c r="AT111" s="213" t="s">
        <v>196</v>
      </c>
      <c r="AU111" s="213" t="s">
        <v>80</v>
      </c>
      <c r="AV111" s="14" t="s">
        <v>202</v>
      </c>
      <c r="AW111" s="14" t="s">
        <v>37</v>
      </c>
      <c r="AX111" s="14" t="s">
        <v>73</v>
      </c>
      <c r="AY111" s="213" t="s">
        <v>187</v>
      </c>
    </row>
    <row r="112" spans="2:65" s="15" customFormat="1">
      <c r="B112" s="220"/>
      <c r="D112" s="221" t="s">
        <v>196</v>
      </c>
      <c r="E112" s="222" t="s">
        <v>5</v>
      </c>
      <c r="F112" s="223" t="s">
        <v>203</v>
      </c>
      <c r="H112" s="224">
        <v>20.52</v>
      </c>
      <c r="I112" s="225"/>
      <c r="L112" s="220"/>
      <c r="M112" s="226"/>
      <c r="N112" s="227"/>
      <c r="O112" s="227"/>
      <c r="P112" s="227"/>
      <c r="Q112" s="227"/>
      <c r="R112" s="227"/>
      <c r="S112" s="227"/>
      <c r="T112" s="228"/>
      <c r="AT112" s="229" t="s">
        <v>196</v>
      </c>
      <c r="AU112" s="229" t="s">
        <v>80</v>
      </c>
      <c r="AV112" s="15" t="s">
        <v>194</v>
      </c>
      <c r="AW112" s="15" t="s">
        <v>37</v>
      </c>
      <c r="AX112" s="15" t="s">
        <v>24</v>
      </c>
      <c r="AY112" s="229" t="s">
        <v>187</v>
      </c>
    </row>
    <row r="113" spans="2:65" s="1" customFormat="1" ht="44.25" customHeight="1">
      <c r="B113" s="182"/>
      <c r="C113" s="183" t="s">
        <v>222</v>
      </c>
      <c r="D113" s="183" t="s">
        <v>189</v>
      </c>
      <c r="E113" s="184" t="s">
        <v>241</v>
      </c>
      <c r="F113" s="185" t="s">
        <v>242</v>
      </c>
      <c r="G113" s="186" t="s">
        <v>192</v>
      </c>
      <c r="H113" s="187">
        <v>410.4</v>
      </c>
      <c r="I113" s="188"/>
      <c r="J113" s="189">
        <f>ROUND(I113*H113,2)</f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194</v>
      </c>
      <c r="AT113" s="25" t="s">
        <v>189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194</v>
      </c>
      <c r="BM113" s="25" t="s">
        <v>4805</v>
      </c>
    </row>
    <row r="114" spans="2:65" s="12" customFormat="1">
      <c r="B114" s="195"/>
      <c r="D114" s="196" t="s">
        <v>196</v>
      </c>
      <c r="E114" s="197" t="s">
        <v>5</v>
      </c>
      <c r="F114" s="198" t="s">
        <v>237</v>
      </c>
      <c r="H114" s="199" t="s">
        <v>5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199" t="s">
        <v>196</v>
      </c>
      <c r="AU114" s="199" t="s">
        <v>80</v>
      </c>
      <c r="AV114" s="12" t="s">
        <v>24</v>
      </c>
      <c r="AW114" s="12" t="s">
        <v>37</v>
      </c>
      <c r="AX114" s="12" t="s">
        <v>73</v>
      </c>
      <c r="AY114" s="199" t="s">
        <v>187</v>
      </c>
    </row>
    <row r="115" spans="2:65" s="12" customFormat="1">
      <c r="B115" s="195"/>
      <c r="D115" s="196" t="s">
        <v>196</v>
      </c>
      <c r="E115" s="197" t="s">
        <v>5</v>
      </c>
      <c r="F115" s="198" t="s">
        <v>244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65" s="13" customFormat="1">
      <c r="B116" s="204"/>
      <c r="D116" s="196" t="s">
        <v>196</v>
      </c>
      <c r="E116" s="205" t="s">
        <v>5</v>
      </c>
      <c r="F116" s="206" t="s">
        <v>4806</v>
      </c>
      <c r="H116" s="207">
        <v>410.4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73</v>
      </c>
      <c r="AY116" s="205" t="s">
        <v>187</v>
      </c>
    </row>
    <row r="117" spans="2:65" s="14" customFormat="1">
      <c r="B117" s="212"/>
      <c r="D117" s="196" t="s">
        <v>196</v>
      </c>
      <c r="E117" s="213" t="s">
        <v>5</v>
      </c>
      <c r="F117" s="214" t="s">
        <v>201</v>
      </c>
      <c r="H117" s="215">
        <v>410.4</v>
      </c>
      <c r="I117" s="216"/>
      <c r="L117" s="212"/>
      <c r="M117" s="217"/>
      <c r="N117" s="218"/>
      <c r="O117" s="218"/>
      <c r="P117" s="218"/>
      <c r="Q117" s="218"/>
      <c r="R117" s="218"/>
      <c r="S117" s="218"/>
      <c r="T117" s="219"/>
      <c r="AT117" s="213" t="s">
        <v>196</v>
      </c>
      <c r="AU117" s="213" t="s">
        <v>80</v>
      </c>
      <c r="AV117" s="14" t="s">
        <v>202</v>
      </c>
      <c r="AW117" s="14" t="s">
        <v>37</v>
      </c>
      <c r="AX117" s="14" t="s">
        <v>73</v>
      </c>
      <c r="AY117" s="213" t="s">
        <v>187</v>
      </c>
    </row>
    <row r="118" spans="2:65" s="15" customFormat="1">
      <c r="B118" s="220"/>
      <c r="D118" s="221" t="s">
        <v>196</v>
      </c>
      <c r="E118" s="222" t="s">
        <v>5</v>
      </c>
      <c r="F118" s="223" t="s">
        <v>203</v>
      </c>
      <c r="H118" s="224">
        <v>410.4</v>
      </c>
      <c r="I118" s="225"/>
      <c r="L118" s="220"/>
      <c r="M118" s="226"/>
      <c r="N118" s="227"/>
      <c r="O118" s="227"/>
      <c r="P118" s="227"/>
      <c r="Q118" s="227"/>
      <c r="R118" s="227"/>
      <c r="S118" s="227"/>
      <c r="T118" s="228"/>
      <c r="AT118" s="229" t="s">
        <v>196</v>
      </c>
      <c r="AU118" s="229" t="s">
        <v>80</v>
      </c>
      <c r="AV118" s="15" t="s">
        <v>194</v>
      </c>
      <c r="AW118" s="15" t="s">
        <v>37</v>
      </c>
      <c r="AX118" s="15" t="s">
        <v>24</v>
      </c>
      <c r="AY118" s="229" t="s">
        <v>187</v>
      </c>
    </row>
    <row r="119" spans="2:65" s="1" customFormat="1" ht="31.5" customHeight="1">
      <c r="B119" s="182"/>
      <c r="C119" s="183" t="s">
        <v>229</v>
      </c>
      <c r="D119" s="183" t="s">
        <v>189</v>
      </c>
      <c r="E119" s="184" t="s">
        <v>247</v>
      </c>
      <c r="F119" s="185" t="s">
        <v>248</v>
      </c>
      <c r="G119" s="186" t="s">
        <v>192</v>
      </c>
      <c r="H119" s="187">
        <v>20.52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194</v>
      </c>
      <c r="AT119" s="25" t="s">
        <v>189</v>
      </c>
      <c r="AU119" s="25" t="s">
        <v>80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194</v>
      </c>
      <c r="BM119" s="25" t="s">
        <v>4807</v>
      </c>
    </row>
    <row r="120" spans="2:65" s="12" customFormat="1">
      <c r="B120" s="195"/>
      <c r="D120" s="196" t="s">
        <v>196</v>
      </c>
      <c r="E120" s="197" t="s">
        <v>5</v>
      </c>
      <c r="F120" s="198" t="s">
        <v>250</v>
      </c>
      <c r="H120" s="199" t="s">
        <v>5</v>
      </c>
      <c r="I120" s="200"/>
      <c r="L120" s="195"/>
      <c r="M120" s="201"/>
      <c r="N120" s="202"/>
      <c r="O120" s="202"/>
      <c r="P120" s="202"/>
      <c r="Q120" s="202"/>
      <c r="R120" s="202"/>
      <c r="S120" s="202"/>
      <c r="T120" s="203"/>
      <c r="AT120" s="199" t="s">
        <v>196</v>
      </c>
      <c r="AU120" s="199" t="s">
        <v>80</v>
      </c>
      <c r="AV120" s="12" t="s">
        <v>24</v>
      </c>
      <c r="AW120" s="12" t="s">
        <v>37</v>
      </c>
      <c r="AX120" s="12" t="s">
        <v>73</v>
      </c>
      <c r="AY120" s="199" t="s">
        <v>187</v>
      </c>
    </row>
    <row r="121" spans="2:65" s="12" customFormat="1">
      <c r="B121" s="195"/>
      <c r="D121" s="196" t="s">
        <v>196</v>
      </c>
      <c r="E121" s="197" t="s">
        <v>5</v>
      </c>
      <c r="F121" s="198" t="s">
        <v>238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196</v>
      </c>
      <c r="AU121" s="199" t="s">
        <v>80</v>
      </c>
      <c r="AV121" s="12" t="s">
        <v>24</v>
      </c>
      <c r="AW121" s="12" t="s">
        <v>37</v>
      </c>
      <c r="AX121" s="12" t="s">
        <v>73</v>
      </c>
      <c r="AY121" s="199" t="s">
        <v>187</v>
      </c>
    </row>
    <row r="122" spans="2:65" s="13" customFormat="1">
      <c r="B122" s="204"/>
      <c r="D122" s="196" t="s">
        <v>196</v>
      </c>
      <c r="E122" s="205" t="s">
        <v>5</v>
      </c>
      <c r="F122" s="206" t="s">
        <v>4804</v>
      </c>
      <c r="H122" s="207">
        <v>20.52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65" s="14" customFormat="1">
      <c r="B123" s="212"/>
      <c r="D123" s="196" t="s">
        <v>196</v>
      </c>
      <c r="E123" s="213" t="s">
        <v>5</v>
      </c>
      <c r="F123" s="214" t="s">
        <v>201</v>
      </c>
      <c r="H123" s="215">
        <v>20.52</v>
      </c>
      <c r="I123" s="216"/>
      <c r="L123" s="212"/>
      <c r="M123" s="217"/>
      <c r="N123" s="218"/>
      <c r="O123" s="218"/>
      <c r="P123" s="218"/>
      <c r="Q123" s="218"/>
      <c r="R123" s="218"/>
      <c r="S123" s="218"/>
      <c r="T123" s="219"/>
      <c r="AT123" s="213" t="s">
        <v>196</v>
      </c>
      <c r="AU123" s="213" t="s">
        <v>80</v>
      </c>
      <c r="AV123" s="14" t="s">
        <v>202</v>
      </c>
      <c r="AW123" s="14" t="s">
        <v>37</v>
      </c>
      <c r="AX123" s="14" t="s">
        <v>73</v>
      </c>
      <c r="AY123" s="213" t="s">
        <v>187</v>
      </c>
    </row>
    <row r="124" spans="2:65" s="15" customFormat="1">
      <c r="B124" s="220"/>
      <c r="D124" s="221" t="s">
        <v>196</v>
      </c>
      <c r="E124" s="222" t="s">
        <v>5</v>
      </c>
      <c r="F124" s="223" t="s">
        <v>203</v>
      </c>
      <c r="H124" s="224">
        <v>20.52</v>
      </c>
      <c r="I124" s="225"/>
      <c r="L124" s="220"/>
      <c r="M124" s="226"/>
      <c r="N124" s="227"/>
      <c r="O124" s="227"/>
      <c r="P124" s="227"/>
      <c r="Q124" s="227"/>
      <c r="R124" s="227"/>
      <c r="S124" s="227"/>
      <c r="T124" s="228"/>
      <c r="AT124" s="229" t="s">
        <v>196</v>
      </c>
      <c r="AU124" s="229" t="s">
        <v>80</v>
      </c>
      <c r="AV124" s="15" t="s">
        <v>194</v>
      </c>
      <c r="AW124" s="15" t="s">
        <v>37</v>
      </c>
      <c r="AX124" s="15" t="s">
        <v>24</v>
      </c>
      <c r="AY124" s="229" t="s">
        <v>187</v>
      </c>
    </row>
    <row r="125" spans="2:65" s="1" customFormat="1" ht="22.5" customHeight="1">
      <c r="B125" s="182"/>
      <c r="C125" s="183" t="s">
        <v>233</v>
      </c>
      <c r="D125" s="183" t="s">
        <v>189</v>
      </c>
      <c r="E125" s="184" t="s">
        <v>251</v>
      </c>
      <c r="F125" s="185" t="s">
        <v>252</v>
      </c>
      <c r="G125" s="186" t="s">
        <v>192</v>
      </c>
      <c r="H125" s="187">
        <v>20.52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80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4808</v>
      </c>
    </row>
    <row r="126" spans="2:65" s="12" customFormat="1">
      <c r="B126" s="195"/>
      <c r="D126" s="196" t="s">
        <v>196</v>
      </c>
      <c r="E126" s="197" t="s">
        <v>5</v>
      </c>
      <c r="F126" s="198" t="s">
        <v>254</v>
      </c>
      <c r="H126" s="199" t="s">
        <v>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199" t="s">
        <v>196</v>
      </c>
      <c r="AU126" s="199" t="s">
        <v>80</v>
      </c>
      <c r="AV126" s="12" t="s">
        <v>24</v>
      </c>
      <c r="AW126" s="12" t="s">
        <v>37</v>
      </c>
      <c r="AX126" s="12" t="s">
        <v>73</v>
      </c>
      <c r="AY126" s="199" t="s">
        <v>187</v>
      </c>
    </row>
    <row r="127" spans="2:65" s="12" customFormat="1">
      <c r="B127" s="195"/>
      <c r="D127" s="196" t="s">
        <v>196</v>
      </c>
      <c r="E127" s="197" t="s">
        <v>5</v>
      </c>
      <c r="F127" s="198" t="s">
        <v>255</v>
      </c>
      <c r="H127" s="199" t="s">
        <v>5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199" t="s">
        <v>196</v>
      </c>
      <c r="AU127" s="199" t="s">
        <v>80</v>
      </c>
      <c r="AV127" s="12" t="s">
        <v>24</v>
      </c>
      <c r="AW127" s="12" t="s">
        <v>37</v>
      </c>
      <c r="AX127" s="12" t="s">
        <v>73</v>
      </c>
      <c r="AY127" s="199" t="s">
        <v>187</v>
      </c>
    </row>
    <row r="128" spans="2:65" s="13" customFormat="1">
      <c r="B128" s="204"/>
      <c r="D128" s="196" t="s">
        <v>196</v>
      </c>
      <c r="E128" s="205" t="s">
        <v>5</v>
      </c>
      <c r="F128" s="206" t="s">
        <v>4804</v>
      </c>
      <c r="H128" s="207">
        <v>20.52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65" s="14" customFormat="1">
      <c r="B129" s="212"/>
      <c r="D129" s="196" t="s">
        <v>196</v>
      </c>
      <c r="E129" s="213" t="s">
        <v>5</v>
      </c>
      <c r="F129" s="214" t="s">
        <v>201</v>
      </c>
      <c r="H129" s="215">
        <v>20.52</v>
      </c>
      <c r="I129" s="216"/>
      <c r="L129" s="212"/>
      <c r="M129" s="217"/>
      <c r="N129" s="218"/>
      <c r="O129" s="218"/>
      <c r="P129" s="218"/>
      <c r="Q129" s="218"/>
      <c r="R129" s="218"/>
      <c r="S129" s="218"/>
      <c r="T129" s="219"/>
      <c r="AT129" s="213" t="s">
        <v>196</v>
      </c>
      <c r="AU129" s="213" t="s">
        <v>80</v>
      </c>
      <c r="AV129" s="14" t="s">
        <v>202</v>
      </c>
      <c r="AW129" s="14" t="s">
        <v>37</v>
      </c>
      <c r="AX129" s="14" t="s">
        <v>73</v>
      </c>
      <c r="AY129" s="213" t="s">
        <v>187</v>
      </c>
    </row>
    <row r="130" spans="2:65" s="15" customFormat="1">
      <c r="B130" s="220"/>
      <c r="D130" s="221" t="s">
        <v>196</v>
      </c>
      <c r="E130" s="222" t="s">
        <v>5</v>
      </c>
      <c r="F130" s="223" t="s">
        <v>203</v>
      </c>
      <c r="H130" s="224">
        <v>20.52</v>
      </c>
      <c r="I130" s="225"/>
      <c r="L130" s="220"/>
      <c r="M130" s="226"/>
      <c r="N130" s="227"/>
      <c r="O130" s="227"/>
      <c r="P130" s="227"/>
      <c r="Q130" s="227"/>
      <c r="R130" s="227"/>
      <c r="S130" s="227"/>
      <c r="T130" s="228"/>
      <c r="AT130" s="229" t="s">
        <v>196</v>
      </c>
      <c r="AU130" s="229" t="s">
        <v>80</v>
      </c>
      <c r="AV130" s="15" t="s">
        <v>194</v>
      </c>
      <c r="AW130" s="15" t="s">
        <v>37</v>
      </c>
      <c r="AX130" s="15" t="s">
        <v>24</v>
      </c>
      <c r="AY130" s="229" t="s">
        <v>187</v>
      </c>
    </row>
    <row r="131" spans="2:65" s="1" customFormat="1" ht="22.5" customHeight="1">
      <c r="B131" s="182"/>
      <c r="C131" s="183" t="s">
        <v>240</v>
      </c>
      <c r="D131" s="183" t="s">
        <v>189</v>
      </c>
      <c r="E131" s="184" t="s">
        <v>256</v>
      </c>
      <c r="F131" s="185" t="s">
        <v>257</v>
      </c>
      <c r="G131" s="186" t="s">
        <v>258</v>
      </c>
      <c r="H131" s="187">
        <v>34.884</v>
      </c>
      <c r="I131" s="188"/>
      <c r="J131" s="189">
        <f>ROUND(I131*H131,2)</f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194</v>
      </c>
      <c r="AT131" s="25" t="s">
        <v>189</v>
      </c>
      <c r="AU131" s="25" t="s">
        <v>80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194</v>
      </c>
      <c r="BM131" s="25" t="s">
        <v>4809</v>
      </c>
    </row>
    <row r="132" spans="2:65" s="12" customFormat="1">
      <c r="B132" s="195"/>
      <c r="D132" s="196" t="s">
        <v>196</v>
      </c>
      <c r="E132" s="197" t="s">
        <v>5</v>
      </c>
      <c r="F132" s="198" t="s">
        <v>260</v>
      </c>
      <c r="H132" s="199" t="s">
        <v>5</v>
      </c>
      <c r="I132" s="200"/>
      <c r="L132" s="195"/>
      <c r="M132" s="201"/>
      <c r="N132" s="202"/>
      <c r="O132" s="202"/>
      <c r="P132" s="202"/>
      <c r="Q132" s="202"/>
      <c r="R132" s="202"/>
      <c r="S132" s="202"/>
      <c r="T132" s="203"/>
      <c r="AT132" s="199" t="s">
        <v>196</v>
      </c>
      <c r="AU132" s="199" t="s">
        <v>80</v>
      </c>
      <c r="AV132" s="12" t="s">
        <v>24</v>
      </c>
      <c r="AW132" s="12" t="s">
        <v>37</v>
      </c>
      <c r="AX132" s="12" t="s">
        <v>73</v>
      </c>
      <c r="AY132" s="199" t="s">
        <v>187</v>
      </c>
    </row>
    <row r="133" spans="2:65" s="12" customFormat="1">
      <c r="B133" s="195"/>
      <c r="D133" s="196" t="s">
        <v>196</v>
      </c>
      <c r="E133" s="197" t="s">
        <v>5</v>
      </c>
      <c r="F133" s="198" t="s">
        <v>255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65" s="13" customFormat="1">
      <c r="B134" s="204"/>
      <c r="D134" s="196" t="s">
        <v>196</v>
      </c>
      <c r="E134" s="205" t="s">
        <v>5</v>
      </c>
      <c r="F134" s="206" t="s">
        <v>4810</v>
      </c>
      <c r="H134" s="207">
        <v>34.884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65" s="14" customFormat="1">
      <c r="B135" s="212"/>
      <c r="D135" s="196" t="s">
        <v>196</v>
      </c>
      <c r="E135" s="213" t="s">
        <v>5</v>
      </c>
      <c r="F135" s="214" t="s">
        <v>201</v>
      </c>
      <c r="H135" s="215">
        <v>34.884</v>
      </c>
      <c r="I135" s="216"/>
      <c r="L135" s="212"/>
      <c r="M135" s="217"/>
      <c r="N135" s="218"/>
      <c r="O135" s="218"/>
      <c r="P135" s="218"/>
      <c r="Q135" s="218"/>
      <c r="R135" s="218"/>
      <c r="S135" s="218"/>
      <c r="T135" s="219"/>
      <c r="AT135" s="213" t="s">
        <v>196</v>
      </c>
      <c r="AU135" s="213" t="s">
        <v>80</v>
      </c>
      <c r="AV135" s="14" t="s">
        <v>202</v>
      </c>
      <c r="AW135" s="14" t="s">
        <v>37</v>
      </c>
      <c r="AX135" s="14" t="s">
        <v>73</v>
      </c>
      <c r="AY135" s="213" t="s">
        <v>187</v>
      </c>
    </row>
    <row r="136" spans="2:65" s="15" customFormat="1">
      <c r="B136" s="220"/>
      <c r="D136" s="221" t="s">
        <v>196</v>
      </c>
      <c r="E136" s="222" t="s">
        <v>5</v>
      </c>
      <c r="F136" s="223" t="s">
        <v>203</v>
      </c>
      <c r="H136" s="224">
        <v>34.884</v>
      </c>
      <c r="I136" s="225"/>
      <c r="L136" s="220"/>
      <c r="M136" s="226"/>
      <c r="N136" s="227"/>
      <c r="O136" s="227"/>
      <c r="P136" s="227"/>
      <c r="Q136" s="227"/>
      <c r="R136" s="227"/>
      <c r="S136" s="227"/>
      <c r="T136" s="228"/>
      <c r="AT136" s="229" t="s">
        <v>196</v>
      </c>
      <c r="AU136" s="229" t="s">
        <v>80</v>
      </c>
      <c r="AV136" s="15" t="s">
        <v>194</v>
      </c>
      <c r="AW136" s="15" t="s">
        <v>37</v>
      </c>
      <c r="AX136" s="15" t="s">
        <v>24</v>
      </c>
      <c r="AY136" s="229" t="s">
        <v>187</v>
      </c>
    </row>
    <row r="137" spans="2:65" s="1" customFormat="1" ht="31.5" customHeight="1">
      <c r="B137" s="182"/>
      <c r="C137" s="183" t="s">
        <v>246</v>
      </c>
      <c r="D137" s="183" t="s">
        <v>189</v>
      </c>
      <c r="E137" s="184" t="s">
        <v>4628</v>
      </c>
      <c r="F137" s="185" t="s">
        <v>4629</v>
      </c>
      <c r="G137" s="186" t="s">
        <v>192</v>
      </c>
      <c r="H137" s="187">
        <v>15.39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4811</v>
      </c>
    </row>
    <row r="138" spans="2:65" s="12" customFormat="1">
      <c r="B138" s="195"/>
      <c r="D138" s="196" t="s">
        <v>196</v>
      </c>
      <c r="E138" s="197" t="s">
        <v>5</v>
      </c>
      <c r="F138" s="198" t="s">
        <v>4631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196</v>
      </c>
      <c r="AU138" s="199" t="s">
        <v>80</v>
      </c>
      <c r="AV138" s="12" t="s">
        <v>24</v>
      </c>
      <c r="AW138" s="12" t="s">
        <v>37</v>
      </c>
      <c r="AX138" s="12" t="s">
        <v>73</v>
      </c>
      <c r="AY138" s="199" t="s">
        <v>187</v>
      </c>
    </row>
    <row r="139" spans="2:65" s="12" customFormat="1">
      <c r="B139" s="195"/>
      <c r="D139" s="196" t="s">
        <v>196</v>
      </c>
      <c r="E139" s="197" t="s">
        <v>5</v>
      </c>
      <c r="F139" s="198" t="s">
        <v>4617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65" s="13" customFormat="1">
      <c r="B140" s="204"/>
      <c r="D140" s="196" t="s">
        <v>196</v>
      </c>
      <c r="E140" s="205" t="s">
        <v>5</v>
      </c>
      <c r="F140" s="206" t="s">
        <v>4812</v>
      </c>
      <c r="H140" s="207">
        <v>15.39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196</v>
      </c>
      <c r="AU140" s="205" t="s">
        <v>80</v>
      </c>
      <c r="AV140" s="13" t="s">
        <v>80</v>
      </c>
      <c r="AW140" s="13" t="s">
        <v>37</v>
      </c>
      <c r="AX140" s="13" t="s">
        <v>73</v>
      </c>
      <c r="AY140" s="205" t="s">
        <v>187</v>
      </c>
    </row>
    <row r="141" spans="2:65" s="14" customFormat="1">
      <c r="B141" s="212"/>
      <c r="D141" s="196" t="s">
        <v>196</v>
      </c>
      <c r="E141" s="213" t="s">
        <v>5</v>
      </c>
      <c r="F141" s="214" t="s">
        <v>201</v>
      </c>
      <c r="H141" s="215">
        <v>15.39</v>
      </c>
      <c r="I141" s="216"/>
      <c r="L141" s="212"/>
      <c r="M141" s="217"/>
      <c r="N141" s="218"/>
      <c r="O141" s="218"/>
      <c r="P141" s="218"/>
      <c r="Q141" s="218"/>
      <c r="R141" s="218"/>
      <c r="S141" s="218"/>
      <c r="T141" s="219"/>
      <c r="AT141" s="213" t="s">
        <v>196</v>
      </c>
      <c r="AU141" s="213" t="s">
        <v>80</v>
      </c>
      <c r="AV141" s="14" t="s">
        <v>202</v>
      </c>
      <c r="AW141" s="14" t="s">
        <v>37</v>
      </c>
      <c r="AX141" s="14" t="s">
        <v>73</v>
      </c>
      <c r="AY141" s="213" t="s">
        <v>187</v>
      </c>
    </row>
    <row r="142" spans="2:65" s="15" customFormat="1">
      <c r="B142" s="220"/>
      <c r="D142" s="221" t="s">
        <v>196</v>
      </c>
      <c r="E142" s="222" t="s">
        <v>5</v>
      </c>
      <c r="F142" s="223" t="s">
        <v>203</v>
      </c>
      <c r="H142" s="224">
        <v>15.39</v>
      </c>
      <c r="I142" s="225"/>
      <c r="L142" s="220"/>
      <c r="M142" s="226"/>
      <c r="N142" s="227"/>
      <c r="O142" s="227"/>
      <c r="P142" s="227"/>
      <c r="Q142" s="227"/>
      <c r="R142" s="227"/>
      <c r="S142" s="227"/>
      <c r="T142" s="228"/>
      <c r="AT142" s="229" t="s">
        <v>196</v>
      </c>
      <c r="AU142" s="229" t="s">
        <v>80</v>
      </c>
      <c r="AV142" s="15" t="s">
        <v>194</v>
      </c>
      <c r="AW142" s="15" t="s">
        <v>37</v>
      </c>
      <c r="AX142" s="15" t="s">
        <v>24</v>
      </c>
      <c r="AY142" s="229" t="s">
        <v>187</v>
      </c>
    </row>
    <row r="143" spans="2:65" s="1" customFormat="1" ht="22.5" customHeight="1">
      <c r="B143" s="182"/>
      <c r="C143" s="230" t="s">
        <v>29</v>
      </c>
      <c r="D143" s="230" t="s">
        <v>269</v>
      </c>
      <c r="E143" s="231" t="s">
        <v>4633</v>
      </c>
      <c r="F143" s="232" t="s">
        <v>4634</v>
      </c>
      <c r="G143" s="233" t="s">
        <v>258</v>
      </c>
      <c r="H143" s="234">
        <v>32.319000000000003</v>
      </c>
      <c r="I143" s="235"/>
      <c r="J143" s="236">
        <f>ROUND(I143*H143,2)</f>
        <v>0</v>
      </c>
      <c r="K143" s="232" t="s">
        <v>4527</v>
      </c>
      <c r="L143" s="237"/>
      <c r="M143" s="238" t="s">
        <v>5</v>
      </c>
      <c r="N143" s="239" t="s">
        <v>44</v>
      </c>
      <c r="O143" s="43"/>
      <c r="P143" s="192">
        <f>O143*H143</f>
        <v>0</v>
      </c>
      <c r="Q143" s="192">
        <v>1</v>
      </c>
      <c r="R143" s="192">
        <f>Q143*H143</f>
        <v>32.319000000000003</v>
      </c>
      <c r="S143" s="192">
        <v>0</v>
      </c>
      <c r="T143" s="193">
        <f>S143*H143</f>
        <v>0</v>
      </c>
      <c r="AR143" s="25" t="s">
        <v>240</v>
      </c>
      <c r="AT143" s="25" t="s">
        <v>269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4813</v>
      </c>
    </row>
    <row r="144" spans="2:65" s="12" customFormat="1">
      <c r="B144" s="195"/>
      <c r="D144" s="196" t="s">
        <v>196</v>
      </c>
      <c r="E144" s="197" t="s">
        <v>5</v>
      </c>
      <c r="F144" s="198" t="s">
        <v>4636</v>
      </c>
      <c r="H144" s="199" t="s">
        <v>5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9" t="s">
        <v>196</v>
      </c>
      <c r="AU144" s="199" t="s">
        <v>80</v>
      </c>
      <c r="AV144" s="12" t="s">
        <v>24</v>
      </c>
      <c r="AW144" s="12" t="s">
        <v>37</v>
      </c>
      <c r="AX144" s="12" t="s">
        <v>73</v>
      </c>
      <c r="AY144" s="199" t="s">
        <v>187</v>
      </c>
    </row>
    <row r="145" spans="2:65" s="13" customFormat="1">
      <c r="B145" s="204"/>
      <c r="D145" s="196" t="s">
        <v>196</v>
      </c>
      <c r="E145" s="205" t="s">
        <v>5</v>
      </c>
      <c r="F145" s="206" t="s">
        <v>4814</v>
      </c>
      <c r="H145" s="207">
        <v>32.319000000000003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65" s="14" customFormat="1">
      <c r="B146" s="212"/>
      <c r="D146" s="196" t="s">
        <v>196</v>
      </c>
      <c r="E146" s="213" t="s">
        <v>5</v>
      </c>
      <c r="F146" s="214" t="s">
        <v>201</v>
      </c>
      <c r="H146" s="215">
        <v>32.319000000000003</v>
      </c>
      <c r="I146" s="216"/>
      <c r="L146" s="212"/>
      <c r="M146" s="217"/>
      <c r="N146" s="218"/>
      <c r="O146" s="218"/>
      <c r="P146" s="218"/>
      <c r="Q146" s="218"/>
      <c r="R146" s="218"/>
      <c r="S146" s="218"/>
      <c r="T146" s="219"/>
      <c r="AT146" s="213" t="s">
        <v>196</v>
      </c>
      <c r="AU146" s="213" t="s">
        <v>80</v>
      </c>
      <c r="AV146" s="14" t="s">
        <v>202</v>
      </c>
      <c r="AW146" s="14" t="s">
        <v>37</v>
      </c>
      <c r="AX146" s="14" t="s">
        <v>73</v>
      </c>
      <c r="AY146" s="213" t="s">
        <v>187</v>
      </c>
    </row>
    <row r="147" spans="2:65" s="15" customFormat="1">
      <c r="B147" s="220"/>
      <c r="D147" s="221" t="s">
        <v>196</v>
      </c>
      <c r="E147" s="222" t="s">
        <v>5</v>
      </c>
      <c r="F147" s="223" t="s">
        <v>203</v>
      </c>
      <c r="H147" s="224">
        <v>32.319000000000003</v>
      </c>
      <c r="I147" s="225"/>
      <c r="L147" s="220"/>
      <c r="M147" s="226"/>
      <c r="N147" s="227"/>
      <c r="O147" s="227"/>
      <c r="P147" s="227"/>
      <c r="Q147" s="227"/>
      <c r="R147" s="227"/>
      <c r="S147" s="227"/>
      <c r="T147" s="228"/>
      <c r="AT147" s="229" t="s">
        <v>196</v>
      </c>
      <c r="AU147" s="229" t="s">
        <v>80</v>
      </c>
      <c r="AV147" s="15" t="s">
        <v>194</v>
      </c>
      <c r="AW147" s="15" t="s">
        <v>37</v>
      </c>
      <c r="AX147" s="15" t="s">
        <v>24</v>
      </c>
      <c r="AY147" s="229" t="s">
        <v>187</v>
      </c>
    </row>
    <row r="148" spans="2:65" s="1" customFormat="1" ht="44.25" customHeight="1">
      <c r="B148" s="182"/>
      <c r="C148" s="183" t="s">
        <v>112</v>
      </c>
      <c r="D148" s="183" t="s">
        <v>189</v>
      </c>
      <c r="E148" s="184" t="s">
        <v>4638</v>
      </c>
      <c r="F148" s="185" t="s">
        <v>4639</v>
      </c>
      <c r="G148" s="186" t="s">
        <v>192</v>
      </c>
      <c r="H148" s="187">
        <v>5.13</v>
      </c>
      <c r="I148" s="188"/>
      <c r="J148" s="189">
        <f>ROUND(I148*H148,2)</f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5" t="s">
        <v>194</v>
      </c>
      <c r="AT148" s="25" t="s">
        <v>189</v>
      </c>
      <c r="AU148" s="25" t="s">
        <v>80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194</v>
      </c>
      <c r="BM148" s="25" t="s">
        <v>4815</v>
      </c>
    </row>
    <row r="149" spans="2:65" s="12" customFormat="1">
      <c r="B149" s="195"/>
      <c r="D149" s="196" t="s">
        <v>196</v>
      </c>
      <c r="E149" s="197" t="s">
        <v>5</v>
      </c>
      <c r="F149" s="198" t="s">
        <v>4641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65" s="12" customFormat="1">
      <c r="B150" s="195"/>
      <c r="D150" s="196" t="s">
        <v>196</v>
      </c>
      <c r="E150" s="197" t="s">
        <v>5</v>
      </c>
      <c r="F150" s="198" t="s">
        <v>4617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65" s="13" customFormat="1">
      <c r="B151" s="204"/>
      <c r="D151" s="196" t="s">
        <v>196</v>
      </c>
      <c r="E151" s="205" t="s">
        <v>5</v>
      </c>
      <c r="F151" s="206" t="s">
        <v>4816</v>
      </c>
      <c r="H151" s="207">
        <v>5.13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65" s="14" customFormat="1">
      <c r="B152" s="212"/>
      <c r="D152" s="196" t="s">
        <v>196</v>
      </c>
      <c r="E152" s="213" t="s">
        <v>5</v>
      </c>
      <c r="F152" s="214" t="s">
        <v>201</v>
      </c>
      <c r="H152" s="215">
        <v>5.13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65" s="15" customFormat="1">
      <c r="B153" s="220"/>
      <c r="D153" s="221" t="s">
        <v>196</v>
      </c>
      <c r="E153" s="222" t="s">
        <v>5</v>
      </c>
      <c r="F153" s="223" t="s">
        <v>203</v>
      </c>
      <c r="H153" s="224">
        <v>5.13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230" t="s">
        <v>115</v>
      </c>
      <c r="D154" s="230" t="s">
        <v>269</v>
      </c>
      <c r="E154" s="231" t="s">
        <v>4643</v>
      </c>
      <c r="F154" s="232" t="s">
        <v>4644</v>
      </c>
      <c r="G154" s="233" t="s">
        <v>258</v>
      </c>
      <c r="H154" s="234">
        <v>10.773</v>
      </c>
      <c r="I154" s="235"/>
      <c r="J154" s="236">
        <f>ROUND(I154*H154,2)</f>
        <v>0</v>
      </c>
      <c r="K154" s="232" t="s">
        <v>5</v>
      </c>
      <c r="L154" s="237"/>
      <c r="M154" s="238" t="s">
        <v>5</v>
      </c>
      <c r="N154" s="239" t="s">
        <v>44</v>
      </c>
      <c r="O154" s="43"/>
      <c r="P154" s="192">
        <f>O154*H154</f>
        <v>0</v>
      </c>
      <c r="Q154" s="192">
        <v>1</v>
      </c>
      <c r="R154" s="192">
        <f>Q154*H154</f>
        <v>10.773</v>
      </c>
      <c r="S154" s="192">
        <v>0</v>
      </c>
      <c r="T154" s="193">
        <f>S154*H154</f>
        <v>0</v>
      </c>
      <c r="AR154" s="25" t="s">
        <v>240</v>
      </c>
      <c r="AT154" s="25" t="s">
        <v>269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4817</v>
      </c>
    </row>
    <row r="155" spans="2:65" s="12" customFormat="1">
      <c r="B155" s="195"/>
      <c r="D155" s="196" t="s">
        <v>196</v>
      </c>
      <c r="E155" s="197" t="s">
        <v>5</v>
      </c>
      <c r="F155" s="198" t="s">
        <v>4636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65" s="12" customFormat="1">
      <c r="B156" s="195"/>
      <c r="D156" s="196" t="s">
        <v>196</v>
      </c>
      <c r="E156" s="197" t="s">
        <v>5</v>
      </c>
      <c r="F156" s="198" t="s">
        <v>4646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65" s="13" customFormat="1">
      <c r="B157" s="204"/>
      <c r="D157" s="196" t="s">
        <v>196</v>
      </c>
      <c r="E157" s="205" t="s">
        <v>5</v>
      </c>
      <c r="F157" s="206" t="s">
        <v>4818</v>
      </c>
      <c r="H157" s="207">
        <v>10.773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73</v>
      </c>
      <c r="AY157" s="205" t="s">
        <v>187</v>
      </c>
    </row>
    <row r="158" spans="2:65" s="14" customFormat="1">
      <c r="B158" s="212"/>
      <c r="D158" s="196" t="s">
        <v>196</v>
      </c>
      <c r="E158" s="213" t="s">
        <v>5</v>
      </c>
      <c r="F158" s="214" t="s">
        <v>201</v>
      </c>
      <c r="H158" s="215">
        <v>10.773</v>
      </c>
      <c r="I158" s="216"/>
      <c r="L158" s="212"/>
      <c r="M158" s="217"/>
      <c r="N158" s="218"/>
      <c r="O158" s="218"/>
      <c r="P158" s="218"/>
      <c r="Q158" s="218"/>
      <c r="R158" s="218"/>
      <c r="S158" s="218"/>
      <c r="T158" s="219"/>
      <c r="AT158" s="213" t="s">
        <v>196</v>
      </c>
      <c r="AU158" s="213" t="s">
        <v>80</v>
      </c>
      <c r="AV158" s="14" t="s">
        <v>202</v>
      </c>
      <c r="AW158" s="14" t="s">
        <v>37</v>
      </c>
      <c r="AX158" s="14" t="s">
        <v>73</v>
      </c>
      <c r="AY158" s="213" t="s">
        <v>187</v>
      </c>
    </row>
    <row r="159" spans="2:65" s="15" customFormat="1">
      <c r="B159" s="220"/>
      <c r="D159" s="196" t="s">
        <v>196</v>
      </c>
      <c r="E159" s="240" t="s">
        <v>5</v>
      </c>
      <c r="F159" s="241" t="s">
        <v>203</v>
      </c>
      <c r="H159" s="242">
        <v>10.773</v>
      </c>
      <c r="I159" s="225"/>
      <c r="L159" s="220"/>
      <c r="M159" s="226"/>
      <c r="N159" s="227"/>
      <c r="O159" s="227"/>
      <c r="P159" s="227"/>
      <c r="Q159" s="227"/>
      <c r="R159" s="227"/>
      <c r="S159" s="227"/>
      <c r="T159" s="228"/>
      <c r="AT159" s="229" t="s">
        <v>196</v>
      </c>
      <c r="AU159" s="229" t="s">
        <v>80</v>
      </c>
      <c r="AV159" s="15" t="s">
        <v>194</v>
      </c>
      <c r="AW159" s="15" t="s">
        <v>37</v>
      </c>
      <c r="AX159" s="15" t="s">
        <v>24</v>
      </c>
      <c r="AY159" s="229" t="s">
        <v>187</v>
      </c>
    </row>
    <row r="160" spans="2:65" s="11" customFormat="1" ht="29.85" customHeight="1">
      <c r="B160" s="168"/>
      <c r="D160" s="179" t="s">
        <v>72</v>
      </c>
      <c r="E160" s="180" t="s">
        <v>1081</v>
      </c>
      <c r="F160" s="180" t="s">
        <v>1082</v>
      </c>
      <c r="I160" s="171"/>
      <c r="J160" s="181">
        <f>BK160</f>
        <v>0</v>
      </c>
      <c r="L160" s="168"/>
      <c r="M160" s="173"/>
      <c r="N160" s="174"/>
      <c r="O160" s="174"/>
      <c r="P160" s="175">
        <f>P161</f>
        <v>0</v>
      </c>
      <c r="Q160" s="174"/>
      <c r="R160" s="175">
        <f>R161</f>
        <v>0</v>
      </c>
      <c r="S160" s="174"/>
      <c r="T160" s="176">
        <f>T161</f>
        <v>0</v>
      </c>
      <c r="AR160" s="169" t="s">
        <v>24</v>
      </c>
      <c r="AT160" s="177" t="s">
        <v>72</v>
      </c>
      <c r="AU160" s="177" t="s">
        <v>24</v>
      </c>
      <c r="AY160" s="169" t="s">
        <v>187</v>
      </c>
      <c r="BK160" s="178">
        <f>BK161</f>
        <v>0</v>
      </c>
    </row>
    <row r="161" spans="2:65" s="1" customFormat="1" ht="44.25" customHeight="1">
      <c r="B161" s="182"/>
      <c r="C161" s="183" t="s">
        <v>118</v>
      </c>
      <c r="D161" s="183" t="s">
        <v>189</v>
      </c>
      <c r="E161" s="184" t="s">
        <v>4704</v>
      </c>
      <c r="F161" s="185" t="s">
        <v>4705</v>
      </c>
      <c r="G161" s="186" t="s">
        <v>258</v>
      </c>
      <c r="H161" s="187">
        <v>43.165999999999997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4819</v>
      </c>
    </row>
    <row r="162" spans="2:65" s="11" customFormat="1" ht="37.35" customHeight="1">
      <c r="B162" s="168"/>
      <c r="D162" s="169" t="s">
        <v>72</v>
      </c>
      <c r="E162" s="170" t="s">
        <v>1087</v>
      </c>
      <c r="F162" s="170" t="s">
        <v>1088</v>
      </c>
      <c r="I162" s="171"/>
      <c r="J162" s="172">
        <f>BK162</f>
        <v>0</v>
      </c>
      <c r="L162" s="168"/>
      <c r="M162" s="173"/>
      <c r="N162" s="174"/>
      <c r="O162" s="174"/>
      <c r="P162" s="175">
        <f>P163</f>
        <v>0</v>
      </c>
      <c r="Q162" s="174"/>
      <c r="R162" s="175">
        <f>R163</f>
        <v>1.653E-2</v>
      </c>
      <c r="S162" s="174"/>
      <c r="T162" s="176">
        <f>T163</f>
        <v>0</v>
      </c>
      <c r="AR162" s="169" t="s">
        <v>80</v>
      </c>
      <c r="AT162" s="177" t="s">
        <v>72</v>
      </c>
      <c r="AU162" s="177" t="s">
        <v>73</v>
      </c>
      <c r="AY162" s="169" t="s">
        <v>187</v>
      </c>
      <c r="BK162" s="178">
        <f>BK163</f>
        <v>0</v>
      </c>
    </row>
    <row r="163" spans="2:65" s="11" customFormat="1" ht="19.899999999999999" customHeight="1">
      <c r="B163" s="168"/>
      <c r="D163" s="179" t="s">
        <v>72</v>
      </c>
      <c r="E163" s="180" t="s">
        <v>2498</v>
      </c>
      <c r="F163" s="180" t="s">
        <v>2499</v>
      </c>
      <c r="I163" s="171"/>
      <c r="J163" s="181">
        <f>BK163</f>
        <v>0</v>
      </c>
      <c r="L163" s="168"/>
      <c r="M163" s="173"/>
      <c r="N163" s="174"/>
      <c r="O163" s="174"/>
      <c r="P163" s="175">
        <f>SUM(P164:P168)</f>
        <v>0</v>
      </c>
      <c r="Q163" s="174"/>
      <c r="R163" s="175">
        <f>SUM(R164:R168)</f>
        <v>1.653E-2</v>
      </c>
      <c r="S163" s="174"/>
      <c r="T163" s="176">
        <f>SUM(T164:T168)</f>
        <v>0</v>
      </c>
      <c r="AR163" s="169" t="s">
        <v>80</v>
      </c>
      <c r="AT163" s="177" t="s">
        <v>72</v>
      </c>
      <c r="AU163" s="177" t="s">
        <v>24</v>
      </c>
      <c r="AY163" s="169" t="s">
        <v>187</v>
      </c>
      <c r="BK163" s="178">
        <f>SUM(BK164:BK168)</f>
        <v>0</v>
      </c>
    </row>
    <row r="164" spans="2:65" s="1" customFormat="1" ht="31.5" customHeight="1">
      <c r="B164" s="182"/>
      <c r="C164" s="183" t="s">
        <v>121</v>
      </c>
      <c r="D164" s="183" t="s">
        <v>189</v>
      </c>
      <c r="E164" s="184" t="s">
        <v>4820</v>
      </c>
      <c r="F164" s="185" t="s">
        <v>4821</v>
      </c>
      <c r="G164" s="186" t="s">
        <v>305</v>
      </c>
      <c r="H164" s="187">
        <v>28.5</v>
      </c>
      <c r="I164" s="188"/>
      <c r="J164" s="189">
        <f>ROUND(I164*H164,2)</f>
        <v>0</v>
      </c>
      <c r="K164" s="185" t="s">
        <v>4527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5.8E-4</v>
      </c>
      <c r="R164" s="192">
        <f>Q164*H164</f>
        <v>1.653E-2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4822</v>
      </c>
    </row>
    <row r="165" spans="2:65" s="12" customFormat="1">
      <c r="B165" s="195"/>
      <c r="D165" s="196" t="s">
        <v>196</v>
      </c>
      <c r="E165" s="197" t="s">
        <v>5</v>
      </c>
      <c r="F165" s="198" t="s">
        <v>4823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65" s="13" customFormat="1">
      <c r="B166" s="204"/>
      <c r="D166" s="196" t="s">
        <v>196</v>
      </c>
      <c r="E166" s="205" t="s">
        <v>5</v>
      </c>
      <c r="F166" s="206" t="s">
        <v>4824</v>
      </c>
      <c r="H166" s="207">
        <v>28.5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196</v>
      </c>
      <c r="AU166" s="205" t="s">
        <v>80</v>
      </c>
      <c r="AV166" s="13" t="s">
        <v>80</v>
      </c>
      <c r="AW166" s="13" t="s">
        <v>37</v>
      </c>
      <c r="AX166" s="13" t="s">
        <v>73</v>
      </c>
      <c r="AY166" s="205" t="s">
        <v>187</v>
      </c>
    </row>
    <row r="167" spans="2:65" s="14" customFormat="1">
      <c r="B167" s="212"/>
      <c r="D167" s="196" t="s">
        <v>196</v>
      </c>
      <c r="E167" s="213" t="s">
        <v>5</v>
      </c>
      <c r="F167" s="214" t="s">
        <v>201</v>
      </c>
      <c r="H167" s="215">
        <v>28.5</v>
      </c>
      <c r="I167" s="216"/>
      <c r="L167" s="212"/>
      <c r="M167" s="217"/>
      <c r="N167" s="218"/>
      <c r="O167" s="218"/>
      <c r="P167" s="218"/>
      <c r="Q167" s="218"/>
      <c r="R167" s="218"/>
      <c r="S167" s="218"/>
      <c r="T167" s="219"/>
      <c r="AT167" s="213" t="s">
        <v>196</v>
      </c>
      <c r="AU167" s="213" t="s">
        <v>80</v>
      </c>
      <c r="AV167" s="14" t="s">
        <v>202</v>
      </c>
      <c r="AW167" s="14" t="s">
        <v>37</v>
      </c>
      <c r="AX167" s="14" t="s">
        <v>73</v>
      </c>
      <c r="AY167" s="213" t="s">
        <v>187</v>
      </c>
    </row>
    <row r="168" spans="2:65" s="15" customFormat="1">
      <c r="B168" s="220"/>
      <c r="D168" s="196" t="s">
        <v>196</v>
      </c>
      <c r="E168" s="240" t="s">
        <v>5</v>
      </c>
      <c r="F168" s="241" t="s">
        <v>203</v>
      </c>
      <c r="H168" s="242">
        <v>28.5</v>
      </c>
      <c r="I168" s="225"/>
      <c r="L168" s="220"/>
      <c r="M168" s="249"/>
      <c r="N168" s="250"/>
      <c r="O168" s="250"/>
      <c r="P168" s="250"/>
      <c r="Q168" s="250"/>
      <c r="R168" s="250"/>
      <c r="S168" s="250"/>
      <c r="T168" s="251"/>
      <c r="AT168" s="229" t="s">
        <v>196</v>
      </c>
      <c r="AU168" s="229" t="s">
        <v>80</v>
      </c>
      <c r="AV168" s="15" t="s">
        <v>194</v>
      </c>
      <c r="AW168" s="15" t="s">
        <v>37</v>
      </c>
      <c r="AX168" s="15" t="s">
        <v>24</v>
      </c>
      <c r="AY168" s="229" t="s">
        <v>187</v>
      </c>
    </row>
    <row r="169" spans="2:65" s="1" customFormat="1" ht="6.95" customHeight="1">
      <c r="B169" s="57"/>
      <c r="C169" s="58"/>
      <c r="D169" s="58"/>
      <c r="E169" s="58"/>
      <c r="F169" s="58"/>
      <c r="G169" s="58"/>
      <c r="H169" s="58"/>
      <c r="I169" s="135"/>
      <c r="J169" s="58"/>
      <c r="K169" s="58"/>
      <c r="L169" s="42"/>
    </row>
  </sheetData>
  <autoFilter ref="C86:K168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128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4825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21.75" customHeight="1">
      <c r="B15" s="42"/>
      <c r="C15" s="43"/>
      <c r="D15" s="35" t="s">
        <v>4826</v>
      </c>
      <c r="E15" s="43"/>
      <c r="F15" s="262" t="s">
        <v>4827</v>
      </c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ROUND(J86,2)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ROUND(SUM(BE86:BE97), 2)</f>
        <v>0</v>
      </c>
      <c r="G32" s="43"/>
      <c r="H32" s="43"/>
      <c r="I32" s="127">
        <v>0.21</v>
      </c>
      <c r="J32" s="126">
        <f>ROUND(ROUND((SUM(BE86:BE97)),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ROUND(SUM(BF86:BF97), 2)</f>
        <v>0</v>
      </c>
      <c r="G33" s="43"/>
      <c r="H33" s="43"/>
      <c r="I33" s="127">
        <v>0.15</v>
      </c>
      <c r="J33" s="126">
        <f>ROUND(ROUND((SUM(BF86:BF97)),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ROUND(SUM(BG86:BG97),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ROUND(SUM(BH86:BH97),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ROUND(SUM(BI86:BI97),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16 - Vedlejší rozpočtové náklady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J86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4828</v>
      </c>
      <c r="E61" s="146"/>
      <c r="F61" s="146"/>
      <c r="G61" s="146"/>
      <c r="H61" s="146"/>
      <c r="I61" s="147"/>
      <c r="J61" s="148">
        <f>J87</f>
        <v>0</v>
      </c>
      <c r="K61" s="149"/>
    </row>
    <row r="62" spans="2:47" s="9" customFormat="1" ht="19.899999999999999" customHeight="1">
      <c r="B62" s="150"/>
      <c r="C62" s="151"/>
      <c r="D62" s="152" t="s">
        <v>4829</v>
      </c>
      <c r="E62" s="153"/>
      <c r="F62" s="153"/>
      <c r="G62" s="153"/>
      <c r="H62" s="153"/>
      <c r="I62" s="154"/>
      <c r="J62" s="155">
        <f>J88</f>
        <v>0</v>
      </c>
      <c r="K62" s="156"/>
    </row>
    <row r="63" spans="2:47" s="9" customFormat="1" ht="19.899999999999999" customHeight="1">
      <c r="B63" s="150"/>
      <c r="C63" s="151"/>
      <c r="D63" s="152" t="s">
        <v>4830</v>
      </c>
      <c r="E63" s="153"/>
      <c r="F63" s="153"/>
      <c r="G63" s="153"/>
      <c r="H63" s="153"/>
      <c r="I63" s="154"/>
      <c r="J63" s="155">
        <f>J91</f>
        <v>0</v>
      </c>
      <c r="K63" s="156"/>
    </row>
    <row r="64" spans="2:47" s="9" customFormat="1" ht="19.899999999999999" customHeight="1">
      <c r="B64" s="150"/>
      <c r="C64" s="151"/>
      <c r="D64" s="152" t="s">
        <v>4831</v>
      </c>
      <c r="E64" s="153"/>
      <c r="F64" s="153"/>
      <c r="G64" s="153"/>
      <c r="H64" s="153"/>
      <c r="I64" s="154"/>
      <c r="J64" s="155">
        <f>J96</f>
        <v>0</v>
      </c>
      <c r="K64" s="156"/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14"/>
      <c r="J65" s="43"/>
      <c r="K65" s="4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35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36"/>
      <c r="J70" s="61"/>
      <c r="K70" s="61"/>
      <c r="L70" s="42"/>
    </row>
    <row r="71" spans="2:12" s="1" customFormat="1" ht="36.950000000000003" customHeight="1">
      <c r="B71" s="42"/>
      <c r="C71" s="62" t="s">
        <v>171</v>
      </c>
      <c r="L71" s="42"/>
    </row>
    <row r="72" spans="2:12" s="1" customFormat="1" ht="6.95" customHeight="1">
      <c r="B72" s="42"/>
      <c r="L72" s="42"/>
    </row>
    <row r="73" spans="2:12" s="1" customFormat="1" ht="14.45" customHeight="1">
      <c r="B73" s="42"/>
      <c r="C73" s="64" t="s">
        <v>19</v>
      </c>
      <c r="L73" s="42"/>
    </row>
    <row r="74" spans="2:12" s="1" customFormat="1" ht="22.5" customHeight="1">
      <c r="B74" s="42"/>
      <c r="E74" s="386" t="str">
        <f>E7</f>
        <v>PURKRABSKÁ 2-4 - DVORNÍ OBJEKT  ALBÍNKA- STAVEBNÍ ÚPRAVY, parc.č. st.572 , k.ú. Olomouc- město</v>
      </c>
      <c r="F74" s="387"/>
      <c r="G74" s="387"/>
      <c r="H74" s="387"/>
      <c r="L74" s="42"/>
    </row>
    <row r="75" spans="2:12" ht="15">
      <c r="B75" s="29"/>
      <c r="C75" s="64" t="s">
        <v>135</v>
      </c>
      <c r="L75" s="29"/>
    </row>
    <row r="76" spans="2:12" s="1" customFormat="1" ht="22.5" customHeight="1">
      <c r="B76" s="42"/>
      <c r="E76" s="386" t="s">
        <v>136</v>
      </c>
      <c r="F76" s="388"/>
      <c r="G76" s="388"/>
      <c r="H76" s="388"/>
      <c r="L76" s="42"/>
    </row>
    <row r="77" spans="2:12" s="1" customFormat="1" ht="14.45" customHeight="1">
      <c r="B77" s="42"/>
      <c r="C77" s="64" t="s">
        <v>137</v>
      </c>
      <c r="L77" s="42"/>
    </row>
    <row r="78" spans="2:12" s="1" customFormat="1" ht="23.25" customHeight="1">
      <c r="B78" s="42"/>
      <c r="E78" s="356" t="str">
        <f>E11</f>
        <v>16 - Vedlejší rozpočtové náklady</v>
      </c>
      <c r="F78" s="388"/>
      <c r="G78" s="388"/>
      <c r="H78" s="388"/>
      <c r="L78" s="42"/>
    </row>
    <row r="79" spans="2:12" s="1" customFormat="1" ht="6.95" customHeight="1">
      <c r="B79" s="42"/>
      <c r="L79" s="42"/>
    </row>
    <row r="80" spans="2:12" s="1" customFormat="1" ht="18" customHeight="1">
      <c r="B80" s="42"/>
      <c r="C80" s="64" t="s">
        <v>25</v>
      </c>
      <c r="F80" s="157" t="str">
        <f>F14</f>
        <v>Purkrabská, Olomouc</v>
      </c>
      <c r="I80" s="158" t="s">
        <v>27</v>
      </c>
      <c r="J80" s="68" t="str">
        <f>IF(J14="","",J14)</f>
        <v>5. 10. 2016</v>
      </c>
      <c r="L80" s="42"/>
    </row>
    <row r="81" spans="2:65" s="1" customFormat="1" ht="6.95" customHeight="1">
      <c r="B81" s="42"/>
      <c r="L81" s="42"/>
    </row>
    <row r="82" spans="2:65" s="1" customFormat="1" ht="15">
      <c r="B82" s="42"/>
      <c r="C82" s="64" t="s">
        <v>31</v>
      </c>
      <c r="F82" s="157" t="str">
        <f>E17</f>
        <v>Univerzita Palackého v Olomouci</v>
      </c>
      <c r="I82" s="158" t="s">
        <v>36</v>
      </c>
      <c r="J82" s="157" t="str">
        <f>E23</f>
        <v xml:space="preserve">ATELIER Polách &amp; Bravenec s r.o. </v>
      </c>
      <c r="L82" s="42"/>
    </row>
    <row r="83" spans="2:65" s="1" customFormat="1" ht="14.45" customHeight="1">
      <c r="B83" s="42"/>
      <c r="C83" s="64" t="s">
        <v>34</v>
      </c>
      <c r="F83" s="157" t="str">
        <f>IF(E20="","",E20)</f>
        <v/>
      </c>
      <c r="L83" s="42"/>
    </row>
    <row r="84" spans="2:65" s="1" customFormat="1" ht="10.35" customHeight="1">
      <c r="B84" s="42"/>
      <c r="L84" s="42"/>
    </row>
    <row r="85" spans="2:65" s="10" customFormat="1" ht="29.25" customHeight="1">
      <c r="B85" s="159"/>
      <c r="C85" s="160" t="s">
        <v>172</v>
      </c>
      <c r="D85" s="161" t="s">
        <v>58</v>
      </c>
      <c r="E85" s="161" t="s">
        <v>54</v>
      </c>
      <c r="F85" s="161" t="s">
        <v>173</v>
      </c>
      <c r="G85" s="161" t="s">
        <v>174</v>
      </c>
      <c r="H85" s="161" t="s">
        <v>175</v>
      </c>
      <c r="I85" s="162" t="s">
        <v>176</v>
      </c>
      <c r="J85" s="161" t="s">
        <v>144</v>
      </c>
      <c r="K85" s="163" t="s">
        <v>177</v>
      </c>
      <c r="L85" s="159"/>
      <c r="M85" s="74" t="s">
        <v>178</v>
      </c>
      <c r="N85" s="75" t="s">
        <v>43</v>
      </c>
      <c r="O85" s="75" t="s">
        <v>179</v>
      </c>
      <c r="P85" s="75" t="s">
        <v>180</v>
      </c>
      <c r="Q85" s="75" t="s">
        <v>181</v>
      </c>
      <c r="R85" s="75" t="s">
        <v>182</v>
      </c>
      <c r="S85" s="75" t="s">
        <v>183</v>
      </c>
      <c r="T85" s="76" t="s">
        <v>184</v>
      </c>
    </row>
    <row r="86" spans="2:65" s="1" customFormat="1" ht="29.25" customHeight="1">
      <c r="B86" s="42"/>
      <c r="C86" s="78" t="s">
        <v>145</v>
      </c>
      <c r="J86" s="164">
        <f>BK86</f>
        <v>0</v>
      </c>
      <c r="L86" s="42"/>
      <c r="M86" s="77"/>
      <c r="N86" s="69"/>
      <c r="O86" s="69"/>
      <c r="P86" s="165">
        <f>P87</f>
        <v>0</v>
      </c>
      <c r="Q86" s="69"/>
      <c r="R86" s="165">
        <f>R87</f>
        <v>0</v>
      </c>
      <c r="S86" s="69"/>
      <c r="T86" s="166">
        <f>T87</f>
        <v>0</v>
      </c>
      <c r="AT86" s="25" t="s">
        <v>72</v>
      </c>
      <c r="AU86" s="25" t="s">
        <v>146</v>
      </c>
      <c r="BK86" s="167">
        <f>BK87</f>
        <v>0</v>
      </c>
    </row>
    <row r="87" spans="2:65" s="11" customFormat="1" ht="37.35" customHeight="1">
      <c r="B87" s="168"/>
      <c r="D87" s="169" t="s">
        <v>72</v>
      </c>
      <c r="E87" s="170" t="s">
        <v>3802</v>
      </c>
      <c r="F87" s="170" t="s">
        <v>4832</v>
      </c>
      <c r="I87" s="171"/>
      <c r="J87" s="172">
        <f>BK87</f>
        <v>0</v>
      </c>
      <c r="L87" s="168"/>
      <c r="M87" s="173"/>
      <c r="N87" s="174"/>
      <c r="O87" s="174"/>
      <c r="P87" s="175">
        <f>P88+P91+P96</f>
        <v>0</v>
      </c>
      <c r="Q87" s="174"/>
      <c r="R87" s="175">
        <f>R88+R91+R96</f>
        <v>0</v>
      </c>
      <c r="S87" s="174"/>
      <c r="T87" s="176">
        <f>T88+T91+T96</f>
        <v>0</v>
      </c>
      <c r="AR87" s="169" t="s">
        <v>222</v>
      </c>
      <c r="AT87" s="177" t="s">
        <v>72</v>
      </c>
      <c r="AU87" s="177" t="s">
        <v>73</v>
      </c>
      <c r="AY87" s="169" t="s">
        <v>187</v>
      </c>
      <c r="BK87" s="178">
        <f>BK88+BK91+BK96</f>
        <v>0</v>
      </c>
    </row>
    <row r="88" spans="2:65" s="11" customFormat="1" ht="19.899999999999999" customHeight="1">
      <c r="B88" s="168"/>
      <c r="D88" s="179" t="s">
        <v>72</v>
      </c>
      <c r="E88" s="180" t="s">
        <v>3803</v>
      </c>
      <c r="F88" s="180" t="s">
        <v>4833</v>
      </c>
      <c r="I88" s="171"/>
      <c r="J88" s="181">
        <f>BK88</f>
        <v>0</v>
      </c>
      <c r="L88" s="168"/>
      <c r="M88" s="173"/>
      <c r="N88" s="174"/>
      <c r="O88" s="174"/>
      <c r="P88" s="175">
        <f>SUM(P89:P90)</f>
        <v>0</v>
      </c>
      <c r="Q88" s="174"/>
      <c r="R88" s="175">
        <f>SUM(R89:R90)</f>
        <v>0</v>
      </c>
      <c r="S88" s="174"/>
      <c r="T88" s="176">
        <f>SUM(T89:T90)</f>
        <v>0</v>
      </c>
      <c r="AR88" s="169" t="s">
        <v>222</v>
      </c>
      <c r="AT88" s="177" t="s">
        <v>72</v>
      </c>
      <c r="AU88" s="177" t="s">
        <v>24</v>
      </c>
      <c r="AY88" s="169" t="s">
        <v>187</v>
      </c>
      <c r="BK88" s="178">
        <f>SUM(BK89:BK90)</f>
        <v>0</v>
      </c>
    </row>
    <row r="89" spans="2:65" s="1" customFormat="1" ht="22.5" customHeight="1">
      <c r="B89" s="182"/>
      <c r="C89" s="183" t="s">
        <v>24</v>
      </c>
      <c r="D89" s="183" t="s">
        <v>189</v>
      </c>
      <c r="E89" s="184" t="s">
        <v>4834</v>
      </c>
      <c r="F89" s="185" t="s">
        <v>3804</v>
      </c>
      <c r="G89" s="186" t="s">
        <v>3807</v>
      </c>
      <c r="H89" s="187">
        <v>1</v>
      </c>
      <c r="I89" s="188"/>
      <c r="J89" s="189">
        <f>ROUND(I89*H89,2)</f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5" t="s">
        <v>3808</v>
      </c>
      <c r="AT89" s="25" t="s">
        <v>189</v>
      </c>
      <c r="AU89" s="25" t="s">
        <v>80</v>
      </c>
      <c r="AY89" s="25" t="s">
        <v>187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5" t="s">
        <v>24</v>
      </c>
      <c r="BK89" s="194">
        <f>ROUND(I89*H89,2)</f>
        <v>0</v>
      </c>
      <c r="BL89" s="25" t="s">
        <v>3808</v>
      </c>
      <c r="BM89" s="25" t="s">
        <v>4835</v>
      </c>
    </row>
    <row r="90" spans="2:65" s="1" customFormat="1" ht="22.5" customHeight="1">
      <c r="B90" s="182"/>
      <c r="C90" s="183" t="s">
        <v>80</v>
      </c>
      <c r="D90" s="183" t="s">
        <v>189</v>
      </c>
      <c r="E90" s="184" t="s">
        <v>3805</v>
      </c>
      <c r="F90" s="185" t="s">
        <v>4836</v>
      </c>
      <c r="G90" s="186" t="s">
        <v>3807</v>
      </c>
      <c r="H90" s="187">
        <v>1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3808</v>
      </c>
      <c r="AT90" s="25" t="s">
        <v>189</v>
      </c>
      <c r="AU90" s="25" t="s">
        <v>80</v>
      </c>
      <c r="AY90" s="25" t="s">
        <v>187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24</v>
      </c>
      <c r="BK90" s="194">
        <f>ROUND(I90*H90,2)</f>
        <v>0</v>
      </c>
      <c r="BL90" s="25" t="s">
        <v>3808</v>
      </c>
      <c r="BM90" s="25" t="s">
        <v>4837</v>
      </c>
    </row>
    <row r="91" spans="2:65" s="11" customFormat="1" ht="29.85" customHeight="1">
      <c r="B91" s="168"/>
      <c r="D91" s="179" t="s">
        <v>72</v>
      </c>
      <c r="E91" s="180" t="s">
        <v>4838</v>
      </c>
      <c r="F91" s="180" t="s">
        <v>4839</v>
      </c>
      <c r="I91" s="171"/>
      <c r="J91" s="181">
        <f>BK91</f>
        <v>0</v>
      </c>
      <c r="L91" s="168"/>
      <c r="M91" s="173"/>
      <c r="N91" s="174"/>
      <c r="O91" s="174"/>
      <c r="P91" s="175">
        <f>SUM(P92:P95)</f>
        <v>0</v>
      </c>
      <c r="Q91" s="174"/>
      <c r="R91" s="175">
        <f>SUM(R92:R95)</f>
        <v>0</v>
      </c>
      <c r="S91" s="174"/>
      <c r="T91" s="176">
        <f>SUM(T92:T95)</f>
        <v>0</v>
      </c>
      <c r="AR91" s="169" t="s">
        <v>222</v>
      </c>
      <c r="AT91" s="177" t="s">
        <v>72</v>
      </c>
      <c r="AU91" s="177" t="s">
        <v>24</v>
      </c>
      <c r="AY91" s="169" t="s">
        <v>187</v>
      </c>
      <c r="BK91" s="178">
        <f>SUM(BK92:BK95)</f>
        <v>0</v>
      </c>
    </row>
    <row r="92" spans="2:65" s="1" customFormat="1" ht="22.5" customHeight="1">
      <c r="B92" s="182"/>
      <c r="C92" s="183" t="s">
        <v>202</v>
      </c>
      <c r="D92" s="183" t="s">
        <v>189</v>
      </c>
      <c r="E92" s="184" t="s">
        <v>4840</v>
      </c>
      <c r="F92" s="185" t="s">
        <v>4841</v>
      </c>
      <c r="G92" s="186" t="s">
        <v>3807</v>
      </c>
      <c r="H92" s="187">
        <v>1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5" t="s">
        <v>3808</v>
      </c>
      <c r="AT92" s="25" t="s">
        <v>189</v>
      </c>
      <c r="AU92" s="25" t="s">
        <v>80</v>
      </c>
      <c r="AY92" s="25" t="s">
        <v>187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24</v>
      </c>
      <c r="BK92" s="194">
        <f>ROUND(I92*H92,2)</f>
        <v>0</v>
      </c>
      <c r="BL92" s="25" t="s">
        <v>3808</v>
      </c>
      <c r="BM92" s="25" t="s">
        <v>4842</v>
      </c>
    </row>
    <row r="93" spans="2:65" s="1" customFormat="1" ht="22.5" customHeight="1">
      <c r="B93" s="182"/>
      <c r="C93" s="183" t="s">
        <v>194</v>
      </c>
      <c r="D93" s="183" t="s">
        <v>189</v>
      </c>
      <c r="E93" s="184" t="s">
        <v>4843</v>
      </c>
      <c r="F93" s="185" t="s">
        <v>4844</v>
      </c>
      <c r="G93" s="186" t="s">
        <v>3807</v>
      </c>
      <c r="H93" s="187">
        <v>1</v>
      </c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3808</v>
      </c>
      <c r="AT93" s="25" t="s">
        <v>189</v>
      </c>
      <c r="AU93" s="25" t="s">
        <v>80</v>
      </c>
      <c r="AY93" s="25" t="s">
        <v>187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24</v>
      </c>
      <c r="BK93" s="194">
        <f>ROUND(I93*H93,2)</f>
        <v>0</v>
      </c>
      <c r="BL93" s="25" t="s">
        <v>3808</v>
      </c>
      <c r="BM93" s="25" t="s">
        <v>4845</v>
      </c>
    </row>
    <row r="94" spans="2:65" s="1" customFormat="1" ht="22.5" customHeight="1">
      <c r="B94" s="182"/>
      <c r="C94" s="183" t="s">
        <v>222</v>
      </c>
      <c r="D94" s="183" t="s">
        <v>189</v>
      </c>
      <c r="E94" s="184" t="s">
        <v>4846</v>
      </c>
      <c r="F94" s="185" t="s">
        <v>4847</v>
      </c>
      <c r="G94" s="186" t="s">
        <v>3807</v>
      </c>
      <c r="H94" s="187">
        <v>1</v>
      </c>
      <c r="I94" s="188"/>
      <c r="J94" s="189">
        <f>ROUND(I94*H94,2)</f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5" t="s">
        <v>3808</v>
      </c>
      <c r="AT94" s="25" t="s">
        <v>189</v>
      </c>
      <c r="AU94" s="25" t="s">
        <v>80</v>
      </c>
      <c r="AY94" s="25" t="s">
        <v>187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24</v>
      </c>
      <c r="BK94" s="194">
        <f>ROUND(I94*H94,2)</f>
        <v>0</v>
      </c>
      <c r="BL94" s="25" t="s">
        <v>3808</v>
      </c>
      <c r="BM94" s="25" t="s">
        <v>4848</v>
      </c>
    </row>
    <row r="95" spans="2:65" s="1" customFormat="1" ht="22.5" customHeight="1">
      <c r="B95" s="182"/>
      <c r="C95" s="183" t="s">
        <v>229</v>
      </c>
      <c r="D95" s="183" t="s">
        <v>189</v>
      </c>
      <c r="E95" s="184" t="s">
        <v>4849</v>
      </c>
      <c r="F95" s="185" t="s">
        <v>4850</v>
      </c>
      <c r="G95" s="186" t="s">
        <v>3807</v>
      </c>
      <c r="H95" s="187">
        <v>1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3808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3808</v>
      </c>
      <c r="BM95" s="25" t="s">
        <v>4851</v>
      </c>
    </row>
    <row r="96" spans="2:65" s="11" customFormat="1" ht="29.85" customHeight="1">
      <c r="B96" s="168"/>
      <c r="D96" s="179" t="s">
        <v>72</v>
      </c>
      <c r="E96" s="180" t="s">
        <v>4852</v>
      </c>
      <c r="F96" s="180" t="s">
        <v>4853</v>
      </c>
      <c r="I96" s="171"/>
      <c r="J96" s="181">
        <f>BK96</f>
        <v>0</v>
      </c>
      <c r="L96" s="168"/>
      <c r="M96" s="173"/>
      <c r="N96" s="174"/>
      <c r="O96" s="174"/>
      <c r="P96" s="175">
        <f>P97</f>
        <v>0</v>
      </c>
      <c r="Q96" s="174"/>
      <c r="R96" s="175">
        <f>R97</f>
        <v>0</v>
      </c>
      <c r="S96" s="174"/>
      <c r="T96" s="176">
        <f>T97</f>
        <v>0</v>
      </c>
      <c r="AR96" s="169" t="s">
        <v>222</v>
      </c>
      <c r="AT96" s="177" t="s">
        <v>72</v>
      </c>
      <c r="AU96" s="177" t="s">
        <v>24</v>
      </c>
      <c r="AY96" s="169" t="s">
        <v>187</v>
      </c>
      <c r="BK96" s="178">
        <f>BK97</f>
        <v>0</v>
      </c>
    </row>
    <row r="97" spans="2:65" s="1" customFormat="1" ht="22.5" customHeight="1">
      <c r="B97" s="182"/>
      <c r="C97" s="183" t="s">
        <v>233</v>
      </c>
      <c r="D97" s="183" t="s">
        <v>189</v>
      </c>
      <c r="E97" s="184" t="s">
        <v>4854</v>
      </c>
      <c r="F97" s="185" t="s">
        <v>4855</v>
      </c>
      <c r="G97" s="186" t="s">
        <v>3807</v>
      </c>
      <c r="H97" s="187">
        <v>1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258" t="s">
        <v>44</v>
      </c>
      <c r="O97" s="254"/>
      <c r="P97" s="259">
        <f>O97*H97</f>
        <v>0</v>
      </c>
      <c r="Q97" s="259">
        <v>0</v>
      </c>
      <c r="R97" s="259">
        <f>Q97*H97</f>
        <v>0</v>
      </c>
      <c r="S97" s="259">
        <v>0</v>
      </c>
      <c r="T97" s="260">
        <f>S97*H97</f>
        <v>0</v>
      </c>
      <c r="AR97" s="25" t="s">
        <v>3808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3808</v>
      </c>
      <c r="BM97" s="25" t="s">
        <v>4856</v>
      </c>
    </row>
    <row r="98" spans="2:65" s="1" customFormat="1" ht="6.95" customHeight="1">
      <c r="B98" s="57"/>
      <c r="C98" s="58"/>
      <c r="D98" s="58"/>
      <c r="E98" s="58"/>
      <c r="F98" s="58"/>
      <c r="G98" s="58"/>
      <c r="H98" s="58"/>
      <c r="I98" s="135"/>
      <c r="J98" s="58"/>
      <c r="K98" s="58"/>
      <c r="L98" s="42"/>
    </row>
  </sheetData>
  <autoFilter ref="C85:K97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3" customWidth="1"/>
    <col min="2" max="2" width="1.6640625" style="263" customWidth="1"/>
    <col min="3" max="4" width="5" style="263" customWidth="1"/>
    <col min="5" max="5" width="11.6640625" style="263" customWidth="1"/>
    <col min="6" max="6" width="9.1640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40625" style="263" customWidth="1"/>
  </cols>
  <sheetData>
    <row r="1" spans="2:1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391" t="s">
        <v>4857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2" t="s">
        <v>4858</v>
      </c>
      <c r="D4" s="392"/>
      <c r="E4" s="392"/>
      <c r="F4" s="392"/>
      <c r="G4" s="392"/>
      <c r="H4" s="392"/>
      <c r="I4" s="392"/>
      <c r="J4" s="392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0" t="s">
        <v>4859</v>
      </c>
      <c r="D6" s="390"/>
      <c r="E6" s="390"/>
      <c r="F6" s="390"/>
      <c r="G6" s="390"/>
      <c r="H6" s="390"/>
      <c r="I6" s="390"/>
      <c r="J6" s="390"/>
      <c r="K6" s="270"/>
    </row>
    <row r="7" spans="2:11" ht="15" customHeight="1">
      <c r="B7" s="273"/>
      <c r="C7" s="390" t="s">
        <v>4860</v>
      </c>
      <c r="D7" s="390"/>
      <c r="E7" s="390"/>
      <c r="F7" s="390"/>
      <c r="G7" s="390"/>
      <c r="H7" s="390"/>
      <c r="I7" s="390"/>
      <c r="J7" s="390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0" t="s">
        <v>4861</v>
      </c>
      <c r="D9" s="390"/>
      <c r="E9" s="390"/>
      <c r="F9" s="390"/>
      <c r="G9" s="390"/>
      <c r="H9" s="390"/>
      <c r="I9" s="390"/>
      <c r="J9" s="390"/>
      <c r="K9" s="270"/>
    </row>
    <row r="10" spans="2:11" ht="15" customHeight="1">
      <c r="B10" s="273"/>
      <c r="C10" s="272"/>
      <c r="D10" s="390" t="s">
        <v>4862</v>
      </c>
      <c r="E10" s="390"/>
      <c r="F10" s="390"/>
      <c r="G10" s="390"/>
      <c r="H10" s="390"/>
      <c r="I10" s="390"/>
      <c r="J10" s="390"/>
      <c r="K10" s="270"/>
    </row>
    <row r="11" spans="2:11" ht="15" customHeight="1">
      <c r="B11" s="273"/>
      <c r="C11" s="274"/>
      <c r="D11" s="390" t="s">
        <v>4863</v>
      </c>
      <c r="E11" s="390"/>
      <c r="F11" s="390"/>
      <c r="G11" s="390"/>
      <c r="H11" s="390"/>
      <c r="I11" s="390"/>
      <c r="J11" s="390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0" t="s">
        <v>4864</v>
      </c>
      <c r="E13" s="390"/>
      <c r="F13" s="390"/>
      <c r="G13" s="390"/>
      <c r="H13" s="390"/>
      <c r="I13" s="390"/>
      <c r="J13" s="390"/>
      <c r="K13" s="270"/>
    </row>
    <row r="14" spans="2:11" ht="15" customHeight="1">
      <c r="B14" s="273"/>
      <c r="C14" s="274"/>
      <c r="D14" s="390" t="s">
        <v>4865</v>
      </c>
      <c r="E14" s="390"/>
      <c r="F14" s="390"/>
      <c r="G14" s="390"/>
      <c r="H14" s="390"/>
      <c r="I14" s="390"/>
      <c r="J14" s="390"/>
      <c r="K14" s="270"/>
    </row>
    <row r="15" spans="2:11" ht="15" customHeight="1">
      <c r="B15" s="273"/>
      <c r="C15" s="274"/>
      <c r="D15" s="390" t="s">
        <v>4866</v>
      </c>
      <c r="E15" s="390"/>
      <c r="F15" s="390"/>
      <c r="G15" s="390"/>
      <c r="H15" s="390"/>
      <c r="I15" s="390"/>
      <c r="J15" s="390"/>
      <c r="K15" s="270"/>
    </row>
    <row r="16" spans="2:11" ht="15" customHeight="1">
      <c r="B16" s="273"/>
      <c r="C16" s="274"/>
      <c r="D16" s="274"/>
      <c r="E16" s="275" t="s">
        <v>78</v>
      </c>
      <c r="F16" s="390" t="s">
        <v>4867</v>
      </c>
      <c r="G16" s="390"/>
      <c r="H16" s="390"/>
      <c r="I16" s="390"/>
      <c r="J16" s="390"/>
      <c r="K16" s="270"/>
    </row>
    <row r="17" spans="2:11" ht="15" customHeight="1">
      <c r="B17" s="273"/>
      <c r="C17" s="274"/>
      <c r="D17" s="274"/>
      <c r="E17" s="275" t="s">
        <v>4868</v>
      </c>
      <c r="F17" s="390" t="s">
        <v>4869</v>
      </c>
      <c r="G17" s="390"/>
      <c r="H17" s="390"/>
      <c r="I17" s="390"/>
      <c r="J17" s="390"/>
      <c r="K17" s="270"/>
    </row>
    <row r="18" spans="2:11" ht="15" customHeight="1">
      <c r="B18" s="273"/>
      <c r="C18" s="274"/>
      <c r="D18" s="274"/>
      <c r="E18" s="275" t="s">
        <v>4870</v>
      </c>
      <c r="F18" s="390" t="s">
        <v>4871</v>
      </c>
      <c r="G18" s="390"/>
      <c r="H18" s="390"/>
      <c r="I18" s="390"/>
      <c r="J18" s="390"/>
      <c r="K18" s="270"/>
    </row>
    <row r="19" spans="2:11" ht="15" customHeight="1">
      <c r="B19" s="273"/>
      <c r="C19" s="274"/>
      <c r="D19" s="274"/>
      <c r="E19" s="275" t="s">
        <v>4872</v>
      </c>
      <c r="F19" s="390" t="s">
        <v>4873</v>
      </c>
      <c r="G19" s="390"/>
      <c r="H19" s="390"/>
      <c r="I19" s="390"/>
      <c r="J19" s="390"/>
      <c r="K19" s="270"/>
    </row>
    <row r="20" spans="2:11" ht="15" customHeight="1">
      <c r="B20" s="273"/>
      <c r="C20" s="274"/>
      <c r="D20" s="274"/>
      <c r="E20" s="275" t="s">
        <v>3796</v>
      </c>
      <c r="F20" s="390" t="s">
        <v>3797</v>
      </c>
      <c r="G20" s="390"/>
      <c r="H20" s="390"/>
      <c r="I20" s="390"/>
      <c r="J20" s="390"/>
      <c r="K20" s="270"/>
    </row>
    <row r="21" spans="2:11" ht="15" customHeight="1">
      <c r="B21" s="273"/>
      <c r="C21" s="274"/>
      <c r="D21" s="274"/>
      <c r="E21" s="275" t="s">
        <v>84</v>
      </c>
      <c r="F21" s="390" t="s">
        <v>4874</v>
      </c>
      <c r="G21" s="390"/>
      <c r="H21" s="390"/>
      <c r="I21" s="390"/>
      <c r="J21" s="390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0" t="s">
        <v>4875</v>
      </c>
      <c r="D23" s="390"/>
      <c r="E23" s="390"/>
      <c r="F23" s="390"/>
      <c r="G23" s="390"/>
      <c r="H23" s="390"/>
      <c r="I23" s="390"/>
      <c r="J23" s="390"/>
      <c r="K23" s="270"/>
    </row>
    <row r="24" spans="2:11" ht="15" customHeight="1">
      <c r="B24" s="273"/>
      <c r="C24" s="390" t="s">
        <v>4876</v>
      </c>
      <c r="D24" s="390"/>
      <c r="E24" s="390"/>
      <c r="F24" s="390"/>
      <c r="G24" s="390"/>
      <c r="H24" s="390"/>
      <c r="I24" s="390"/>
      <c r="J24" s="390"/>
      <c r="K24" s="270"/>
    </row>
    <row r="25" spans="2:11" ht="15" customHeight="1">
      <c r="B25" s="273"/>
      <c r="C25" s="272"/>
      <c r="D25" s="390" t="s">
        <v>4877</v>
      </c>
      <c r="E25" s="390"/>
      <c r="F25" s="390"/>
      <c r="G25" s="390"/>
      <c r="H25" s="390"/>
      <c r="I25" s="390"/>
      <c r="J25" s="390"/>
      <c r="K25" s="270"/>
    </row>
    <row r="26" spans="2:11" ht="15" customHeight="1">
      <c r="B26" s="273"/>
      <c r="C26" s="274"/>
      <c r="D26" s="390" t="s">
        <v>4878</v>
      </c>
      <c r="E26" s="390"/>
      <c r="F26" s="390"/>
      <c r="G26" s="390"/>
      <c r="H26" s="390"/>
      <c r="I26" s="390"/>
      <c r="J26" s="390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0" t="s">
        <v>4879</v>
      </c>
      <c r="E28" s="390"/>
      <c r="F28" s="390"/>
      <c r="G28" s="390"/>
      <c r="H28" s="390"/>
      <c r="I28" s="390"/>
      <c r="J28" s="390"/>
      <c r="K28" s="270"/>
    </row>
    <row r="29" spans="2:11" ht="15" customHeight="1">
      <c r="B29" s="273"/>
      <c r="C29" s="274"/>
      <c r="D29" s="390" t="s">
        <v>4880</v>
      </c>
      <c r="E29" s="390"/>
      <c r="F29" s="390"/>
      <c r="G29" s="390"/>
      <c r="H29" s="390"/>
      <c r="I29" s="390"/>
      <c r="J29" s="390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0" t="s">
        <v>4881</v>
      </c>
      <c r="E31" s="390"/>
      <c r="F31" s="390"/>
      <c r="G31" s="390"/>
      <c r="H31" s="390"/>
      <c r="I31" s="390"/>
      <c r="J31" s="390"/>
      <c r="K31" s="270"/>
    </row>
    <row r="32" spans="2:11" ht="15" customHeight="1">
      <c r="B32" s="273"/>
      <c r="C32" s="274"/>
      <c r="D32" s="390" t="s">
        <v>4882</v>
      </c>
      <c r="E32" s="390"/>
      <c r="F32" s="390"/>
      <c r="G32" s="390"/>
      <c r="H32" s="390"/>
      <c r="I32" s="390"/>
      <c r="J32" s="390"/>
      <c r="K32" s="270"/>
    </row>
    <row r="33" spans="2:11" ht="15" customHeight="1">
      <c r="B33" s="273"/>
      <c r="C33" s="274"/>
      <c r="D33" s="390" t="s">
        <v>4883</v>
      </c>
      <c r="E33" s="390"/>
      <c r="F33" s="390"/>
      <c r="G33" s="390"/>
      <c r="H33" s="390"/>
      <c r="I33" s="390"/>
      <c r="J33" s="390"/>
      <c r="K33" s="270"/>
    </row>
    <row r="34" spans="2:11" ht="15" customHeight="1">
      <c r="B34" s="273"/>
      <c r="C34" s="274"/>
      <c r="D34" s="272"/>
      <c r="E34" s="276" t="s">
        <v>172</v>
      </c>
      <c r="F34" s="272"/>
      <c r="G34" s="390" t="s">
        <v>4884</v>
      </c>
      <c r="H34" s="390"/>
      <c r="I34" s="390"/>
      <c r="J34" s="390"/>
      <c r="K34" s="270"/>
    </row>
    <row r="35" spans="2:11" ht="30.75" customHeight="1">
      <c r="B35" s="273"/>
      <c r="C35" s="274"/>
      <c r="D35" s="272"/>
      <c r="E35" s="276" t="s">
        <v>4885</v>
      </c>
      <c r="F35" s="272"/>
      <c r="G35" s="390" t="s">
        <v>4886</v>
      </c>
      <c r="H35" s="390"/>
      <c r="I35" s="390"/>
      <c r="J35" s="390"/>
      <c r="K35" s="270"/>
    </row>
    <row r="36" spans="2:11" ht="15" customHeight="1">
      <c r="B36" s="273"/>
      <c r="C36" s="274"/>
      <c r="D36" s="272"/>
      <c r="E36" s="276" t="s">
        <v>54</v>
      </c>
      <c r="F36" s="272"/>
      <c r="G36" s="390" t="s">
        <v>4887</v>
      </c>
      <c r="H36" s="390"/>
      <c r="I36" s="390"/>
      <c r="J36" s="390"/>
      <c r="K36" s="270"/>
    </row>
    <row r="37" spans="2:11" ht="15" customHeight="1">
      <c r="B37" s="273"/>
      <c r="C37" s="274"/>
      <c r="D37" s="272"/>
      <c r="E37" s="276" t="s">
        <v>173</v>
      </c>
      <c r="F37" s="272"/>
      <c r="G37" s="390" t="s">
        <v>4888</v>
      </c>
      <c r="H37" s="390"/>
      <c r="I37" s="390"/>
      <c r="J37" s="390"/>
      <c r="K37" s="270"/>
    </row>
    <row r="38" spans="2:11" ht="15" customHeight="1">
      <c r="B38" s="273"/>
      <c r="C38" s="274"/>
      <c r="D38" s="272"/>
      <c r="E38" s="276" t="s">
        <v>174</v>
      </c>
      <c r="F38" s="272"/>
      <c r="G38" s="390" t="s">
        <v>4889</v>
      </c>
      <c r="H38" s="390"/>
      <c r="I38" s="390"/>
      <c r="J38" s="390"/>
      <c r="K38" s="270"/>
    </row>
    <row r="39" spans="2:11" ht="15" customHeight="1">
      <c r="B39" s="273"/>
      <c r="C39" s="274"/>
      <c r="D39" s="272"/>
      <c r="E39" s="276" t="s">
        <v>175</v>
      </c>
      <c r="F39" s="272"/>
      <c r="G39" s="390" t="s">
        <v>4890</v>
      </c>
      <c r="H39" s="390"/>
      <c r="I39" s="390"/>
      <c r="J39" s="390"/>
      <c r="K39" s="270"/>
    </row>
    <row r="40" spans="2:11" ht="15" customHeight="1">
      <c r="B40" s="273"/>
      <c r="C40" s="274"/>
      <c r="D40" s="272"/>
      <c r="E40" s="276" t="s">
        <v>4891</v>
      </c>
      <c r="F40" s="272"/>
      <c r="G40" s="390" t="s">
        <v>4892</v>
      </c>
      <c r="H40" s="390"/>
      <c r="I40" s="390"/>
      <c r="J40" s="390"/>
      <c r="K40" s="270"/>
    </row>
    <row r="41" spans="2:11" ht="15" customHeight="1">
      <c r="B41" s="273"/>
      <c r="C41" s="274"/>
      <c r="D41" s="272"/>
      <c r="E41" s="276"/>
      <c r="F41" s="272"/>
      <c r="G41" s="390" t="s">
        <v>4893</v>
      </c>
      <c r="H41" s="390"/>
      <c r="I41" s="390"/>
      <c r="J41" s="390"/>
      <c r="K41" s="270"/>
    </row>
    <row r="42" spans="2:11" ht="15" customHeight="1">
      <c r="B42" s="273"/>
      <c r="C42" s="274"/>
      <c r="D42" s="272"/>
      <c r="E42" s="276" t="s">
        <v>4894</v>
      </c>
      <c r="F42" s="272"/>
      <c r="G42" s="390" t="s">
        <v>4895</v>
      </c>
      <c r="H42" s="390"/>
      <c r="I42" s="390"/>
      <c r="J42" s="390"/>
      <c r="K42" s="270"/>
    </row>
    <row r="43" spans="2:11" ht="15" customHeight="1">
      <c r="B43" s="273"/>
      <c r="C43" s="274"/>
      <c r="D43" s="272"/>
      <c r="E43" s="276" t="s">
        <v>177</v>
      </c>
      <c r="F43" s="272"/>
      <c r="G43" s="390" t="s">
        <v>4896</v>
      </c>
      <c r="H43" s="390"/>
      <c r="I43" s="390"/>
      <c r="J43" s="390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0" t="s">
        <v>4897</v>
      </c>
      <c r="E45" s="390"/>
      <c r="F45" s="390"/>
      <c r="G45" s="390"/>
      <c r="H45" s="390"/>
      <c r="I45" s="390"/>
      <c r="J45" s="390"/>
      <c r="K45" s="270"/>
    </row>
    <row r="46" spans="2:11" ht="15" customHeight="1">
      <c r="B46" s="273"/>
      <c r="C46" s="274"/>
      <c r="D46" s="274"/>
      <c r="E46" s="390" t="s">
        <v>4898</v>
      </c>
      <c r="F46" s="390"/>
      <c r="G46" s="390"/>
      <c r="H46" s="390"/>
      <c r="I46" s="390"/>
      <c r="J46" s="390"/>
      <c r="K46" s="270"/>
    </row>
    <row r="47" spans="2:11" ht="15" customHeight="1">
      <c r="B47" s="273"/>
      <c r="C47" s="274"/>
      <c r="D47" s="274"/>
      <c r="E47" s="390" t="s">
        <v>4899</v>
      </c>
      <c r="F47" s="390"/>
      <c r="G47" s="390"/>
      <c r="H47" s="390"/>
      <c r="I47" s="390"/>
      <c r="J47" s="390"/>
      <c r="K47" s="270"/>
    </row>
    <row r="48" spans="2:11" ht="15" customHeight="1">
      <c r="B48" s="273"/>
      <c r="C48" s="274"/>
      <c r="D48" s="274"/>
      <c r="E48" s="390" t="s">
        <v>4900</v>
      </c>
      <c r="F48" s="390"/>
      <c r="G48" s="390"/>
      <c r="H48" s="390"/>
      <c r="I48" s="390"/>
      <c r="J48" s="390"/>
      <c r="K48" s="270"/>
    </row>
    <row r="49" spans="2:11" ht="15" customHeight="1">
      <c r="B49" s="273"/>
      <c r="C49" s="274"/>
      <c r="D49" s="390" t="s">
        <v>4901</v>
      </c>
      <c r="E49" s="390"/>
      <c r="F49" s="390"/>
      <c r="G49" s="390"/>
      <c r="H49" s="390"/>
      <c r="I49" s="390"/>
      <c r="J49" s="390"/>
      <c r="K49" s="270"/>
    </row>
    <row r="50" spans="2:11" ht="25.5" customHeight="1">
      <c r="B50" s="269"/>
      <c r="C50" s="392" t="s">
        <v>4902</v>
      </c>
      <c r="D50" s="392"/>
      <c r="E50" s="392"/>
      <c r="F50" s="392"/>
      <c r="G50" s="392"/>
      <c r="H50" s="392"/>
      <c r="I50" s="392"/>
      <c r="J50" s="392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0" t="s">
        <v>4903</v>
      </c>
      <c r="D52" s="390"/>
      <c r="E52" s="390"/>
      <c r="F52" s="390"/>
      <c r="G52" s="390"/>
      <c r="H52" s="390"/>
      <c r="I52" s="390"/>
      <c r="J52" s="390"/>
      <c r="K52" s="270"/>
    </row>
    <row r="53" spans="2:11" ht="15" customHeight="1">
      <c r="B53" s="269"/>
      <c r="C53" s="390" t="s">
        <v>4904</v>
      </c>
      <c r="D53" s="390"/>
      <c r="E53" s="390"/>
      <c r="F53" s="390"/>
      <c r="G53" s="390"/>
      <c r="H53" s="390"/>
      <c r="I53" s="390"/>
      <c r="J53" s="390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0" t="s">
        <v>4905</v>
      </c>
      <c r="D55" s="390"/>
      <c r="E55" s="390"/>
      <c r="F55" s="390"/>
      <c r="G55" s="390"/>
      <c r="H55" s="390"/>
      <c r="I55" s="390"/>
      <c r="J55" s="390"/>
      <c r="K55" s="270"/>
    </row>
    <row r="56" spans="2:11" ht="15" customHeight="1">
      <c r="B56" s="269"/>
      <c r="C56" s="274"/>
      <c r="D56" s="390" t="s">
        <v>4906</v>
      </c>
      <c r="E56" s="390"/>
      <c r="F56" s="390"/>
      <c r="G56" s="390"/>
      <c r="H56" s="390"/>
      <c r="I56" s="390"/>
      <c r="J56" s="390"/>
      <c r="K56" s="270"/>
    </row>
    <row r="57" spans="2:11" ht="15" customHeight="1">
      <c r="B57" s="269"/>
      <c r="C57" s="274"/>
      <c r="D57" s="390" t="s">
        <v>4907</v>
      </c>
      <c r="E57" s="390"/>
      <c r="F57" s="390"/>
      <c r="G57" s="390"/>
      <c r="H57" s="390"/>
      <c r="I57" s="390"/>
      <c r="J57" s="390"/>
      <c r="K57" s="270"/>
    </row>
    <row r="58" spans="2:11" ht="15" customHeight="1">
      <c r="B58" s="269"/>
      <c r="C58" s="274"/>
      <c r="D58" s="390" t="s">
        <v>4908</v>
      </c>
      <c r="E58" s="390"/>
      <c r="F58" s="390"/>
      <c r="G58" s="390"/>
      <c r="H58" s="390"/>
      <c r="I58" s="390"/>
      <c r="J58" s="390"/>
      <c r="K58" s="270"/>
    </row>
    <row r="59" spans="2:11" ht="15" customHeight="1">
      <c r="B59" s="269"/>
      <c r="C59" s="274"/>
      <c r="D59" s="390" t="s">
        <v>4909</v>
      </c>
      <c r="E59" s="390"/>
      <c r="F59" s="390"/>
      <c r="G59" s="390"/>
      <c r="H59" s="390"/>
      <c r="I59" s="390"/>
      <c r="J59" s="390"/>
      <c r="K59" s="270"/>
    </row>
    <row r="60" spans="2:11" ht="15" customHeight="1">
      <c r="B60" s="269"/>
      <c r="C60" s="274"/>
      <c r="D60" s="394" t="s">
        <v>4910</v>
      </c>
      <c r="E60" s="394"/>
      <c r="F60" s="394"/>
      <c r="G60" s="394"/>
      <c r="H60" s="394"/>
      <c r="I60" s="394"/>
      <c r="J60" s="394"/>
      <c r="K60" s="270"/>
    </row>
    <row r="61" spans="2:11" ht="15" customHeight="1">
      <c r="B61" s="269"/>
      <c r="C61" s="274"/>
      <c r="D61" s="390" t="s">
        <v>4911</v>
      </c>
      <c r="E61" s="390"/>
      <c r="F61" s="390"/>
      <c r="G61" s="390"/>
      <c r="H61" s="390"/>
      <c r="I61" s="390"/>
      <c r="J61" s="390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0" t="s">
        <v>4912</v>
      </c>
      <c r="E63" s="390"/>
      <c r="F63" s="390"/>
      <c r="G63" s="390"/>
      <c r="H63" s="390"/>
      <c r="I63" s="390"/>
      <c r="J63" s="390"/>
      <c r="K63" s="270"/>
    </row>
    <row r="64" spans="2:11" ht="15" customHeight="1">
      <c r="B64" s="269"/>
      <c r="C64" s="274"/>
      <c r="D64" s="394" t="s">
        <v>4913</v>
      </c>
      <c r="E64" s="394"/>
      <c r="F64" s="394"/>
      <c r="G64" s="394"/>
      <c r="H64" s="394"/>
      <c r="I64" s="394"/>
      <c r="J64" s="394"/>
      <c r="K64" s="270"/>
    </row>
    <row r="65" spans="2:11" ht="15" customHeight="1">
      <c r="B65" s="269"/>
      <c r="C65" s="274"/>
      <c r="D65" s="390" t="s">
        <v>4914</v>
      </c>
      <c r="E65" s="390"/>
      <c r="F65" s="390"/>
      <c r="G65" s="390"/>
      <c r="H65" s="390"/>
      <c r="I65" s="390"/>
      <c r="J65" s="390"/>
      <c r="K65" s="270"/>
    </row>
    <row r="66" spans="2:11" ht="15" customHeight="1">
      <c r="B66" s="269"/>
      <c r="C66" s="274"/>
      <c r="D66" s="390" t="s">
        <v>4915</v>
      </c>
      <c r="E66" s="390"/>
      <c r="F66" s="390"/>
      <c r="G66" s="390"/>
      <c r="H66" s="390"/>
      <c r="I66" s="390"/>
      <c r="J66" s="390"/>
      <c r="K66" s="270"/>
    </row>
    <row r="67" spans="2:11" ht="15" customHeight="1">
      <c r="B67" s="269"/>
      <c r="C67" s="274"/>
      <c r="D67" s="390" t="s">
        <v>4916</v>
      </c>
      <c r="E67" s="390"/>
      <c r="F67" s="390"/>
      <c r="G67" s="390"/>
      <c r="H67" s="390"/>
      <c r="I67" s="390"/>
      <c r="J67" s="390"/>
      <c r="K67" s="270"/>
    </row>
    <row r="68" spans="2:11" ht="15" customHeight="1">
      <c r="B68" s="269"/>
      <c r="C68" s="274"/>
      <c r="D68" s="390" t="s">
        <v>4917</v>
      </c>
      <c r="E68" s="390"/>
      <c r="F68" s="390"/>
      <c r="G68" s="390"/>
      <c r="H68" s="390"/>
      <c r="I68" s="390"/>
      <c r="J68" s="390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5" t="s">
        <v>133</v>
      </c>
      <c r="D73" s="395"/>
      <c r="E73" s="395"/>
      <c r="F73" s="395"/>
      <c r="G73" s="395"/>
      <c r="H73" s="395"/>
      <c r="I73" s="395"/>
      <c r="J73" s="395"/>
      <c r="K73" s="287"/>
    </row>
    <row r="74" spans="2:11" ht="17.25" customHeight="1">
      <c r="B74" s="286"/>
      <c r="C74" s="288" t="s">
        <v>4918</v>
      </c>
      <c r="D74" s="288"/>
      <c r="E74" s="288"/>
      <c r="F74" s="288" t="s">
        <v>4919</v>
      </c>
      <c r="G74" s="289"/>
      <c r="H74" s="288" t="s">
        <v>173</v>
      </c>
      <c r="I74" s="288" t="s">
        <v>58</v>
      </c>
      <c r="J74" s="288" t="s">
        <v>4920</v>
      </c>
      <c r="K74" s="287"/>
    </row>
    <row r="75" spans="2:11" ht="17.25" customHeight="1">
      <c r="B75" s="286"/>
      <c r="C75" s="290" t="s">
        <v>4921</v>
      </c>
      <c r="D75" s="290"/>
      <c r="E75" s="290"/>
      <c r="F75" s="291" t="s">
        <v>4922</v>
      </c>
      <c r="G75" s="292"/>
      <c r="H75" s="290"/>
      <c r="I75" s="290"/>
      <c r="J75" s="290" t="s">
        <v>4923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54</v>
      </c>
      <c r="D77" s="293"/>
      <c r="E77" s="293"/>
      <c r="F77" s="295" t="s">
        <v>4924</v>
      </c>
      <c r="G77" s="294"/>
      <c r="H77" s="276" t="s">
        <v>4925</v>
      </c>
      <c r="I77" s="276" t="s">
        <v>4926</v>
      </c>
      <c r="J77" s="276">
        <v>20</v>
      </c>
      <c r="K77" s="287"/>
    </row>
    <row r="78" spans="2:11" ht="15" customHeight="1">
      <c r="B78" s="286"/>
      <c r="C78" s="276" t="s">
        <v>4927</v>
      </c>
      <c r="D78" s="276"/>
      <c r="E78" s="276"/>
      <c r="F78" s="295" t="s">
        <v>4924</v>
      </c>
      <c r="G78" s="294"/>
      <c r="H78" s="276" t="s">
        <v>4928</v>
      </c>
      <c r="I78" s="276" t="s">
        <v>4926</v>
      </c>
      <c r="J78" s="276">
        <v>120</v>
      </c>
      <c r="K78" s="287"/>
    </row>
    <row r="79" spans="2:11" ht="15" customHeight="1">
      <c r="B79" s="296"/>
      <c r="C79" s="276" t="s">
        <v>4929</v>
      </c>
      <c r="D79" s="276"/>
      <c r="E79" s="276"/>
      <c r="F79" s="295" t="s">
        <v>4930</v>
      </c>
      <c r="G79" s="294"/>
      <c r="H79" s="276" t="s">
        <v>4931</v>
      </c>
      <c r="I79" s="276" t="s">
        <v>4926</v>
      </c>
      <c r="J79" s="276">
        <v>50</v>
      </c>
      <c r="K79" s="287"/>
    </row>
    <row r="80" spans="2:11" ht="15" customHeight="1">
      <c r="B80" s="296"/>
      <c r="C80" s="276" t="s">
        <v>4932</v>
      </c>
      <c r="D80" s="276"/>
      <c r="E80" s="276"/>
      <c r="F80" s="295" t="s">
        <v>4924</v>
      </c>
      <c r="G80" s="294"/>
      <c r="H80" s="276" t="s">
        <v>4933</v>
      </c>
      <c r="I80" s="276" t="s">
        <v>4934</v>
      </c>
      <c r="J80" s="276"/>
      <c r="K80" s="287"/>
    </row>
    <row r="81" spans="2:11" ht="15" customHeight="1">
      <c r="B81" s="296"/>
      <c r="C81" s="297" t="s">
        <v>4935</v>
      </c>
      <c r="D81" s="297"/>
      <c r="E81" s="297"/>
      <c r="F81" s="298" t="s">
        <v>4930</v>
      </c>
      <c r="G81" s="297"/>
      <c r="H81" s="297" t="s">
        <v>4936</v>
      </c>
      <c r="I81" s="297" t="s">
        <v>4926</v>
      </c>
      <c r="J81" s="297">
        <v>15</v>
      </c>
      <c r="K81" s="287"/>
    </row>
    <row r="82" spans="2:11" ht="15" customHeight="1">
      <c r="B82" s="296"/>
      <c r="C82" s="297" t="s">
        <v>4937</v>
      </c>
      <c r="D82" s="297"/>
      <c r="E82" s="297"/>
      <c r="F82" s="298" t="s">
        <v>4930</v>
      </c>
      <c r="G82" s="297"/>
      <c r="H82" s="297" t="s">
        <v>4938</v>
      </c>
      <c r="I82" s="297" t="s">
        <v>4926</v>
      </c>
      <c r="J82" s="297">
        <v>15</v>
      </c>
      <c r="K82" s="287"/>
    </row>
    <row r="83" spans="2:11" ht="15" customHeight="1">
      <c r="B83" s="296"/>
      <c r="C83" s="297" t="s">
        <v>4939</v>
      </c>
      <c r="D83" s="297"/>
      <c r="E83" s="297"/>
      <c r="F83" s="298" t="s">
        <v>4930</v>
      </c>
      <c r="G83" s="297"/>
      <c r="H83" s="297" t="s">
        <v>4940</v>
      </c>
      <c r="I83" s="297" t="s">
        <v>4926</v>
      </c>
      <c r="J83" s="297">
        <v>20</v>
      </c>
      <c r="K83" s="287"/>
    </row>
    <row r="84" spans="2:11" ht="15" customHeight="1">
      <c r="B84" s="296"/>
      <c r="C84" s="297" t="s">
        <v>4941</v>
      </c>
      <c r="D84" s="297"/>
      <c r="E84" s="297"/>
      <c r="F84" s="298" t="s">
        <v>4930</v>
      </c>
      <c r="G84" s="297"/>
      <c r="H84" s="297" t="s">
        <v>4942</v>
      </c>
      <c r="I84" s="297" t="s">
        <v>4926</v>
      </c>
      <c r="J84" s="297">
        <v>20</v>
      </c>
      <c r="K84" s="287"/>
    </row>
    <row r="85" spans="2:11" ht="15" customHeight="1">
      <c r="B85" s="296"/>
      <c r="C85" s="276" t="s">
        <v>4943</v>
      </c>
      <c r="D85" s="276"/>
      <c r="E85" s="276"/>
      <c r="F85" s="295" t="s">
        <v>4930</v>
      </c>
      <c r="G85" s="294"/>
      <c r="H85" s="276" t="s">
        <v>4944</v>
      </c>
      <c r="I85" s="276" t="s">
        <v>4926</v>
      </c>
      <c r="J85" s="276">
        <v>50</v>
      </c>
      <c r="K85" s="287"/>
    </row>
    <row r="86" spans="2:11" ht="15" customHeight="1">
      <c r="B86" s="296"/>
      <c r="C86" s="276" t="s">
        <v>4945</v>
      </c>
      <c r="D86" s="276"/>
      <c r="E86" s="276"/>
      <c r="F86" s="295" t="s">
        <v>4930</v>
      </c>
      <c r="G86" s="294"/>
      <c r="H86" s="276" t="s">
        <v>4946</v>
      </c>
      <c r="I86" s="276" t="s">
        <v>4926</v>
      </c>
      <c r="J86" s="276">
        <v>20</v>
      </c>
      <c r="K86" s="287"/>
    </row>
    <row r="87" spans="2:11" ht="15" customHeight="1">
      <c r="B87" s="296"/>
      <c r="C87" s="276" t="s">
        <v>4947</v>
      </c>
      <c r="D87" s="276"/>
      <c r="E87" s="276"/>
      <c r="F87" s="295" t="s">
        <v>4930</v>
      </c>
      <c r="G87" s="294"/>
      <c r="H87" s="276" t="s">
        <v>4948</v>
      </c>
      <c r="I87" s="276" t="s">
        <v>4926</v>
      </c>
      <c r="J87" s="276">
        <v>20</v>
      </c>
      <c r="K87" s="287"/>
    </row>
    <row r="88" spans="2:11" ht="15" customHeight="1">
      <c r="B88" s="296"/>
      <c r="C88" s="276" t="s">
        <v>4949</v>
      </c>
      <c r="D88" s="276"/>
      <c r="E88" s="276"/>
      <c r="F88" s="295" t="s">
        <v>4930</v>
      </c>
      <c r="G88" s="294"/>
      <c r="H88" s="276" t="s">
        <v>4950</v>
      </c>
      <c r="I88" s="276" t="s">
        <v>4926</v>
      </c>
      <c r="J88" s="276">
        <v>50</v>
      </c>
      <c r="K88" s="287"/>
    </row>
    <row r="89" spans="2:11" ht="15" customHeight="1">
      <c r="B89" s="296"/>
      <c r="C89" s="276" t="s">
        <v>4951</v>
      </c>
      <c r="D89" s="276"/>
      <c r="E89" s="276"/>
      <c r="F89" s="295" t="s">
        <v>4930</v>
      </c>
      <c r="G89" s="294"/>
      <c r="H89" s="276" t="s">
        <v>4951</v>
      </c>
      <c r="I89" s="276" t="s">
        <v>4926</v>
      </c>
      <c r="J89" s="276">
        <v>50</v>
      </c>
      <c r="K89" s="287"/>
    </row>
    <row r="90" spans="2:11" ht="15" customHeight="1">
      <c r="B90" s="296"/>
      <c r="C90" s="276" t="s">
        <v>178</v>
      </c>
      <c r="D90" s="276"/>
      <c r="E90" s="276"/>
      <c r="F90" s="295" t="s">
        <v>4930</v>
      </c>
      <c r="G90" s="294"/>
      <c r="H90" s="276" t="s">
        <v>4952</v>
      </c>
      <c r="I90" s="276" t="s">
        <v>4926</v>
      </c>
      <c r="J90" s="276">
        <v>255</v>
      </c>
      <c r="K90" s="287"/>
    </row>
    <row r="91" spans="2:11" ht="15" customHeight="1">
      <c r="B91" s="296"/>
      <c r="C91" s="276" t="s">
        <v>4953</v>
      </c>
      <c r="D91" s="276"/>
      <c r="E91" s="276"/>
      <c r="F91" s="295" t="s">
        <v>4924</v>
      </c>
      <c r="G91" s="294"/>
      <c r="H91" s="276" t="s">
        <v>4954</v>
      </c>
      <c r="I91" s="276" t="s">
        <v>4955</v>
      </c>
      <c r="J91" s="276"/>
      <c r="K91" s="287"/>
    </row>
    <row r="92" spans="2:11" ht="15" customHeight="1">
      <c r="B92" s="296"/>
      <c r="C92" s="276" t="s">
        <v>4956</v>
      </c>
      <c r="D92" s="276"/>
      <c r="E92" s="276"/>
      <c r="F92" s="295" t="s">
        <v>4924</v>
      </c>
      <c r="G92" s="294"/>
      <c r="H92" s="276" t="s">
        <v>4957</v>
      </c>
      <c r="I92" s="276" t="s">
        <v>4958</v>
      </c>
      <c r="J92" s="276"/>
      <c r="K92" s="287"/>
    </row>
    <row r="93" spans="2:11" ht="15" customHeight="1">
      <c r="B93" s="296"/>
      <c r="C93" s="276" t="s">
        <v>4959</v>
      </c>
      <c r="D93" s="276"/>
      <c r="E93" s="276"/>
      <c r="F93" s="295" t="s">
        <v>4924</v>
      </c>
      <c r="G93" s="294"/>
      <c r="H93" s="276" t="s">
        <v>4959</v>
      </c>
      <c r="I93" s="276" t="s">
        <v>4958</v>
      </c>
      <c r="J93" s="276"/>
      <c r="K93" s="287"/>
    </row>
    <row r="94" spans="2:11" ht="15" customHeight="1">
      <c r="B94" s="296"/>
      <c r="C94" s="276" t="s">
        <v>39</v>
      </c>
      <c r="D94" s="276"/>
      <c r="E94" s="276"/>
      <c r="F94" s="295" t="s">
        <v>4924</v>
      </c>
      <c r="G94" s="294"/>
      <c r="H94" s="276" t="s">
        <v>4960</v>
      </c>
      <c r="I94" s="276" t="s">
        <v>4958</v>
      </c>
      <c r="J94" s="276"/>
      <c r="K94" s="287"/>
    </row>
    <row r="95" spans="2:11" ht="15" customHeight="1">
      <c r="B95" s="296"/>
      <c r="C95" s="276" t="s">
        <v>49</v>
      </c>
      <c r="D95" s="276"/>
      <c r="E95" s="276"/>
      <c r="F95" s="295" t="s">
        <v>4924</v>
      </c>
      <c r="G95" s="294"/>
      <c r="H95" s="276" t="s">
        <v>4961</v>
      </c>
      <c r="I95" s="276" t="s">
        <v>4958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5" t="s">
        <v>4962</v>
      </c>
      <c r="D100" s="395"/>
      <c r="E100" s="395"/>
      <c r="F100" s="395"/>
      <c r="G100" s="395"/>
      <c r="H100" s="395"/>
      <c r="I100" s="395"/>
      <c r="J100" s="395"/>
      <c r="K100" s="287"/>
    </row>
    <row r="101" spans="2:11" ht="17.25" customHeight="1">
      <c r="B101" s="286"/>
      <c r="C101" s="288" t="s">
        <v>4918</v>
      </c>
      <c r="D101" s="288"/>
      <c r="E101" s="288"/>
      <c r="F101" s="288" t="s">
        <v>4919</v>
      </c>
      <c r="G101" s="289"/>
      <c r="H101" s="288" t="s">
        <v>173</v>
      </c>
      <c r="I101" s="288" t="s">
        <v>58</v>
      </c>
      <c r="J101" s="288" t="s">
        <v>4920</v>
      </c>
      <c r="K101" s="287"/>
    </row>
    <row r="102" spans="2:11" ht="17.25" customHeight="1">
      <c r="B102" s="286"/>
      <c r="C102" s="290" t="s">
        <v>4921</v>
      </c>
      <c r="D102" s="290"/>
      <c r="E102" s="290"/>
      <c r="F102" s="291" t="s">
        <v>4922</v>
      </c>
      <c r="G102" s="292"/>
      <c r="H102" s="290"/>
      <c r="I102" s="290"/>
      <c r="J102" s="290" t="s">
        <v>4923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54</v>
      </c>
      <c r="D104" s="293"/>
      <c r="E104" s="293"/>
      <c r="F104" s="295" t="s">
        <v>4924</v>
      </c>
      <c r="G104" s="304"/>
      <c r="H104" s="276" t="s">
        <v>4963</v>
      </c>
      <c r="I104" s="276" t="s">
        <v>4926</v>
      </c>
      <c r="J104" s="276">
        <v>20</v>
      </c>
      <c r="K104" s="287"/>
    </row>
    <row r="105" spans="2:11" ht="15" customHeight="1">
      <c r="B105" s="286"/>
      <c r="C105" s="276" t="s">
        <v>4927</v>
      </c>
      <c r="D105" s="276"/>
      <c r="E105" s="276"/>
      <c r="F105" s="295" t="s">
        <v>4924</v>
      </c>
      <c r="G105" s="276"/>
      <c r="H105" s="276" t="s">
        <v>4963</v>
      </c>
      <c r="I105" s="276" t="s">
        <v>4926</v>
      </c>
      <c r="J105" s="276">
        <v>120</v>
      </c>
      <c r="K105" s="287"/>
    </row>
    <row r="106" spans="2:11" ht="15" customHeight="1">
      <c r="B106" s="296"/>
      <c r="C106" s="276" t="s">
        <v>4929</v>
      </c>
      <c r="D106" s="276"/>
      <c r="E106" s="276"/>
      <c r="F106" s="295" t="s">
        <v>4930</v>
      </c>
      <c r="G106" s="276"/>
      <c r="H106" s="276" t="s">
        <v>4963</v>
      </c>
      <c r="I106" s="276" t="s">
        <v>4926</v>
      </c>
      <c r="J106" s="276">
        <v>50</v>
      </c>
      <c r="K106" s="287"/>
    </row>
    <row r="107" spans="2:11" ht="15" customHeight="1">
      <c r="B107" s="296"/>
      <c r="C107" s="276" t="s">
        <v>4932</v>
      </c>
      <c r="D107" s="276"/>
      <c r="E107" s="276"/>
      <c r="F107" s="295" t="s">
        <v>4924</v>
      </c>
      <c r="G107" s="276"/>
      <c r="H107" s="276" t="s">
        <v>4963</v>
      </c>
      <c r="I107" s="276" t="s">
        <v>4934</v>
      </c>
      <c r="J107" s="276"/>
      <c r="K107" s="287"/>
    </row>
    <row r="108" spans="2:11" ht="15" customHeight="1">
      <c r="B108" s="296"/>
      <c r="C108" s="276" t="s">
        <v>4943</v>
      </c>
      <c r="D108" s="276"/>
      <c r="E108" s="276"/>
      <c r="F108" s="295" t="s">
        <v>4930</v>
      </c>
      <c r="G108" s="276"/>
      <c r="H108" s="276" t="s">
        <v>4963</v>
      </c>
      <c r="I108" s="276" t="s">
        <v>4926</v>
      </c>
      <c r="J108" s="276">
        <v>50</v>
      </c>
      <c r="K108" s="287"/>
    </row>
    <row r="109" spans="2:11" ht="15" customHeight="1">
      <c r="B109" s="296"/>
      <c r="C109" s="276" t="s">
        <v>4951</v>
      </c>
      <c r="D109" s="276"/>
      <c r="E109" s="276"/>
      <c r="F109" s="295" t="s">
        <v>4930</v>
      </c>
      <c r="G109" s="276"/>
      <c r="H109" s="276" t="s">
        <v>4963</v>
      </c>
      <c r="I109" s="276" t="s">
        <v>4926</v>
      </c>
      <c r="J109" s="276">
        <v>50</v>
      </c>
      <c r="K109" s="287"/>
    </row>
    <row r="110" spans="2:11" ht="15" customHeight="1">
      <c r="B110" s="296"/>
      <c r="C110" s="276" t="s">
        <v>4949</v>
      </c>
      <c r="D110" s="276"/>
      <c r="E110" s="276"/>
      <c r="F110" s="295" t="s">
        <v>4930</v>
      </c>
      <c r="G110" s="276"/>
      <c r="H110" s="276" t="s">
        <v>4963</v>
      </c>
      <c r="I110" s="276" t="s">
        <v>4926</v>
      </c>
      <c r="J110" s="276">
        <v>50</v>
      </c>
      <c r="K110" s="287"/>
    </row>
    <row r="111" spans="2:11" ht="15" customHeight="1">
      <c r="B111" s="296"/>
      <c r="C111" s="276" t="s">
        <v>54</v>
      </c>
      <c r="D111" s="276"/>
      <c r="E111" s="276"/>
      <c r="F111" s="295" t="s">
        <v>4924</v>
      </c>
      <c r="G111" s="276"/>
      <c r="H111" s="276" t="s">
        <v>4964</v>
      </c>
      <c r="I111" s="276" t="s">
        <v>4926</v>
      </c>
      <c r="J111" s="276">
        <v>20</v>
      </c>
      <c r="K111" s="287"/>
    </row>
    <row r="112" spans="2:11" ht="15" customHeight="1">
      <c r="B112" s="296"/>
      <c r="C112" s="276" t="s">
        <v>4965</v>
      </c>
      <c r="D112" s="276"/>
      <c r="E112" s="276"/>
      <c r="F112" s="295" t="s">
        <v>4924</v>
      </c>
      <c r="G112" s="276"/>
      <c r="H112" s="276" t="s">
        <v>4966</v>
      </c>
      <c r="I112" s="276" t="s">
        <v>4926</v>
      </c>
      <c r="J112" s="276">
        <v>120</v>
      </c>
      <c r="K112" s="287"/>
    </row>
    <row r="113" spans="2:11" ht="15" customHeight="1">
      <c r="B113" s="296"/>
      <c r="C113" s="276" t="s">
        <v>39</v>
      </c>
      <c r="D113" s="276"/>
      <c r="E113" s="276"/>
      <c r="F113" s="295" t="s">
        <v>4924</v>
      </c>
      <c r="G113" s="276"/>
      <c r="H113" s="276" t="s">
        <v>4967</v>
      </c>
      <c r="I113" s="276" t="s">
        <v>4958</v>
      </c>
      <c r="J113" s="276"/>
      <c r="K113" s="287"/>
    </row>
    <row r="114" spans="2:11" ht="15" customHeight="1">
      <c r="B114" s="296"/>
      <c r="C114" s="276" t="s">
        <v>49</v>
      </c>
      <c r="D114" s="276"/>
      <c r="E114" s="276"/>
      <c r="F114" s="295" t="s">
        <v>4924</v>
      </c>
      <c r="G114" s="276"/>
      <c r="H114" s="276" t="s">
        <v>4968</v>
      </c>
      <c r="I114" s="276" t="s">
        <v>4958</v>
      </c>
      <c r="J114" s="276"/>
      <c r="K114" s="287"/>
    </row>
    <row r="115" spans="2:11" ht="15" customHeight="1">
      <c r="B115" s="296"/>
      <c r="C115" s="276" t="s">
        <v>58</v>
      </c>
      <c r="D115" s="276"/>
      <c r="E115" s="276"/>
      <c r="F115" s="295" t="s">
        <v>4924</v>
      </c>
      <c r="G115" s="276"/>
      <c r="H115" s="276" t="s">
        <v>4969</v>
      </c>
      <c r="I115" s="276" t="s">
        <v>4970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4971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4918</v>
      </c>
      <c r="D121" s="288"/>
      <c r="E121" s="288"/>
      <c r="F121" s="288" t="s">
        <v>4919</v>
      </c>
      <c r="G121" s="289"/>
      <c r="H121" s="288" t="s">
        <v>173</v>
      </c>
      <c r="I121" s="288" t="s">
        <v>58</v>
      </c>
      <c r="J121" s="288" t="s">
        <v>4920</v>
      </c>
      <c r="K121" s="314"/>
    </row>
    <row r="122" spans="2:11" ht="17.25" customHeight="1">
      <c r="B122" s="313"/>
      <c r="C122" s="290" t="s">
        <v>4921</v>
      </c>
      <c r="D122" s="290"/>
      <c r="E122" s="290"/>
      <c r="F122" s="291" t="s">
        <v>4922</v>
      </c>
      <c r="G122" s="292"/>
      <c r="H122" s="290"/>
      <c r="I122" s="290"/>
      <c r="J122" s="290" t="s">
        <v>4923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4927</v>
      </c>
      <c r="D124" s="293"/>
      <c r="E124" s="293"/>
      <c r="F124" s="295" t="s">
        <v>4924</v>
      </c>
      <c r="G124" s="276"/>
      <c r="H124" s="276" t="s">
        <v>4963</v>
      </c>
      <c r="I124" s="276" t="s">
        <v>4926</v>
      </c>
      <c r="J124" s="276">
        <v>120</v>
      </c>
      <c r="K124" s="317"/>
    </row>
    <row r="125" spans="2:11" ht="15" customHeight="1">
      <c r="B125" s="315"/>
      <c r="C125" s="276" t="s">
        <v>4972</v>
      </c>
      <c r="D125" s="276"/>
      <c r="E125" s="276"/>
      <c r="F125" s="295" t="s">
        <v>4924</v>
      </c>
      <c r="G125" s="276"/>
      <c r="H125" s="276" t="s">
        <v>4973</v>
      </c>
      <c r="I125" s="276" t="s">
        <v>4926</v>
      </c>
      <c r="J125" s="276" t="s">
        <v>4974</v>
      </c>
      <c r="K125" s="317"/>
    </row>
    <row r="126" spans="2:11" ht="15" customHeight="1">
      <c r="B126" s="315"/>
      <c r="C126" s="276" t="s">
        <v>84</v>
      </c>
      <c r="D126" s="276"/>
      <c r="E126" s="276"/>
      <c r="F126" s="295" t="s">
        <v>4924</v>
      </c>
      <c r="G126" s="276"/>
      <c r="H126" s="276" t="s">
        <v>4975</v>
      </c>
      <c r="I126" s="276" t="s">
        <v>4926</v>
      </c>
      <c r="J126" s="276" t="s">
        <v>4974</v>
      </c>
      <c r="K126" s="317"/>
    </row>
    <row r="127" spans="2:11" ht="15" customHeight="1">
      <c r="B127" s="315"/>
      <c r="C127" s="276" t="s">
        <v>4935</v>
      </c>
      <c r="D127" s="276"/>
      <c r="E127" s="276"/>
      <c r="F127" s="295" t="s">
        <v>4930</v>
      </c>
      <c r="G127" s="276"/>
      <c r="H127" s="276" t="s">
        <v>4936</v>
      </c>
      <c r="I127" s="276" t="s">
        <v>4926</v>
      </c>
      <c r="J127" s="276">
        <v>15</v>
      </c>
      <c r="K127" s="317"/>
    </row>
    <row r="128" spans="2:11" ht="15" customHeight="1">
      <c r="B128" s="315"/>
      <c r="C128" s="297" t="s">
        <v>4937</v>
      </c>
      <c r="D128" s="297"/>
      <c r="E128" s="297"/>
      <c r="F128" s="298" t="s">
        <v>4930</v>
      </c>
      <c r="G128" s="297"/>
      <c r="H128" s="297" t="s">
        <v>4938</v>
      </c>
      <c r="I128" s="297" t="s">
        <v>4926</v>
      </c>
      <c r="J128" s="297">
        <v>15</v>
      </c>
      <c r="K128" s="317"/>
    </row>
    <row r="129" spans="2:11" ht="15" customHeight="1">
      <c r="B129" s="315"/>
      <c r="C129" s="297" t="s">
        <v>4939</v>
      </c>
      <c r="D129" s="297"/>
      <c r="E129" s="297"/>
      <c r="F129" s="298" t="s">
        <v>4930</v>
      </c>
      <c r="G129" s="297"/>
      <c r="H129" s="297" t="s">
        <v>4940</v>
      </c>
      <c r="I129" s="297" t="s">
        <v>4926</v>
      </c>
      <c r="J129" s="297">
        <v>20</v>
      </c>
      <c r="K129" s="317"/>
    </row>
    <row r="130" spans="2:11" ht="15" customHeight="1">
      <c r="B130" s="315"/>
      <c r="C130" s="297" t="s">
        <v>4941</v>
      </c>
      <c r="D130" s="297"/>
      <c r="E130" s="297"/>
      <c r="F130" s="298" t="s">
        <v>4930</v>
      </c>
      <c r="G130" s="297"/>
      <c r="H130" s="297" t="s">
        <v>4942</v>
      </c>
      <c r="I130" s="297" t="s">
        <v>4926</v>
      </c>
      <c r="J130" s="297">
        <v>20</v>
      </c>
      <c r="K130" s="317"/>
    </row>
    <row r="131" spans="2:11" ht="15" customHeight="1">
      <c r="B131" s="315"/>
      <c r="C131" s="276" t="s">
        <v>4929</v>
      </c>
      <c r="D131" s="276"/>
      <c r="E131" s="276"/>
      <c r="F131" s="295" t="s">
        <v>4930</v>
      </c>
      <c r="G131" s="276"/>
      <c r="H131" s="276" t="s">
        <v>4963</v>
      </c>
      <c r="I131" s="276" t="s">
        <v>4926</v>
      </c>
      <c r="J131" s="276">
        <v>50</v>
      </c>
      <c r="K131" s="317"/>
    </row>
    <row r="132" spans="2:11" ht="15" customHeight="1">
      <c r="B132" s="315"/>
      <c r="C132" s="276" t="s">
        <v>4943</v>
      </c>
      <c r="D132" s="276"/>
      <c r="E132" s="276"/>
      <c r="F132" s="295" t="s">
        <v>4930</v>
      </c>
      <c r="G132" s="276"/>
      <c r="H132" s="276" t="s">
        <v>4963</v>
      </c>
      <c r="I132" s="276" t="s">
        <v>4926</v>
      </c>
      <c r="J132" s="276">
        <v>50</v>
      </c>
      <c r="K132" s="317"/>
    </row>
    <row r="133" spans="2:11" ht="15" customHeight="1">
      <c r="B133" s="315"/>
      <c r="C133" s="276" t="s">
        <v>4949</v>
      </c>
      <c r="D133" s="276"/>
      <c r="E133" s="276"/>
      <c r="F133" s="295" t="s">
        <v>4930</v>
      </c>
      <c r="G133" s="276"/>
      <c r="H133" s="276" t="s">
        <v>4963</v>
      </c>
      <c r="I133" s="276" t="s">
        <v>4926</v>
      </c>
      <c r="J133" s="276">
        <v>50</v>
      </c>
      <c r="K133" s="317"/>
    </row>
    <row r="134" spans="2:11" ht="15" customHeight="1">
      <c r="B134" s="315"/>
      <c r="C134" s="276" t="s">
        <v>4951</v>
      </c>
      <c r="D134" s="276"/>
      <c r="E134" s="276"/>
      <c r="F134" s="295" t="s">
        <v>4930</v>
      </c>
      <c r="G134" s="276"/>
      <c r="H134" s="276" t="s">
        <v>4963</v>
      </c>
      <c r="I134" s="276" t="s">
        <v>4926</v>
      </c>
      <c r="J134" s="276">
        <v>50</v>
      </c>
      <c r="K134" s="317"/>
    </row>
    <row r="135" spans="2:11" ht="15" customHeight="1">
      <c r="B135" s="315"/>
      <c r="C135" s="276" t="s">
        <v>178</v>
      </c>
      <c r="D135" s="276"/>
      <c r="E135" s="276"/>
      <c r="F135" s="295" t="s">
        <v>4930</v>
      </c>
      <c r="G135" s="276"/>
      <c r="H135" s="276" t="s">
        <v>4976</v>
      </c>
      <c r="I135" s="276" t="s">
        <v>4926</v>
      </c>
      <c r="J135" s="276">
        <v>255</v>
      </c>
      <c r="K135" s="317"/>
    </row>
    <row r="136" spans="2:11" ht="15" customHeight="1">
      <c r="B136" s="315"/>
      <c r="C136" s="276" t="s">
        <v>4953</v>
      </c>
      <c r="D136" s="276"/>
      <c r="E136" s="276"/>
      <c r="F136" s="295" t="s">
        <v>4924</v>
      </c>
      <c r="G136" s="276"/>
      <c r="H136" s="276" t="s">
        <v>4977</v>
      </c>
      <c r="I136" s="276" t="s">
        <v>4955</v>
      </c>
      <c r="J136" s="276"/>
      <c r="K136" s="317"/>
    </row>
    <row r="137" spans="2:11" ht="15" customHeight="1">
      <c r="B137" s="315"/>
      <c r="C137" s="276" t="s">
        <v>4956</v>
      </c>
      <c r="D137" s="276"/>
      <c r="E137" s="276"/>
      <c r="F137" s="295" t="s">
        <v>4924</v>
      </c>
      <c r="G137" s="276"/>
      <c r="H137" s="276" t="s">
        <v>4978</v>
      </c>
      <c r="I137" s="276" t="s">
        <v>4958</v>
      </c>
      <c r="J137" s="276"/>
      <c r="K137" s="317"/>
    </row>
    <row r="138" spans="2:11" ht="15" customHeight="1">
      <c r="B138" s="315"/>
      <c r="C138" s="276" t="s">
        <v>4959</v>
      </c>
      <c r="D138" s="276"/>
      <c r="E138" s="276"/>
      <c r="F138" s="295" t="s">
        <v>4924</v>
      </c>
      <c r="G138" s="276"/>
      <c r="H138" s="276" t="s">
        <v>4959</v>
      </c>
      <c r="I138" s="276" t="s">
        <v>4958</v>
      </c>
      <c r="J138" s="276"/>
      <c r="K138" s="317"/>
    </row>
    <row r="139" spans="2:11" ht="15" customHeight="1">
      <c r="B139" s="315"/>
      <c r="C139" s="276" t="s">
        <v>39</v>
      </c>
      <c r="D139" s="276"/>
      <c r="E139" s="276"/>
      <c r="F139" s="295" t="s">
        <v>4924</v>
      </c>
      <c r="G139" s="276"/>
      <c r="H139" s="276" t="s">
        <v>4979</v>
      </c>
      <c r="I139" s="276" t="s">
        <v>4958</v>
      </c>
      <c r="J139" s="276"/>
      <c r="K139" s="317"/>
    </row>
    <row r="140" spans="2:11" ht="15" customHeight="1">
      <c r="B140" s="315"/>
      <c r="C140" s="276" t="s">
        <v>4980</v>
      </c>
      <c r="D140" s="276"/>
      <c r="E140" s="276"/>
      <c r="F140" s="295" t="s">
        <v>4924</v>
      </c>
      <c r="G140" s="276"/>
      <c r="H140" s="276" t="s">
        <v>4981</v>
      </c>
      <c r="I140" s="276" t="s">
        <v>4958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5" t="s">
        <v>4982</v>
      </c>
      <c r="D145" s="395"/>
      <c r="E145" s="395"/>
      <c r="F145" s="395"/>
      <c r="G145" s="395"/>
      <c r="H145" s="395"/>
      <c r="I145" s="395"/>
      <c r="J145" s="395"/>
      <c r="K145" s="287"/>
    </row>
    <row r="146" spans="2:11" ht="17.25" customHeight="1">
      <c r="B146" s="286"/>
      <c r="C146" s="288" t="s">
        <v>4918</v>
      </c>
      <c r="D146" s="288"/>
      <c r="E146" s="288"/>
      <c r="F146" s="288" t="s">
        <v>4919</v>
      </c>
      <c r="G146" s="289"/>
      <c r="H146" s="288" t="s">
        <v>173</v>
      </c>
      <c r="I146" s="288" t="s">
        <v>58</v>
      </c>
      <c r="J146" s="288" t="s">
        <v>4920</v>
      </c>
      <c r="K146" s="287"/>
    </row>
    <row r="147" spans="2:11" ht="17.25" customHeight="1">
      <c r="B147" s="286"/>
      <c r="C147" s="290" t="s">
        <v>4921</v>
      </c>
      <c r="D147" s="290"/>
      <c r="E147" s="290"/>
      <c r="F147" s="291" t="s">
        <v>4922</v>
      </c>
      <c r="G147" s="292"/>
      <c r="H147" s="290"/>
      <c r="I147" s="290"/>
      <c r="J147" s="290" t="s">
        <v>4923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4927</v>
      </c>
      <c r="D149" s="276"/>
      <c r="E149" s="276"/>
      <c r="F149" s="322" t="s">
        <v>4924</v>
      </c>
      <c r="G149" s="276"/>
      <c r="H149" s="321" t="s">
        <v>4963</v>
      </c>
      <c r="I149" s="321" t="s">
        <v>4926</v>
      </c>
      <c r="J149" s="321">
        <v>120</v>
      </c>
      <c r="K149" s="317"/>
    </row>
    <row r="150" spans="2:11" ht="15" customHeight="1">
      <c r="B150" s="296"/>
      <c r="C150" s="321" t="s">
        <v>4972</v>
      </c>
      <c r="D150" s="276"/>
      <c r="E150" s="276"/>
      <c r="F150" s="322" t="s">
        <v>4924</v>
      </c>
      <c r="G150" s="276"/>
      <c r="H150" s="321" t="s">
        <v>4983</v>
      </c>
      <c r="I150" s="321" t="s">
        <v>4926</v>
      </c>
      <c r="J150" s="321" t="s">
        <v>4974</v>
      </c>
      <c r="K150" s="317"/>
    </row>
    <row r="151" spans="2:11" ht="15" customHeight="1">
      <c r="B151" s="296"/>
      <c r="C151" s="321" t="s">
        <v>84</v>
      </c>
      <c r="D151" s="276"/>
      <c r="E151" s="276"/>
      <c r="F151" s="322" t="s">
        <v>4924</v>
      </c>
      <c r="G151" s="276"/>
      <c r="H151" s="321" t="s">
        <v>4984</v>
      </c>
      <c r="I151" s="321" t="s">
        <v>4926</v>
      </c>
      <c r="J151" s="321" t="s">
        <v>4974</v>
      </c>
      <c r="K151" s="317"/>
    </row>
    <row r="152" spans="2:11" ht="15" customHeight="1">
      <c r="B152" s="296"/>
      <c r="C152" s="321" t="s">
        <v>4929</v>
      </c>
      <c r="D152" s="276"/>
      <c r="E152" s="276"/>
      <c r="F152" s="322" t="s">
        <v>4930</v>
      </c>
      <c r="G152" s="276"/>
      <c r="H152" s="321" t="s">
        <v>4963</v>
      </c>
      <c r="I152" s="321" t="s">
        <v>4926</v>
      </c>
      <c r="J152" s="321">
        <v>50</v>
      </c>
      <c r="K152" s="317"/>
    </row>
    <row r="153" spans="2:11" ht="15" customHeight="1">
      <c r="B153" s="296"/>
      <c r="C153" s="321" t="s">
        <v>4932</v>
      </c>
      <c r="D153" s="276"/>
      <c r="E153" s="276"/>
      <c r="F153" s="322" t="s">
        <v>4924</v>
      </c>
      <c r="G153" s="276"/>
      <c r="H153" s="321" t="s">
        <v>4963</v>
      </c>
      <c r="I153" s="321" t="s">
        <v>4934</v>
      </c>
      <c r="J153" s="321"/>
      <c r="K153" s="317"/>
    </row>
    <row r="154" spans="2:11" ht="15" customHeight="1">
      <c r="B154" s="296"/>
      <c r="C154" s="321" t="s">
        <v>4943</v>
      </c>
      <c r="D154" s="276"/>
      <c r="E154" s="276"/>
      <c r="F154" s="322" t="s">
        <v>4930</v>
      </c>
      <c r="G154" s="276"/>
      <c r="H154" s="321" t="s">
        <v>4963</v>
      </c>
      <c r="I154" s="321" t="s">
        <v>4926</v>
      </c>
      <c r="J154" s="321">
        <v>50</v>
      </c>
      <c r="K154" s="317"/>
    </row>
    <row r="155" spans="2:11" ht="15" customHeight="1">
      <c r="B155" s="296"/>
      <c r="C155" s="321" t="s">
        <v>4951</v>
      </c>
      <c r="D155" s="276"/>
      <c r="E155" s="276"/>
      <c r="F155" s="322" t="s">
        <v>4930</v>
      </c>
      <c r="G155" s="276"/>
      <c r="H155" s="321" t="s">
        <v>4963</v>
      </c>
      <c r="I155" s="321" t="s">
        <v>4926</v>
      </c>
      <c r="J155" s="321">
        <v>50</v>
      </c>
      <c r="K155" s="317"/>
    </row>
    <row r="156" spans="2:11" ht="15" customHeight="1">
      <c r="B156" s="296"/>
      <c r="C156" s="321" t="s">
        <v>4949</v>
      </c>
      <c r="D156" s="276"/>
      <c r="E156" s="276"/>
      <c r="F156" s="322" t="s">
        <v>4930</v>
      </c>
      <c r="G156" s="276"/>
      <c r="H156" s="321" t="s">
        <v>4963</v>
      </c>
      <c r="I156" s="321" t="s">
        <v>4926</v>
      </c>
      <c r="J156" s="321">
        <v>50</v>
      </c>
      <c r="K156" s="317"/>
    </row>
    <row r="157" spans="2:11" ht="15" customHeight="1">
      <c r="B157" s="296"/>
      <c r="C157" s="321" t="s">
        <v>143</v>
      </c>
      <c r="D157" s="276"/>
      <c r="E157" s="276"/>
      <c r="F157" s="322" t="s">
        <v>4924</v>
      </c>
      <c r="G157" s="276"/>
      <c r="H157" s="321" t="s">
        <v>4985</v>
      </c>
      <c r="I157" s="321" t="s">
        <v>4926</v>
      </c>
      <c r="J157" s="321" t="s">
        <v>4986</v>
      </c>
      <c r="K157" s="317"/>
    </row>
    <row r="158" spans="2:11" ht="15" customHeight="1">
      <c r="B158" s="296"/>
      <c r="C158" s="321" t="s">
        <v>4987</v>
      </c>
      <c r="D158" s="276"/>
      <c r="E158" s="276"/>
      <c r="F158" s="322" t="s">
        <v>4924</v>
      </c>
      <c r="G158" s="276"/>
      <c r="H158" s="321" t="s">
        <v>4988</v>
      </c>
      <c r="I158" s="321" t="s">
        <v>4958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4989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4918</v>
      </c>
      <c r="D164" s="288"/>
      <c r="E164" s="288"/>
      <c r="F164" s="288" t="s">
        <v>4919</v>
      </c>
      <c r="G164" s="325"/>
      <c r="H164" s="326" t="s">
        <v>173</v>
      </c>
      <c r="I164" s="326" t="s">
        <v>58</v>
      </c>
      <c r="J164" s="288" t="s">
        <v>4920</v>
      </c>
      <c r="K164" s="268"/>
    </row>
    <row r="165" spans="2:11" ht="17.25" customHeight="1">
      <c r="B165" s="269"/>
      <c r="C165" s="290" t="s">
        <v>4921</v>
      </c>
      <c r="D165" s="290"/>
      <c r="E165" s="290"/>
      <c r="F165" s="291" t="s">
        <v>4922</v>
      </c>
      <c r="G165" s="327"/>
      <c r="H165" s="328"/>
      <c r="I165" s="328"/>
      <c r="J165" s="290" t="s">
        <v>4923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4927</v>
      </c>
      <c r="D167" s="276"/>
      <c r="E167" s="276"/>
      <c r="F167" s="295" t="s">
        <v>4924</v>
      </c>
      <c r="G167" s="276"/>
      <c r="H167" s="276" t="s">
        <v>4963</v>
      </c>
      <c r="I167" s="276" t="s">
        <v>4926</v>
      </c>
      <c r="J167" s="276">
        <v>120</v>
      </c>
      <c r="K167" s="317"/>
    </row>
    <row r="168" spans="2:11" ht="15" customHeight="1">
      <c r="B168" s="296"/>
      <c r="C168" s="276" t="s">
        <v>4972</v>
      </c>
      <c r="D168" s="276"/>
      <c r="E168" s="276"/>
      <c r="F168" s="295" t="s">
        <v>4924</v>
      </c>
      <c r="G168" s="276"/>
      <c r="H168" s="276" t="s">
        <v>4973</v>
      </c>
      <c r="I168" s="276" t="s">
        <v>4926</v>
      </c>
      <c r="J168" s="276" t="s">
        <v>4974</v>
      </c>
      <c r="K168" s="317"/>
    </row>
    <row r="169" spans="2:11" ht="15" customHeight="1">
      <c r="B169" s="296"/>
      <c r="C169" s="276" t="s">
        <v>84</v>
      </c>
      <c r="D169" s="276"/>
      <c r="E169" s="276"/>
      <c r="F169" s="295" t="s">
        <v>4924</v>
      </c>
      <c r="G169" s="276"/>
      <c r="H169" s="276" t="s">
        <v>4990</v>
      </c>
      <c r="I169" s="276" t="s">
        <v>4926</v>
      </c>
      <c r="J169" s="276" t="s">
        <v>4974</v>
      </c>
      <c r="K169" s="317"/>
    </row>
    <row r="170" spans="2:11" ht="15" customHeight="1">
      <c r="B170" s="296"/>
      <c r="C170" s="276" t="s">
        <v>4929</v>
      </c>
      <c r="D170" s="276"/>
      <c r="E170" s="276"/>
      <c r="F170" s="295" t="s">
        <v>4930</v>
      </c>
      <c r="G170" s="276"/>
      <c r="H170" s="276" t="s">
        <v>4990</v>
      </c>
      <c r="I170" s="276" t="s">
        <v>4926</v>
      </c>
      <c r="J170" s="276">
        <v>50</v>
      </c>
      <c r="K170" s="317"/>
    </row>
    <row r="171" spans="2:11" ht="15" customHeight="1">
      <c r="B171" s="296"/>
      <c r="C171" s="276" t="s">
        <v>4932</v>
      </c>
      <c r="D171" s="276"/>
      <c r="E171" s="276"/>
      <c r="F171" s="295" t="s">
        <v>4924</v>
      </c>
      <c r="G171" s="276"/>
      <c r="H171" s="276" t="s">
        <v>4990</v>
      </c>
      <c r="I171" s="276" t="s">
        <v>4934</v>
      </c>
      <c r="J171" s="276"/>
      <c r="K171" s="317"/>
    </row>
    <row r="172" spans="2:11" ht="15" customHeight="1">
      <c r="B172" s="296"/>
      <c r="C172" s="276" t="s">
        <v>4943</v>
      </c>
      <c r="D172" s="276"/>
      <c r="E172" s="276"/>
      <c r="F172" s="295" t="s">
        <v>4930</v>
      </c>
      <c r="G172" s="276"/>
      <c r="H172" s="276" t="s">
        <v>4990</v>
      </c>
      <c r="I172" s="276" t="s">
        <v>4926</v>
      </c>
      <c r="J172" s="276">
        <v>50</v>
      </c>
      <c r="K172" s="317"/>
    </row>
    <row r="173" spans="2:11" ht="15" customHeight="1">
      <c r="B173" s="296"/>
      <c r="C173" s="276" t="s">
        <v>4951</v>
      </c>
      <c r="D173" s="276"/>
      <c r="E173" s="276"/>
      <c r="F173" s="295" t="s">
        <v>4930</v>
      </c>
      <c r="G173" s="276"/>
      <c r="H173" s="276" t="s">
        <v>4990</v>
      </c>
      <c r="I173" s="276" t="s">
        <v>4926</v>
      </c>
      <c r="J173" s="276">
        <v>50</v>
      </c>
      <c r="K173" s="317"/>
    </row>
    <row r="174" spans="2:11" ht="15" customHeight="1">
      <c r="B174" s="296"/>
      <c r="C174" s="276" t="s">
        <v>4949</v>
      </c>
      <c r="D174" s="276"/>
      <c r="E174" s="276"/>
      <c r="F174" s="295" t="s">
        <v>4930</v>
      </c>
      <c r="G174" s="276"/>
      <c r="H174" s="276" t="s">
        <v>4990</v>
      </c>
      <c r="I174" s="276" t="s">
        <v>4926</v>
      </c>
      <c r="J174" s="276">
        <v>50</v>
      </c>
      <c r="K174" s="317"/>
    </row>
    <row r="175" spans="2:11" ht="15" customHeight="1">
      <c r="B175" s="296"/>
      <c r="C175" s="276" t="s">
        <v>172</v>
      </c>
      <c r="D175" s="276"/>
      <c r="E175" s="276"/>
      <c r="F175" s="295" t="s">
        <v>4924</v>
      </c>
      <c r="G175" s="276"/>
      <c r="H175" s="276" t="s">
        <v>4991</v>
      </c>
      <c r="I175" s="276" t="s">
        <v>4992</v>
      </c>
      <c r="J175" s="276"/>
      <c r="K175" s="317"/>
    </row>
    <row r="176" spans="2:11" ht="15" customHeight="1">
      <c r="B176" s="296"/>
      <c r="C176" s="276" t="s">
        <v>58</v>
      </c>
      <c r="D176" s="276"/>
      <c r="E176" s="276"/>
      <c r="F176" s="295" t="s">
        <v>4924</v>
      </c>
      <c r="G176" s="276"/>
      <c r="H176" s="276" t="s">
        <v>4993</v>
      </c>
      <c r="I176" s="276" t="s">
        <v>4994</v>
      </c>
      <c r="J176" s="276">
        <v>1</v>
      </c>
      <c r="K176" s="317"/>
    </row>
    <row r="177" spans="2:11" ht="15" customHeight="1">
      <c r="B177" s="296"/>
      <c r="C177" s="276" t="s">
        <v>54</v>
      </c>
      <c r="D177" s="276"/>
      <c r="E177" s="276"/>
      <c r="F177" s="295" t="s">
        <v>4924</v>
      </c>
      <c r="G177" s="276"/>
      <c r="H177" s="276" t="s">
        <v>4995</v>
      </c>
      <c r="I177" s="276" t="s">
        <v>4926</v>
      </c>
      <c r="J177" s="276">
        <v>20</v>
      </c>
      <c r="K177" s="317"/>
    </row>
    <row r="178" spans="2:11" ht="15" customHeight="1">
      <c r="B178" s="296"/>
      <c r="C178" s="276" t="s">
        <v>173</v>
      </c>
      <c r="D178" s="276"/>
      <c r="E178" s="276"/>
      <c r="F178" s="295" t="s">
        <v>4924</v>
      </c>
      <c r="G178" s="276"/>
      <c r="H178" s="276" t="s">
        <v>4996</v>
      </c>
      <c r="I178" s="276" t="s">
        <v>4926</v>
      </c>
      <c r="J178" s="276">
        <v>255</v>
      </c>
      <c r="K178" s="317"/>
    </row>
    <row r="179" spans="2:11" ht="15" customHeight="1">
      <c r="B179" s="296"/>
      <c r="C179" s="276" t="s">
        <v>174</v>
      </c>
      <c r="D179" s="276"/>
      <c r="E179" s="276"/>
      <c r="F179" s="295" t="s">
        <v>4924</v>
      </c>
      <c r="G179" s="276"/>
      <c r="H179" s="276" t="s">
        <v>4889</v>
      </c>
      <c r="I179" s="276" t="s">
        <v>4926</v>
      </c>
      <c r="J179" s="276">
        <v>10</v>
      </c>
      <c r="K179" s="317"/>
    </row>
    <row r="180" spans="2:11" ht="15" customHeight="1">
      <c r="B180" s="296"/>
      <c r="C180" s="276" t="s">
        <v>175</v>
      </c>
      <c r="D180" s="276"/>
      <c r="E180" s="276"/>
      <c r="F180" s="295" t="s">
        <v>4924</v>
      </c>
      <c r="G180" s="276"/>
      <c r="H180" s="276" t="s">
        <v>4997</v>
      </c>
      <c r="I180" s="276" t="s">
        <v>4958</v>
      </c>
      <c r="J180" s="276"/>
      <c r="K180" s="317"/>
    </row>
    <row r="181" spans="2:11" ht="15" customHeight="1">
      <c r="B181" s="296"/>
      <c r="C181" s="276" t="s">
        <v>4998</v>
      </c>
      <c r="D181" s="276"/>
      <c r="E181" s="276"/>
      <c r="F181" s="295" t="s">
        <v>4924</v>
      </c>
      <c r="G181" s="276"/>
      <c r="H181" s="276" t="s">
        <v>4999</v>
      </c>
      <c r="I181" s="276" t="s">
        <v>4958</v>
      </c>
      <c r="J181" s="276"/>
      <c r="K181" s="317"/>
    </row>
    <row r="182" spans="2:11" ht="15" customHeight="1">
      <c r="B182" s="296"/>
      <c r="C182" s="276" t="s">
        <v>4987</v>
      </c>
      <c r="D182" s="276"/>
      <c r="E182" s="276"/>
      <c r="F182" s="295" t="s">
        <v>4924</v>
      </c>
      <c r="G182" s="276"/>
      <c r="H182" s="276" t="s">
        <v>5000</v>
      </c>
      <c r="I182" s="276" t="s">
        <v>4958</v>
      </c>
      <c r="J182" s="276"/>
      <c r="K182" s="317"/>
    </row>
    <row r="183" spans="2:11" ht="15" customHeight="1">
      <c r="B183" s="296"/>
      <c r="C183" s="276" t="s">
        <v>177</v>
      </c>
      <c r="D183" s="276"/>
      <c r="E183" s="276"/>
      <c r="F183" s="295" t="s">
        <v>4930</v>
      </c>
      <c r="G183" s="276"/>
      <c r="H183" s="276" t="s">
        <v>5001</v>
      </c>
      <c r="I183" s="276" t="s">
        <v>4926</v>
      </c>
      <c r="J183" s="276">
        <v>50</v>
      </c>
      <c r="K183" s="317"/>
    </row>
    <row r="184" spans="2:11" ht="15" customHeight="1">
      <c r="B184" s="296"/>
      <c r="C184" s="276" t="s">
        <v>5002</v>
      </c>
      <c r="D184" s="276"/>
      <c r="E184" s="276"/>
      <c r="F184" s="295" t="s">
        <v>4930</v>
      </c>
      <c r="G184" s="276"/>
      <c r="H184" s="276" t="s">
        <v>5003</v>
      </c>
      <c r="I184" s="276" t="s">
        <v>5004</v>
      </c>
      <c r="J184" s="276"/>
      <c r="K184" s="317"/>
    </row>
    <row r="185" spans="2:11" ht="15" customHeight="1">
      <c r="B185" s="296"/>
      <c r="C185" s="276" t="s">
        <v>5005</v>
      </c>
      <c r="D185" s="276"/>
      <c r="E185" s="276"/>
      <c r="F185" s="295" t="s">
        <v>4930</v>
      </c>
      <c r="G185" s="276"/>
      <c r="H185" s="276" t="s">
        <v>5006</v>
      </c>
      <c r="I185" s="276" t="s">
        <v>5004</v>
      </c>
      <c r="J185" s="276"/>
      <c r="K185" s="317"/>
    </row>
    <row r="186" spans="2:11" ht="15" customHeight="1">
      <c r="B186" s="296"/>
      <c r="C186" s="276" t="s">
        <v>5007</v>
      </c>
      <c r="D186" s="276"/>
      <c r="E186" s="276"/>
      <c r="F186" s="295" t="s">
        <v>4930</v>
      </c>
      <c r="G186" s="276"/>
      <c r="H186" s="276" t="s">
        <v>5008</v>
      </c>
      <c r="I186" s="276" t="s">
        <v>5004</v>
      </c>
      <c r="J186" s="276"/>
      <c r="K186" s="317"/>
    </row>
    <row r="187" spans="2:11" ht="15" customHeight="1">
      <c r="B187" s="296"/>
      <c r="C187" s="329" t="s">
        <v>5009</v>
      </c>
      <c r="D187" s="276"/>
      <c r="E187" s="276"/>
      <c r="F187" s="295" t="s">
        <v>4930</v>
      </c>
      <c r="G187" s="276"/>
      <c r="H187" s="276" t="s">
        <v>5010</v>
      </c>
      <c r="I187" s="276" t="s">
        <v>5011</v>
      </c>
      <c r="J187" s="330" t="s">
        <v>5012</v>
      </c>
      <c r="K187" s="317"/>
    </row>
    <row r="188" spans="2:11" ht="15" customHeight="1">
      <c r="B188" s="296"/>
      <c r="C188" s="281" t="s">
        <v>43</v>
      </c>
      <c r="D188" s="276"/>
      <c r="E188" s="276"/>
      <c r="F188" s="295" t="s">
        <v>4924</v>
      </c>
      <c r="G188" s="276"/>
      <c r="H188" s="272" t="s">
        <v>5013</v>
      </c>
      <c r="I188" s="276" t="s">
        <v>5014</v>
      </c>
      <c r="J188" s="276"/>
      <c r="K188" s="317"/>
    </row>
    <row r="189" spans="2:11" ht="15" customHeight="1">
      <c r="B189" s="296"/>
      <c r="C189" s="281" t="s">
        <v>5015</v>
      </c>
      <c r="D189" s="276"/>
      <c r="E189" s="276"/>
      <c r="F189" s="295" t="s">
        <v>4924</v>
      </c>
      <c r="G189" s="276"/>
      <c r="H189" s="276" t="s">
        <v>5016</v>
      </c>
      <c r="I189" s="276" t="s">
        <v>4958</v>
      </c>
      <c r="J189" s="276"/>
      <c r="K189" s="317"/>
    </row>
    <row r="190" spans="2:11" ht="15" customHeight="1">
      <c r="B190" s="296"/>
      <c r="C190" s="281" t="s">
        <v>5017</v>
      </c>
      <c r="D190" s="276"/>
      <c r="E190" s="276"/>
      <c r="F190" s="295" t="s">
        <v>4924</v>
      </c>
      <c r="G190" s="276"/>
      <c r="H190" s="276" t="s">
        <v>5018</v>
      </c>
      <c r="I190" s="276" t="s">
        <v>4958</v>
      </c>
      <c r="J190" s="276"/>
      <c r="K190" s="317"/>
    </row>
    <row r="191" spans="2:11" ht="15" customHeight="1">
      <c r="B191" s="296"/>
      <c r="C191" s="281" t="s">
        <v>5019</v>
      </c>
      <c r="D191" s="276"/>
      <c r="E191" s="276"/>
      <c r="F191" s="295" t="s">
        <v>4930</v>
      </c>
      <c r="G191" s="276"/>
      <c r="H191" s="276" t="s">
        <v>5020</v>
      </c>
      <c r="I191" s="276" t="s">
        <v>4958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1" t="s">
        <v>5021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5022</v>
      </c>
      <c r="D198" s="332"/>
      <c r="E198" s="332"/>
      <c r="F198" s="332" t="s">
        <v>5023</v>
      </c>
      <c r="G198" s="333"/>
      <c r="H198" s="396" t="s">
        <v>5024</v>
      </c>
      <c r="I198" s="396"/>
      <c r="J198" s="396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5014</v>
      </c>
      <c r="D200" s="276"/>
      <c r="E200" s="276"/>
      <c r="F200" s="295" t="s">
        <v>44</v>
      </c>
      <c r="G200" s="276"/>
      <c r="H200" s="393" t="s">
        <v>5025</v>
      </c>
      <c r="I200" s="393"/>
      <c r="J200" s="393"/>
      <c r="K200" s="317"/>
    </row>
    <row r="201" spans="2:11" ht="15" customHeight="1">
      <c r="B201" s="296"/>
      <c r="C201" s="302"/>
      <c r="D201" s="276"/>
      <c r="E201" s="276"/>
      <c r="F201" s="295" t="s">
        <v>45</v>
      </c>
      <c r="G201" s="276"/>
      <c r="H201" s="393" t="s">
        <v>5026</v>
      </c>
      <c r="I201" s="393"/>
      <c r="J201" s="393"/>
      <c r="K201" s="317"/>
    </row>
    <row r="202" spans="2:11" ht="15" customHeight="1">
      <c r="B202" s="296"/>
      <c r="C202" s="302"/>
      <c r="D202" s="276"/>
      <c r="E202" s="276"/>
      <c r="F202" s="295" t="s">
        <v>48</v>
      </c>
      <c r="G202" s="276"/>
      <c r="H202" s="393" t="s">
        <v>5027</v>
      </c>
      <c r="I202" s="393"/>
      <c r="J202" s="393"/>
      <c r="K202" s="317"/>
    </row>
    <row r="203" spans="2:11" ht="15" customHeight="1">
      <c r="B203" s="296"/>
      <c r="C203" s="276"/>
      <c r="D203" s="276"/>
      <c r="E203" s="276"/>
      <c r="F203" s="295" t="s">
        <v>46</v>
      </c>
      <c r="G203" s="276"/>
      <c r="H203" s="393" t="s">
        <v>5028</v>
      </c>
      <c r="I203" s="393"/>
      <c r="J203" s="393"/>
      <c r="K203" s="317"/>
    </row>
    <row r="204" spans="2:11" ht="15" customHeight="1">
      <c r="B204" s="296"/>
      <c r="C204" s="276"/>
      <c r="D204" s="276"/>
      <c r="E204" s="276"/>
      <c r="F204" s="295" t="s">
        <v>47</v>
      </c>
      <c r="G204" s="276"/>
      <c r="H204" s="393" t="s">
        <v>5029</v>
      </c>
      <c r="I204" s="393"/>
      <c r="J204" s="393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4970</v>
      </c>
      <c r="D206" s="276"/>
      <c r="E206" s="276"/>
      <c r="F206" s="295" t="s">
        <v>78</v>
      </c>
      <c r="G206" s="276"/>
      <c r="H206" s="393" t="s">
        <v>5030</v>
      </c>
      <c r="I206" s="393"/>
      <c r="J206" s="393"/>
      <c r="K206" s="317"/>
    </row>
    <row r="207" spans="2:11" ht="15" customHeight="1">
      <c r="B207" s="296"/>
      <c r="C207" s="302"/>
      <c r="D207" s="276"/>
      <c r="E207" s="276"/>
      <c r="F207" s="295" t="s">
        <v>4870</v>
      </c>
      <c r="G207" s="276"/>
      <c r="H207" s="393" t="s">
        <v>4871</v>
      </c>
      <c r="I207" s="393"/>
      <c r="J207" s="393"/>
      <c r="K207" s="317"/>
    </row>
    <row r="208" spans="2:11" ht="15" customHeight="1">
      <c r="B208" s="296"/>
      <c r="C208" s="276"/>
      <c r="D208" s="276"/>
      <c r="E208" s="276"/>
      <c r="F208" s="295" t="s">
        <v>4868</v>
      </c>
      <c r="G208" s="276"/>
      <c r="H208" s="393" t="s">
        <v>5031</v>
      </c>
      <c r="I208" s="393"/>
      <c r="J208" s="393"/>
      <c r="K208" s="317"/>
    </row>
    <row r="209" spans="2:11" ht="15" customHeight="1">
      <c r="B209" s="334"/>
      <c r="C209" s="302"/>
      <c r="D209" s="302"/>
      <c r="E209" s="302"/>
      <c r="F209" s="295" t="s">
        <v>4872</v>
      </c>
      <c r="G209" s="281"/>
      <c r="H209" s="397" t="s">
        <v>4873</v>
      </c>
      <c r="I209" s="397"/>
      <c r="J209" s="397"/>
      <c r="K209" s="335"/>
    </row>
    <row r="210" spans="2:11" ht="15" customHeight="1">
      <c r="B210" s="334"/>
      <c r="C210" s="302"/>
      <c r="D210" s="302"/>
      <c r="E210" s="302"/>
      <c r="F210" s="295" t="s">
        <v>3796</v>
      </c>
      <c r="G210" s="281"/>
      <c r="H210" s="397" t="s">
        <v>5032</v>
      </c>
      <c r="I210" s="397"/>
      <c r="J210" s="397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4994</v>
      </c>
      <c r="D212" s="302"/>
      <c r="E212" s="302"/>
      <c r="F212" s="295">
        <v>1</v>
      </c>
      <c r="G212" s="281"/>
      <c r="H212" s="397" t="s">
        <v>5033</v>
      </c>
      <c r="I212" s="397"/>
      <c r="J212" s="397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97" t="s">
        <v>5034</v>
      </c>
      <c r="I213" s="397"/>
      <c r="J213" s="397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97" t="s">
        <v>5035</v>
      </c>
      <c r="I214" s="397"/>
      <c r="J214" s="397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97" t="s">
        <v>5036</v>
      </c>
      <c r="I215" s="397"/>
      <c r="J215" s="397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8"/>
  <sheetViews>
    <sheetView showGridLines="0" workbookViewId="0">
      <pane ySplit="1" topLeftCell="A20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85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138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ROUND(J106,2)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ROUND(SUM(BE106:BE2817), 2)</f>
        <v>0</v>
      </c>
      <c r="G32" s="43"/>
      <c r="H32" s="43"/>
      <c r="I32" s="127">
        <v>0.21</v>
      </c>
      <c r="J32" s="126">
        <f>ROUND(ROUND((SUM(BE106:BE2817)),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ROUND(SUM(BF106:BF2817), 2)</f>
        <v>0</v>
      </c>
      <c r="G33" s="43"/>
      <c r="H33" s="43"/>
      <c r="I33" s="127">
        <v>0.15</v>
      </c>
      <c r="J33" s="126">
        <f>ROUND(ROUND((SUM(BF106:BF2817)),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ROUND(SUM(BG106:BG2817),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ROUND(SUM(BH106:BH2817),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ROUND(SUM(BI106:BI2817),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01 - Architektonicko stavební řešení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J106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J107</f>
        <v>0</v>
      </c>
      <c r="K61" s="149"/>
    </row>
    <row r="62" spans="2:47" s="9" customFormat="1" ht="19.89999999999999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47" s="9" customFormat="1" ht="19.899999999999999" customHeight="1">
      <c r="B63" s="150"/>
      <c r="C63" s="151"/>
      <c r="D63" s="152" t="s">
        <v>149</v>
      </c>
      <c r="E63" s="153"/>
      <c r="F63" s="153"/>
      <c r="G63" s="153"/>
      <c r="H63" s="153"/>
      <c r="I63" s="154"/>
      <c r="J63" s="155">
        <f>J217</f>
        <v>0</v>
      </c>
      <c r="K63" s="156"/>
    </row>
    <row r="64" spans="2:47" s="9" customFormat="1" ht="19.899999999999999" customHeight="1">
      <c r="B64" s="150"/>
      <c r="C64" s="151"/>
      <c r="D64" s="152" t="s">
        <v>150</v>
      </c>
      <c r="E64" s="153"/>
      <c r="F64" s="153"/>
      <c r="G64" s="153"/>
      <c r="H64" s="153"/>
      <c r="I64" s="154"/>
      <c r="J64" s="155">
        <f>J367</f>
        <v>0</v>
      </c>
      <c r="K64" s="156"/>
    </row>
    <row r="65" spans="2:11" s="9" customFormat="1" ht="19.899999999999999" customHeight="1">
      <c r="B65" s="150"/>
      <c r="C65" s="151"/>
      <c r="D65" s="152" t="s">
        <v>151</v>
      </c>
      <c r="E65" s="153"/>
      <c r="F65" s="153"/>
      <c r="G65" s="153"/>
      <c r="H65" s="153"/>
      <c r="I65" s="154"/>
      <c r="J65" s="155">
        <f>J490</f>
        <v>0</v>
      </c>
      <c r="K65" s="156"/>
    </row>
    <row r="66" spans="2:11" s="9" customFormat="1" ht="19.899999999999999" customHeight="1">
      <c r="B66" s="150"/>
      <c r="C66" s="151"/>
      <c r="D66" s="152" t="s">
        <v>152</v>
      </c>
      <c r="E66" s="153"/>
      <c r="F66" s="153"/>
      <c r="G66" s="153"/>
      <c r="H66" s="153"/>
      <c r="I66" s="154"/>
      <c r="J66" s="155">
        <f>J674</f>
        <v>0</v>
      </c>
      <c r="K66" s="156"/>
    </row>
    <row r="67" spans="2:11" s="9" customFormat="1" ht="19.899999999999999" customHeight="1">
      <c r="B67" s="150"/>
      <c r="C67" s="151"/>
      <c r="D67" s="152" t="s">
        <v>153</v>
      </c>
      <c r="E67" s="153"/>
      <c r="F67" s="153"/>
      <c r="G67" s="153"/>
      <c r="H67" s="153"/>
      <c r="I67" s="154"/>
      <c r="J67" s="155">
        <f>J905</f>
        <v>0</v>
      </c>
      <c r="K67" s="156"/>
    </row>
    <row r="68" spans="2:11" s="9" customFormat="1" ht="19.899999999999999" customHeight="1">
      <c r="B68" s="150"/>
      <c r="C68" s="151"/>
      <c r="D68" s="152" t="s">
        <v>154</v>
      </c>
      <c r="E68" s="153"/>
      <c r="F68" s="153"/>
      <c r="G68" s="153"/>
      <c r="H68" s="153"/>
      <c r="I68" s="154"/>
      <c r="J68" s="155">
        <f>J1277</f>
        <v>0</v>
      </c>
      <c r="K68" s="156"/>
    </row>
    <row r="69" spans="2:11" s="9" customFormat="1" ht="19.899999999999999" customHeight="1">
      <c r="B69" s="150"/>
      <c r="C69" s="151"/>
      <c r="D69" s="152" t="s">
        <v>155</v>
      </c>
      <c r="E69" s="153"/>
      <c r="F69" s="153"/>
      <c r="G69" s="153"/>
      <c r="H69" s="153"/>
      <c r="I69" s="154"/>
      <c r="J69" s="155">
        <f>J1294</f>
        <v>0</v>
      </c>
      <c r="K69" s="156"/>
    </row>
    <row r="70" spans="2:11" s="8" customFormat="1" ht="24.95" customHeight="1">
      <c r="B70" s="143"/>
      <c r="C70" s="144"/>
      <c r="D70" s="145" t="s">
        <v>156</v>
      </c>
      <c r="E70" s="146"/>
      <c r="F70" s="146"/>
      <c r="G70" s="146"/>
      <c r="H70" s="146"/>
      <c r="I70" s="147"/>
      <c r="J70" s="148">
        <f>J1296</f>
        <v>0</v>
      </c>
      <c r="K70" s="149"/>
    </row>
    <row r="71" spans="2:11" s="9" customFormat="1" ht="19.899999999999999" customHeight="1">
      <c r="B71" s="150"/>
      <c r="C71" s="151"/>
      <c r="D71" s="152" t="s">
        <v>157</v>
      </c>
      <c r="E71" s="153"/>
      <c r="F71" s="153"/>
      <c r="G71" s="153"/>
      <c r="H71" s="153"/>
      <c r="I71" s="154"/>
      <c r="J71" s="155">
        <f>J1297</f>
        <v>0</v>
      </c>
      <c r="K71" s="156"/>
    </row>
    <row r="72" spans="2:11" s="9" customFormat="1" ht="19.899999999999999" customHeight="1">
      <c r="B72" s="150"/>
      <c r="C72" s="151"/>
      <c r="D72" s="152" t="s">
        <v>158</v>
      </c>
      <c r="E72" s="153"/>
      <c r="F72" s="153"/>
      <c r="G72" s="153"/>
      <c r="H72" s="153"/>
      <c r="I72" s="154"/>
      <c r="J72" s="155">
        <f>J1354</f>
        <v>0</v>
      </c>
      <c r="K72" s="156"/>
    </row>
    <row r="73" spans="2:11" s="9" customFormat="1" ht="19.899999999999999" customHeight="1">
      <c r="B73" s="150"/>
      <c r="C73" s="151"/>
      <c r="D73" s="152" t="s">
        <v>159</v>
      </c>
      <c r="E73" s="153"/>
      <c r="F73" s="153"/>
      <c r="G73" s="153"/>
      <c r="H73" s="153"/>
      <c r="I73" s="154"/>
      <c r="J73" s="155">
        <f>J1459</f>
        <v>0</v>
      </c>
      <c r="K73" s="156"/>
    </row>
    <row r="74" spans="2:11" s="9" customFormat="1" ht="19.899999999999999" customHeight="1">
      <c r="B74" s="150"/>
      <c r="C74" s="151"/>
      <c r="D74" s="152" t="s">
        <v>160</v>
      </c>
      <c r="E74" s="153"/>
      <c r="F74" s="153"/>
      <c r="G74" s="153"/>
      <c r="H74" s="153"/>
      <c r="I74" s="154"/>
      <c r="J74" s="155">
        <f>J1663</f>
        <v>0</v>
      </c>
      <c r="K74" s="156"/>
    </row>
    <row r="75" spans="2:11" s="9" customFormat="1" ht="19.899999999999999" customHeight="1">
      <c r="B75" s="150"/>
      <c r="C75" s="151"/>
      <c r="D75" s="152" t="s">
        <v>161</v>
      </c>
      <c r="E75" s="153"/>
      <c r="F75" s="153"/>
      <c r="G75" s="153"/>
      <c r="H75" s="153"/>
      <c r="I75" s="154"/>
      <c r="J75" s="155">
        <f>J1766</f>
        <v>0</v>
      </c>
      <c r="K75" s="156"/>
    </row>
    <row r="76" spans="2:11" s="9" customFormat="1" ht="19.899999999999999" customHeight="1">
      <c r="B76" s="150"/>
      <c r="C76" s="151"/>
      <c r="D76" s="152" t="s">
        <v>162</v>
      </c>
      <c r="E76" s="153"/>
      <c r="F76" s="153"/>
      <c r="G76" s="153"/>
      <c r="H76" s="153"/>
      <c r="I76" s="154"/>
      <c r="J76" s="155">
        <f>J1937</f>
        <v>0</v>
      </c>
      <c r="K76" s="156"/>
    </row>
    <row r="77" spans="2:11" s="9" customFormat="1" ht="19.899999999999999" customHeight="1">
      <c r="B77" s="150"/>
      <c r="C77" s="151"/>
      <c r="D77" s="152" t="s">
        <v>163</v>
      </c>
      <c r="E77" s="153"/>
      <c r="F77" s="153"/>
      <c r="G77" s="153"/>
      <c r="H77" s="153"/>
      <c r="I77" s="154"/>
      <c r="J77" s="155">
        <f>J2045</f>
        <v>0</v>
      </c>
      <c r="K77" s="156"/>
    </row>
    <row r="78" spans="2:11" s="9" customFormat="1" ht="19.899999999999999" customHeight="1">
      <c r="B78" s="150"/>
      <c r="C78" s="151"/>
      <c r="D78" s="152" t="s">
        <v>164</v>
      </c>
      <c r="E78" s="153"/>
      <c r="F78" s="153"/>
      <c r="G78" s="153"/>
      <c r="H78" s="153"/>
      <c r="I78" s="154"/>
      <c r="J78" s="155">
        <f>J2246</f>
        <v>0</v>
      </c>
      <c r="K78" s="156"/>
    </row>
    <row r="79" spans="2:11" s="9" customFormat="1" ht="19.899999999999999" customHeight="1">
      <c r="B79" s="150"/>
      <c r="C79" s="151"/>
      <c r="D79" s="152" t="s">
        <v>165</v>
      </c>
      <c r="E79" s="153"/>
      <c r="F79" s="153"/>
      <c r="G79" s="153"/>
      <c r="H79" s="153"/>
      <c r="I79" s="154"/>
      <c r="J79" s="155">
        <f>J2510</f>
        <v>0</v>
      </c>
      <c r="K79" s="156"/>
    </row>
    <row r="80" spans="2:11" s="9" customFormat="1" ht="19.899999999999999" customHeight="1">
      <c r="B80" s="150"/>
      <c r="C80" s="151"/>
      <c r="D80" s="152" t="s">
        <v>166</v>
      </c>
      <c r="E80" s="153"/>
      <c r="F80" s="153"/>
      <c r="G80" s="153"/>
      <c r="H80" s="153"/>
      <c r="I80" s="154"/>
      <c r="J80" s="155">
        <f>J2571</f>
        <v>0</v>
      </c>
      <c r="K80" s="156"/>
    </row>
    <row r="81" spans="2:12" s="9" customFormat="1" ht="19.899999999999999" customHeight="1">
      <c r="B81" s="150"/>
      <c r="C81" s="151"/>
      <c r="D81" s="152" t="s">
        <v>167</v>
      </c>
      <c r="E81" s="153"/>
      <c r="F81" s="153"/>
      <c r="G81" s="153"/>
      <c r="H81" s="153"/>
      <c r="I81" s="154"/>
      <c r="J81" s="155">
        <f>J2650</f>
        <v>0</v>
      </c>
      <c r="K81" s="156"/>
    </row>
    <row r="82" spans="2:12" s="9" customFormat="1" ht="19.899999999999999" customHeight="1">
      <c r="B82" s="150"/>
      <c r="C82" s="151"/>
      <c r="D82" s="152" t="s">
        <v>168</v>
      </c>
      <c r="E82" s="153"/>
      <c r="F82" s="153"/>
      <c r="G82" s="153"/>
      <c r="H82" s="153"/>
      <c r="I82" s="154"/>
      <c r="J82" s="155">
        <f>J2684</f>
        <v>0</v>
      </c>
      <c r="K82" s="156"/>
    </row>
    <row r="83" spans="2:12" s="9" customFormat="1" ht="19.899999999999999" customHeight="1">
      <c r="B83" s="150"/>
      <c r="C83" s="151"/>
      <c r="D83" s="152" t="s">
        <v>169</v>
      </c>
      <c r="E83" s="153"/>
      <c r="F83" s="153"/>
      <c r="G83" s="153"/>
      <c r="H83" s="153"/>
      <c r="I83" s="154"/>
      <c r="J83" s="155">
        <f>J2764</f>
        <v>0</v>
      </c>
      <c r="K83" s="156"/>
    </row>
    <row r="84" spans="2:12" s="9" customFormat="1" ht="19.899999999999999" customHeight="1">
      <c r="B84" s="150"/>
      <c r="C84" s="151"/>
      <c r="D84" s="152" t="s">
        <v>170</v>
      </c>
      <c r="E84" s="153"/>
      <c r="F84" s="153"/>
      <c r="G84" s="153"/>
      <c r="H84" s="153"/>
      <c r="I84" s="154"/>
      <c r="J84" s="155">
        <f>J2793</f>
        <v>0</v>
      </c>
      <c r="K84" s="156"/>
    </row>
    <row r="85" spans="2:12" s="1" customFormat="1" ht="21.75" customHeight="1">
      <c r="B85" s="42"/>
      <c r="C85" s="43"/>
      <c r="D85" s="43"/>
      <c r="E85" s="43"/>
      <c r="F85" s="43"/>
      <c r="G85" s="43"/>
      <c r="H85" s="43"/>
      <c r="I85" s="114"/>
      <c r="J85" s="43"/>
      <c r="K85" s="46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35"/>
      <c r="J86" s="58"/>
      <c r="K86" s="59"/>
    </row>
    <row r="90" spans="2:12" s="1" customFormat="1" ht="6.95" customHeight="1">
      <c r="B90" s="60"/>
      <c r="C90" s="61"/>
      <c r="D90" s="61"/>
      <c r="E90" s="61"/>
      <c r="F90" s="61"/>
      <c r="G90" s="61"/>
      <c r="H90" s="61"/>
      <c r="I90" s="136"/>
      <c r="J90" s="61"/>
      <c r="K90" s="61"/>
      <c r="L90" s="42"/>
    </row>
    <row r="91" spans="2:12" s="1" customFormat="1" ht="36.950000000000003" customHeight="1">
      <c r="B91" s="42"/>
      <c r="C91" s="62" t="s">
        <v>171</v>
      </c>
      <c r="L91" s="42"/>
    </row>
    <row r="92" spans="2:12" s="1" customFormat="1" ht="6.95" customHeight="1">
      <c r="B92" s="42"/>
      <c r="L92" s="42"/>
    </row>
    <row r="93" spans="2:12" s="1" customFormat="1" ht="14.45" customHeight="1">
      <c r="B93" s="42"/>
      <c r="C93" s="64" t="s">
        <v>19</v>
      </c>
      <c r="L93" s="42"/>
    </row>
    <row r="94" spans="2:12" s="1" customFormat="1" ht="22.5" customHeight="1">
      <c r="B94" s="42"/>
      <c r="E94" s="386" t="str">
        <f>E7</f>
        <v>PURKRABSKÁ 2-4 - DVORNÍ OBJEKT  ALBÍNKA- STAVEBNÍ ÚPRAVY, parc.č. st.572 , k.ú. Olomouc- město</v>
      </c>
      <c r="F94" s="387"/>
      <c r="G94" s="387"/>
      <c r="H94" s="387"/>
      <c r="L94" s="42"/>
    </row>
    <row r="95" spans="2:12" ht="15">
      <c r="B95" s="29"/>
      <c r="C95" s="64" t="s">
        <v>135</v>
      </c>
      <c r="L95" s="29"/>
    </row>
    <row r="96" spans="2:12" s="1" customFormat="1" ht="22.5" customHeight="1">
      <c r="B96" s="42"/>
      <c r="E96" s="386" t="s">
        <v>136</v>
      </c>
      <c r="F96" s="388"/>
      <c r="G96" s="388"/>
      <c r="H96" s="388"/>
      <c r="L96" s="42"/>
    </row>
    <row r="97" spans="2:65" s="1" customFormat="1" ht="14.45" customHeight="1">
      <c r="B97" s="42"/>
      <c r="C97" s="64" t="s">
        <v>137</v>
      </c>
      <c r="L97" s="42"/>
    </row>
    <row r="98" spans="2:65" s="1" customFormat="1" ht="23.25" customHeight="1">
      <c r="B98" s="42"/>
      <c r="E98" s="356" t="str">
        <f>E11</f>
        <v>01 - Architektonicko stavební řešení</v>
      </c>
      <c r="F98" s="388"/>
      <c r="G98" s="388"/>
      <c r="H98" s="388"/>
      <c r="L98" s="42"/>
    </row>
    <row r="99" spans="2:65" s="1" customFormat="1" ht="6.95" customHeight="1">
      <c r="B99" s="42"/>
      <c r="L99" s="42"/>
    </row>
    <row r="100" spans="2:65" s="1" customFormat="1" ht="18" customHeight="1">
      <c r="B100" s="42"/>
      <c r="C100" s="64" t="s">
        <v>25</v>
      </c>
      <c r="F100" s="157" t="str">
        <f>F14</f>
        <v>Purkrabská, Olomouc</v>
      </c>
      <c r="I100" s="158" t="s">
        <v>27</v>
      </c>
      <c r="J100" s="68" t="str">
        <f>IF(J14="","",J14)</f>
        <v>5. 10. 2016</v>
      </c>
      <c r="L100" s="42"/>
    </row>
    <row r="101" spans="2:65" s="1" customFormat="1" ht="6.95" customHeight="1">
      <c r="B101" s="42"/>
      <c r="L101" s="42"/>
    </row>
    <row r="102" spans="2:65" s="1" customFormat="1" ht="15">
      <c r="B102" s="42"/>
      <c r="C102" s="64" t="s">
        <v>31</v>
      </c>
      <c r="F102" s="157" t="str">
        <f>E17</f>
        <v>Univerzita Palackého v Olomouci</v>
      </c>
      <c r="I102" s="158" t="s">
        <v>36</v>
      </c>
      <c r="J102" s="157" t="str">
        <f>E23</f>
        <v xml:space="preserve">ATELIER Polách &amp; Bravenec s r.o. </v>
      </c>
      <c r="L102" s="42"/>
    </row>
    <row r="103" spans="2:65" s="1" customFormat="1" ht="14.45" customHeight="1">
      <c r="B103" s="42"/>
      <c r="C103" s="64" t="s">
        <v>34</v>
      </c>
      <c r="F103" s="157" t="str">
        <f>IF(E20="","",E20)</f>
        <v/>
      </c>
      <c r="L103" s="42"/>
    </row>
    <row r="104" spans="2:65" s="1" customFormat="1" ht="10.35" customHeight="1">
      <c r="B104" s="42"/>
      <c r="L104" s="42"/>
    </row>
    <row r="105" spans="2:65" s="10" customFormat="1" ht="29.25" customHeight="1">
      <c r="B105" s="159"/>
      <c r="C105" s="160" t="s">
        <v>172</v>
      </c>
      <c r="D105" s="161" t="s">
        <v>58</v>
      </c>
      <c r="E105" s="161" t="s">
        <v>54</v>
      </c>
      <c r="F105" s="161" t="s">
        <v>173</v>
      </c>
      <c r="G105" s="161" t="s">
        <v>174</v>
      </c>
      <c r="H105" s="161" t="s">
        <v>175</v>
      </c>
      <c r="I105" s="162" t="s">
        <v>176</v>
      </c>
      <c r="J105" s="161" t="s">
        <v>144</v>
      </c>
      <c r="K105" s="163" t="s">
        <v>177</v>
      </c>
      <c r="L105" s="159"/>
      <c r="M105" s="74" t="s">
        <v>178</v>
      </c>
      <c r="N105" s="75" t="s">
        <v>43</v>
      </c>
      <c r="O105" s="75" t="s">
        <v>179</v>
      </c>
      <c r="P105" s="75" t="s">
        <v>180</v>
      </c>
      <c r="Q105" s="75" t="s">
        <v>181</v>
      </c>
      <c r="R105" s="75" t="s">
        <v>182</v>
      </c>
      <c r="S105" s="75" t="s">
        <v>183</v>
      </c>
      <c r="T105" s="76" t="s">
        <v>184</v>
      </c>
    </row>
    <row r="106" spans="2:65" s="1" customFormat="1" ht="29.25" customHeight="1">
      <c r="B106" s="42"/>
      <c r="C106" s="78" t="s">
        <v>145</v>
      </c>
      <c r="J106" s="164">
        <f>BK106</f>
        <v>0</v>
      </c>
      <c r="L106" s="42"/>
      <c r="M106" s="77"/>
      <c r="N106" s="69"/>
      <c r="O106" s="69"/>
      <c r="P106" s="165">
        <f>P107+P1296</f>
        <v>0</v>
      </c>
      <c r="Q106" s="69"/>
      <c r="R106" s="165">
        <f>R107+R1296</f>
        <v>999.14622075905891</v>
      </c>
      <c r="S106" s="69"/>
      <c r="T106" s="166">
        <f>T107+T1296</f>
        <v>1011.0075779999999</v>
      </c>
      <c r="AT106" s="25" t="s">
        <v>72</v>
      </c>
      <c r="AU106" s="25" t="s">
        <v>146</v>
      </c>
      <c r="BK106" s="167">
        <f>BK107+BK1296</f>
        <v>0</v>
      </c>
    </row>
    <row r="107" spans="2:65" s="11" customFormat="1" ht="37.35" customHeight="1">
      <c r="B107" s="168"/>
      <c r="D107" s="169" t="s">
        <v>72</v>
      </c>
      <c r="E107" s="170" t="s">
        <v>185</v>
      </c>
      <c r="F107" s="170" t="s">
        <v>186</v>
      </c>
      <c r="I107" s="171"/>
      <c r="J107" s="172">
        <f>BK107</f>
        <v>0</v>
      </c>
      <c r="L107" s="168"/>
      <c r="M107" s="173"/>
      <c r="N107" s="174"/>
      <c r="O107" s="174"/>
      <c r="P107" s="175">
        <f>P108+P217+P367+P490+P674+P905+P1277+P1294</f>
        <v>0</v>
      </c>
      <c r="Q107" s="174"/>
      <c r="R107" s="175">
        <f>R108+R217+R367+R490+R674+R905+R1277+R1294</f>
        <v>941.35959907463473</v>
      </c>
      <c r="S107" s="174"/>
      <c r="T107" s="176">
        <f>T108+T217+T367+T490+T674+T905+T1277+T1294</f>
        <v>1002.9925759999999</v>
      </c>
      <c r="AR107" s="169" t="s">
        <v>24</v>
      </c>
      <c r="AT107" s="177" t="s">
        <v>72</v>
      </c>
      <c r="AU107" s="177" t="s">
        <v>73</v>
      </c>
      <c r="AY107" s="169" t="s">
        <v>187</v>
      </c>
      <c r="BK107" s="178">
        <f>BK108+BK217+BK367+BK490+BK674+BK905+BK1277+BK1294</f>
        <v>0</v>
      </c>
    </row>
    <row r="108" spans="2:65" s="11" customFormat="1" ht="19.899999999999999" customHeight="1">
      <c r="B108" s="168"/>
      <c r="D108" s="179" t="s">
        <v>72</v>
      </c>
      <c r="E108" s="180" t="s">
        <v>24</v>
      </c>
      <c r="F108" s="180" t="s">
        <v>188</v>
      </c>
      <c r="I108" s="171"/>
      <c r="J108" s="181">
        <f>BK108</f>
        <v>0</v>
      </c>
      <c r="L108" s="168"/>
      <c r="M108" s="173"/>
      <c r="N108" s="174"/>
      <c r="O108" s="174"/>
      <c r="P108" s="175">
        <f>SUM(P109:P216)</f>
        <v>0</v>
      </c>
      <c r="Q108" s="174"/>
      <c r="R108" s="175">
        <f>SUM(R109:R216)</f>
        <v>30.43</v>
      </c>
      <c r="S108" s="174"/>
      <c r="T108" s="176">
        <f>SUM(T109:T216)</f>
        <v>0</v>
      </c>
      <c r="AR108" s="169" t="s">
        <v>24</v>
      </c>
      <c r="AT108" s="177" t="s">
        <v>72</v>
      </c>
      <c r="AU108" s="177" t="s">
        <v>24</v>
      </c>
      <c r="AY108" s="169" t="s">
        <v>187</v>
      </c>
      <c r="BK108" s="178">
        <f>SUM(BK109:BK216)</f>
        <v>0</v>
      </c>
    </row>
    <row r="109" spans="2:65" s="1" customFormat="1" ht="31.5" customHeight="1">
      <c r="B109" s="182"/>
      <c r="C109" s="183" t="s">
        <v>24</v>
      </c>
      <c r="D109" s="183" t="s">
        <v>189</v>
      </c>
      <c r="E109" s="184" t="s">
        <v>190</v>
      </c>
      <c r="F109" s="185" t="s">
        <v>191</v>
      </c>
      <c r="G109" s="186" t="s">
        <v>192</v>
      </c>
      <c r="H109" s="187">
        <v>21.152000000000001</v>
      </c>
      <c r="I109" s="188"/>
      <c r="J109" s="189">
        <f>ROUND(I109*H109,2)</f>
        <v>0</v>
      </c>
      <c r="K109" s="185" t="s">
        <v>193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195</v>
      </c>
    </row>
    <row r="110" spans="2:65" s="12" customFormat="1">
      <c r="B110" s="195"/>
      <c r="D110" s="196" t="s">
        <v>196</v>
      </c>
      <c r="E110" s="197" t="s">
        <v>5</v>
      </c>
      <c r="F110" s="198" t="s">
        <v>197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65" s="12" customFormat="1">
      <c r="B111" s="195"/>
      <c r="D111" s="196" t="s">
        <v>196</v>
      </c>
      <c r="E111" s="197" t="s">
        <v>5</v>
      </c>
      <c r="F111" s="198" t="s">
        <v>198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196</v>
      </c>
      <c r="AU111" s="199" t="s">
        <v>80</v>
      </c>
      <c r="AV111" s="12" t="s">
        <v>24</v>
      </c>
      <c r="AW111" s="12" t="s">
        <v>37</v>
      </c>
      <c r="AX111" s="12" t="s">
        <v>73</v>
      </c>
      <c r="AY111" s="199" t="s">
        <v>187</v>
      </c>
    </row>
    <row r="112" spans="2:65" s="13" customFormat="1">
      <c r="B112" s="204"/>
      <c r="D112" s="196" t="s">
        <v>196</v>
      </c>
      <c r="E112" s="205" t="s">
        <v>5</v>
      </c>
      <c r="F112" s="206" t="s">
        <v>199</v>
      </c>
      <c r="H112" s="207">
        <v>15.552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73</v>
      </c>
      <c r="AY112" s="205" t="s">
        <v>187</v>
      </c>
    </row>
    <row r="113" spans="2:65" s="13" customFormat="1">
      <c r="B113" s="204"/>
      <c r="D113" s="196" t="s">
        <v>196</v>
      </c>
      <c r="E113" s="205" t="s">
        <v>5</v>
      </c>
      <c r="F113" s="206" t="s">
        <v>200</v>
      </c>
      <c r="H113" s="207">
        <v>5.6</v>
      </c>
      <c r="I113" s="208"/>
      <c r="L113" s="204"/>
      <c r="M113" s="209"/>
      <c r="N113" s="210"/>
      <c r="O113" s="210"/>
      <c r="P113" s="210"/>
      <c r="Q113" s="210"/>
      <c r="R113" s="210"/>
      <c r="S113" s="210"/>
      <c r="T113" s="211"/>
      <c r="AT113" s="205" t="s">
        <v>196</v>
      </c>
      <c r="AU113" s="205" t="s">
        <v>80</v>
      </c>
      <c r="AV113" s="13" t="s">
        <v>80</v>
      </c>
      <c r="AW113" s="13" t="s">
        <v>37</v>
      </c>
      <c r="AX113" s="13" t="s">
        <v>73</v>
      </c>
      <c r="AY113" s="205" t="s">
        <v>187</v>
      </c>
    </row>
    <row r="114" spans="2:65" s="14" customFormat="1">
      <c r="B114" s="212"/>
      <c r="D114" s="196" t="s">
        <v>196</v>
      </c>
      <c r="E114" s="213" t="s">
        <v>5</v>
      </c>
      <c r="F114" s="214" t="s">
        <v>201</v>
      </c>
      <c r="H114" s="215">
        <v>21.152000000000001</v>
      </c>
      <c r="I114" s="216"/>
      <c r="L114" s="212"/>
      <c r="M114" s="217"/>
      <c r="N114" s="218"/>
      <c r="O114" s="218"/>
      <c r="P114" s="218"/>
      <c r="Q114" s="218"/>
      <c r="R114" s="218"/>
      <c r="S114" s="218"/>
      <c r="T114" s="219"/>
      <c r="AT114" s="213" t="s">
        <v>196</v>
      </c>
      <c r="AU114" s="213" t="s">
        <v>80</v>
      </c>
      <c r="AV114" s="14" t="s">
        <v>202</v>
      </c>
      <c r="AW114" s="14" t="s">
        <v>37</v>
      </c>
      <c r="AX114" s="14" t="s">
        <v>73</v>
      </c>
      <c r="AY114" s="213" t="s">
        <v>187</v>
      </c>
    </row>
    <row r="115" spans="2:65" s="15" customFormat="1">
      <c r="B115" s="220"/>
      <c r="D115" s="221" t="s">
        <v>196</v>
      </c>
      <c r="E115" s="222" t="s">
        <v>5</v>
      </c>
      <c r="F115" s="223" t="s">
        <v>203</v>
      </c>
      <c r="H115" s="224">
        <v>21.152000000000001</v>
      </c>
      <c r="I115" s="225"/>
      <c r="L115" s="220"/>
      <c r="M115" s="226"/>
      <c r="N115" s="227"/>
      <c r="O115" s="227"/>
      <c r="P115" s="227"/>
      <c r="Q115" s="227"/>
      <c r="R115" s="227"/>
      <c r="S115" s="227"/>
      <c r="T115" s="228"/>
      <c r="AT115" s="229" t="s">
        <v>196</v>
      </c>
      <c r="AU115" s="229" t="s">
        <v>80</v>
      </c>
      <c r="AV115" s="15" t="s">
        <v>194</v>
      </c>
      <c r="AW115" s="15" t="s">
        <v>37</v>
      </c>
      <c r="AX115" s="15" t="s">
        <v>24</v>
      </c>
      <c r="AY115" s="229" t="s">
        <v>187</v>
      </c>
    </row>
    <row r="116" spans="2:65" s="1" customFormat="1" ht="44.25" customHeight="1">
      <c r="B116" s="182"/>
      <c r="C116" s="183" t="s">
        <v>80</v>
      </c>
      <c r="D116" s="183" t="s">
        <v>189</v>
      </c>
      <c r="E116" s="184" t="s">
        <v>204</v>
      </c>
      <c r="F116" s="185" t="s">
        <v>205</v>
      </c>
      <c r="G116" s="186" t="s">
        <v>192</v>
      </c>
      <c r="H116" s="187">
        <v>21.152000000000001</v>
      </c>
      <c r="I116" s="188"/>
      <c r="J116" s="189">
        <f>ROUND(I116*H116,2)</f>
        <v>0</v>
      </c>
      <c r="K116" s="185" t="s">
        <v>193</v>
      </c>
      <c r="L116" s="42"/>
      <c r="M116" s="190" t="s">
        <v>5</v>
      </c>
      <c r="N116" s="191" t="s">
        <v>44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194</v>
      </c>
      <c r="AT116" s="25" t="s">
        <v>189</v>
      </c>
      <c r="AU116" s="25" t="s">
        <v>80</v>
      </c>
      <c r="AY116" s="25" t="s">
        <v>187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24</v>
      </c>
      <c r="BK116" s="194">
        <f>ROUND(I116*H116,2)</f>
        <v>0</v>
      </c>
      <c r="BL116" s="25" t="s">
        <v>194</v>
      </c>
      <c r="BM116" s="25" t="s">
        <v>206</v>
      </c>
    </row>
    <row r="117" spans="2:65" s="12" customFormat="1">
      <c r="B117" s="195"/>
      <c r="D117" s="196" t="s">
        <v>196</v>
      </c>
      <c r="E117" s="197" t="s">
        <v>5</v>
      </c>
      <c r="F117" s="198" t="s">
        <v>197</v>
      </c>
      <c r="H117" s="199" t="s">
        <v>5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199" t="s">
        <v>196</v>
      </c>
      <c r="AU117" s="199" t="s">
        <v>80</v>
      </c>
      <c r="AV117" s="12" t="s">
        <v>24</v>
      </c>
      <c r="AW117" s="12" t="s">
        <v>37</v>
      </c>
      <c r="AX117" s="12" t="s">
        <v>73</v>
      </c>
      <c r="AY117" s="199" t="s">
        <v>187</v>
      </c>
    </row>
    <row r="118" spans="2:65" s="12" customFormat="1">
      <c r="B118" s="195"/>
      <c r="D118" s="196" t="s">
        <v>196</v>
      </c>
      <c r="E118" s="197" t="s">
        <v>5</v>
      </c>
      <c r="F118" s="198" t="s">
        <v>198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65" s="13" customFormat="1">
      <c r="B119" s="204"/>
      <c r="D119" s="196" t="s">
        <v>196</v>
      </c>
      <c r="E119" s="205" t="s">
        <v>5</v>
      </c>
      <c r="F119" s="206" t="s">
        <v>199</v>
      </c>
      <c r="H119" s="207">
        <v>15.552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65" s="13" customFormat="1">
      <c r="B120" s="204"/>
      <c r="D120" s="196" t="s">
        <v>196</v>
      </c>
      <c r="E120" s="205" t="s">
        <v>5</v>
      </c>
      <c r="F120" s="206" t="s">
        <v>200</v>
      </c>
      <c r="H120" s="207">
        <v>5.6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65" s="14" customFormat="1">
      <c r="B121" s="212"/>
      <c r="D121" s="196" t="s">
        <v>196</v>
      </c>
      <c r="E121" s="213" t="s">
        <v>5</v>
      </c>
      <c r="F121" s="214" t="s">
        <v>201</v>
      </c>
      <c r="H121" s="215">
        <v>21.152000000000001</v>
      </c>
      <c r="I121" s="216"/>
      <c r="L121" s="212"/>
      <c r="M121" s="217"/>
      <c r="N121" s="218"/>
      <c r="O121" s="218"/>
      <c r="P121" s="218"/>
      <c r="Q121" s="218"/>
      <c r="R121" s="218"/>
      <c r="S121" s="218"/>
      <c r="T121" s="219"/>
      <c r="AT121" s="213" t="s">
        <v>196</v>
      </c>
      <c r="AU121" s="213" t="s">
        <v>80</v>
      </c>
      <c r="AV121" s="14" t="s">
        <v>202</v>
      </c>
      <c r="AW121" s="14" t="s">
        <v>37</v>
      </c>
      <c r="AX121" s="14" t="s">
        <v>73</v>
      </c>
      <c r="AY121" s="213" t="s">
        <v>187</v>
      </c>
    </row>
    <row r="122" spans="2:65" s="15" customFormat="1">
      <c r="B122" s="220"/>
      <c r="D122" s="221" t="s">
        <v>196</v>
      </c>
      <c r="E122" s="222" t="s">
        <v>5</v>
      </c>
      <c r="F122" s="223" t="s">
        <v>203</v>
      </c>
      <c r="H122" s="224">
        <v>21.152000000000001</v>
      </c>
      <c r="I122" s="225"/>
      <c r="L122" s="220"/>
      <c r="M122" s="226"/>
      <c r="N122" s="227"/>
      <c r="O122" s="227"/>
      <c r="P122" s="227"/>
      <c r="Q122" s="227"/>
      <c r="R122" s="227"/>
      <c r="S122" s="227"/>
      <c r="T122" s="228"/>
      <c r="AT122" s="229" t="s">
        <v>196</v>
      </c>
      <c r="AU122" s="229" t="s">
        <v>80</v>
      </c>
      <c r="AV122" s="15" t="s">
        <v>194</v>
      </c>
      <c r="AW122" s="15" t="s">
        <v>37</v>
      </c>
      <c r="AX122" s="15" t="s">
        <v>24</v>
      </c>
      <c r="AY122" s="229" t="s">
        <v>187</v>
      </c>
    </row>
    <row r="123" spans="2:65" s="1" customFormat="1" ht="31.5" customHeight="1">
      <c r="B123" s="182"/>
      <c r="C123" s="183" t="s">
        <v>202</v>
      </c>
      <c r="D123" s="183" t="s">
        <v>189</v>
      </c>
      <c r="E123" s="184" t="s">
        <v>207</v>
      </c>
      <c r="F123" s="185" t="s">
        <v>208</v>
      </c>
      <c r="G123" s="186" t="s">
        <v>192</v>
      </c>
      <c r="H123" s="187">
        <v>32.790999999999997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209</v>
      </c>
    </row>
    <row r="124" spans="2:65" s="12" customFormat="1">
      <c r="B124" s="195"/>
      <c r="D124" s="196" t="s">
        <v>196</v>
      </c>
      <c r="E124" s="197" t="s">
        <v>5</v>
      </c>
      <c r="F124" s="198" t="s">
        <v>210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65" s="12" customFormat="1">
      <c r="B125" s="195"/>
      <c r="D125" s="196" t="s">
        <v>196</v>
      </c>
      <c r="E125" s="197" t="s">
        <v>5</v>
      </c>
      <c r="F125" s="198" t="s">
        <v>211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212</v>
      </c>
      <c r="H126" s="207">
        <v>5.2690000000000001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3" customFormat="1">
      <c r="B127" s="204"/>
      <c r="D127" s="196" t="s">
        <v>196</v>
      </c>
      <c r="E127" s="205" t="s">
        <v>5</v>
      </c>
      <c r="F127" s="206" t="s">
        <v>213</v>
      </c>
      <c r="H127" s="207">
        <v>9.66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196</v>
      </c>
      <c r="AU127" s="205" t="s">
        <v>80</v>
      </c>
      <c r="AV127" s="13" t="s">
        <v>80</v>
      </c>
      <c r="AW127" s="13" t="s">
        <v>37</v>
      </c>
      <c r="AX127" s="13" t="s">
        <v>73</v>
      </c>
      <c r="AY127" s="205" t="s">
        <v>187</v>
      </c>
    </row>
    <row r="128" spans="2:65" s="13" customFormat="1">
      <c r="B128" s="204"/>
      <c r="D128" s="196" t="s">
        <v>196</v>
      </c>
      <c r="E128" s="205" t="s">
        <v>5</v>
      </c>
      <c r="F128" s="206" t="s">
        <v>214</v>
      </c>
      <c r="H128" s="207">
        <v>11.04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65" s="13" customFormat="1">
      <c r="B129" s="204"/>
      <c r="D129" s="196" t="s">
        <v>196</v>
      </c>
      <c r="E129" s="205" t="s">
        <v>5</v>
      </c>
      <c r="F129" s="206" t="s">
        <v>215</v>
      </c>
      <c r="H129" s="207">
        <v>1.0429999999999999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65" s="13" customFormat="1">
      <c r="B130" s="204"/>
      <c r="D130" s="196" t="s">
        <v>196</v>
      </c>
      <c r="E130" s="205" t="s">
        <v>5</v>
      </c>
      <c r="F130" s="206" t="s">
        <v>215</v>
      </c>
      <c r="H130" s="207">
        <v>1.0429999999999999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65" s="13" customFormat="1">
      <c r="B131" s="204"/>
      <c r="D131" s="196" t="s">
        <v>196</v>
      </c>
      <c r="E131" s="205" t="s">
        <v>5</v>
      </c>
      <c r="F131" s="206" t="s">
        <v>216</v>
      </c>
      <c r="H131" s="207">
        <v>1.3560000000000001</v>
      </c>
      <c r="I131" s="208"/>
      <c r="L131" s="204"/>
      <c r="M131" s="209"/>
      <c r="N131" s="210"/>
      <c r="O131" s="210"/>
      <c r="P131" s="210"/>
      <c r="Q131" s="210"/>
      <c r="R131" s="210"/>
      <c r="S131" s="210"/>
      <c r="T131" s="211"/>
      <c r="AT131" s="205" t="s">
        <v>196</v>
      </c>
      <c r="AU131" s="205" t="s">
        <v>80</v>
      </c>
      <c r="AV131" s="13" t="s">
        <v>80</v>
      </c>
      <c r="AW131" s="13" t="s">
        <v>37</v>
      </c>
      <c r="AX131" s="13" t="s">
        <v>73</v>
      </c>
      <c r="AY131" s="205" t="s">
        <v>187</v>
      </c>
    </row>
    <row r="132" spans="2:65" s="14" customFormat="1">
      <c r="B132" s="212"/>
      <c r="D132" s="196" t="s">
        <v>196</v>
      </c>
      <c r="E132" s="213" t="s">
        <v>5</v>
      </c>
      <c r="F132" s="214" t="s">
        <v>201</v>
      </c>
      <c r="H132" s="215">
        <v>29.411000000000001</v>
      </c>
      <c r="I132" s="216"/>
      <c r="L132" s="212"/>
      <c r="M132" s="217"/>
      <c r="N132" s="218"/>
      <c r="O132" s="218"/>
      <c r="P132" s="218"/>
      <c r="Q132" s="218"/>
      <c r="R132" s="218"/>
      <c r="S132" s="218"/>
      <c r="T132" s="219"/>
      <c r="AT132" s="213" t="s">
        <v>196</v>
      </c>
      <c r="AU132" s="213" t="s">
        <v>80</v>
      </c>
      <c r="AV132" s="14" t="s">
        <v>202</v>
      </c>
      <c r="AW132" s="14" t="s">
        <v>37</v>
      </c>
      <c r="AX132" s="14" t="s">
        <v>73</v>
      </c>
      <c r="AY132" s="213" t="s">
        <v>187</v>
      </c>
    </row>
    <row r="133" spans="2:65" s="12" customFormat="1">
      <c r="B133" s="195"/>
      <c r="D133" s="196" t="s">
        <v>196</v>
      </c>
      <c r="E133" s="197" t="s">
        <v>5</v>
      </c>
      <c r="F133" s="198" t="s">
        <v>217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65" s="13" customFormat="1">
      <c r="B134" s="204"/>
      <c r="D134" s="196" t="s">
        <v>196</v>
      </c>
      <c r="E134" s="205" t="s">
        <v>5</v>
      </c>
      <c r="F134" s="206" t="s">
        <v>218</v>
      </c>
      <c r="H134" s="207">
        <v>3.38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65" s="14" customFormat="1">
      <c r="B135" s="212"/>
      <c r="D135" s="196" t="s">
        <v>196</v>
      </c>
      <c r="E135" s="213" t="s">
        <v>5</v>
      </c>
      <c r="F135" s="214" t="s">
        <v>201</v>
      </c>
      <c r="H135" s="215">
        <v>3.38</v>
      </c>
      <c r="I135" s="216"/>
      <c r="L135" s="212"/>
      <c r="M135" s="217"/>
      <c r="N135" s="218"/>
      <c r="O135" s="218"/>
      <c r="P135" s="218"/>
      <c r="Q135" s="218"/>
      <c r="R135" s="218"/>
      <c r="S135" s="218"/>
      <c r="T135" s="219"/>
      <c r="AT135" s="213" t="s">
        <v>196</v>
      </c>
      <c r="AU135" s="213" t="s">
        <v>80</v>
      </c>
      <c r="AV135" s="14" t="s">
        <v>202</v>
      </c>
      <c r="AW135" s="14" t="s">
        <v>37</v>
      </c>
      <c r="AX135" s="14" t="s">
        <v>73</v>
      </c>
      <c r="AY135" s="213" t="s">
        <v>187</v>
      </c>
    </row>
    <row r="136" spans="2:65" s="15" customFormat="1">
      <c r="B136" s="220"/>
      <c r="D136" s="221" t="s">
        <v>196</v>
      </c>
      <c r="E136" s="222" t="s">
        <v>5</v>
      </c>
      <c r="F136" s="223" t="s">
        <v>203</v>
      </c>
      <c r="H136" s="224">
        <v>32.790999999999997</v>
      </c>
      <c r="I136" s="225"/>
      <c r="L136" s="220"/>
      <c r="M136" s="226"/>
      <c r="N136" s="227"/>
      <c r="O136" s="227"/>
      <c r="P136" s="227"/>
      <c r="Q136" s="227"/>
      <c r="R136" s="227"/>
      <c r="S136" s="227"/>
      <c r="T136" s="228"/>
      <c r="AT136" s="229" t="s">
        <v>196</v>
      </c>
      <c r="AU136" s="229" t="s">
        <v>80</v>
      </c>
      <c r="AV136" s="15" t="s">
        <v>194</v>
      </c>
      <c r="AW136" s="15" t="s">
        <v>37</v>
      </c>
      <c r="AX136" s="15" t="s">
        <v>24</v>
      </c>
      <c r="AY136" s="229" t="s">
        <v>187</v>
      </c>
    </row>
    <row r="137" spans="2:65" s="1" customFormat="1" ht="31.5" customHeight="1">
      <c r="B137" s="182"/>
      <c r="C137" s="183" t="s">
        <v>194</v>
      </c>
      <c r="D137" s="183" t="s">
        <v>189</v>
      </c>
      <c r="E137" s="184" t="s">
        <v>219</v>
      </c>
      <c r="F137" s="185" t="s">
        <v>220</v>
      </c>
      <c r="G137" s="186" t="s">
        <v>192</v>
      </c>
      <c r="H137" s="187">
        <v>32.790999999999997</v>
      </c>
      <c r="I137" s="188"/>
      <c r="J137" s="189">
        <f>ROUND(I137*H137,2)</f>
        <v>0</v>
      </c>
      <c r="K137" s="185" t="s">
        <v>193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221</v>
      </c>
    </row>
    <row r="138" spans="2:65" s="12" customFormat="1">
      <c r="B138" s="195"/>
      <c r="D138" s="196" t="s">
        <v>196</v>
      </c>
      <c r="E138" s="197" t="s">
        <v>5</v>
      </c>
      <c r="F138" s="198" t="s">
        <v>210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196</v>
      </c>
      <c r="AU138" s="199" t="s">
        <v>80</v>
      </c>
      <c r="AV138" s="12" t="s">
        <v>24</v>
      </c>
      <c r="AW138" s="12" t="s">
        <v>37</v>
      </c>
      <c r="AX138" s="12" t="s">
        <v>73</v>
      </c>
      <c r="AY138" s="199" t="s">
        <v>187</v>
      </c>
    </row>
    <row r="139" spans="2:65" s="12" customFormat="1">
      <c r="B139" s="195"/>
      <c r="D139" s="196" t="s">
        <v>196</v>
      </c>
      <c r="E139" s="197" t="s">
        <v>5</v>
      </c>
      <c r="F139" s="198" t="s">
        <v>211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65" s="13" customFormat="1">
      <c r="B140" s="204"/>
      <c r="D140" s="196" t="s">
        <v>196</v>
      </c>
      <c r="E140" s="205" t="s">
        <v>5</v>
      </c>
      <c r="F140" s="206" t="s">
        <v>212</v>
      </c>
      <c r="H140" s="207">
        <v>5.2690000000000001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196</v>
      </c>
      <c r="AU140" s="205" t="s">
        <v>80</v>
      </c>
      <c r="AV140" s="13" t="s">
        <v>80</v>
      </c>
      <c r="AW140" s="13" t="s">
        <v>37</v>
      </c>
      <c r="AX140" s="13" t="s">
        <v>73</v>
      </c>
      <c r="AY140" s="205" t="s">
        <v>187</v>
      </c>
    </row>
    <row r="141" spans="2:65" s="13" customFormat="1">
      <c r="B141" s="204"/>
      <c r="D141" s="196" t="s">
        <v>196</v>
      </c>
      <c r="E141" s="205" t="s">
        <v>5</v>
      </c>
      <c r="F141" s="206" t="s">
        <v>213</v>
      </c>
      <c r="H141" s="207">
        <v>9.66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65" s="13" customFormat="1">
      <c r="B142" s="204"/>
      <c r="D142" s="196" t="s">
        <v>196</v>
      </c>
      <c r="E142" s="205" t="s">
        <v>5</v>
      </c>
      <c r="F142" s="206" t="s">
        <v>214</v>
      </c>
      <c r="H142" s="207">
        <v>11.04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65" s="13" customFormat="1">
      <c r="B143" s="204"/>
      <c r="D143" s="196" t="s">
        <v>196</v>
      </c>
      <c r="E143" s="205" t="s">
        <v>5</v>
      </c>
      <c r="F143" s="206" t="s">
        <v>215</v>
      </c>
      <c r="H143" s="207">
        <v>1.0429999999999999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65" s="13" customFormat="1">
      <c r="B144" s="204"/>
      <c r="D144" s="196" t="s">
        <v>196</v>
      </c>
      <c r="E144" s="205" t="s">
        <v>5</v>
      </c>
      <c r="F144" s="206" t="s">
        <v>215</v>
      </c>
      <c r="H144" s="207">
        <v>1.0429999999999999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65" s="13" customFormat="1">
      <c r="B145" s="204"/>
      <c r="D145" s="196" t="s">
        <v>196</v>
      </c>
      <c r="E145" s="205" t="s">
        <v>5</v>
      </c>
      <c r="F145" s="206" t="s">
        <v>216</v>
      </c>
      <c r="H145" s="207">
        <v>1.3560000000000001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65" s="14" customFormat="1">
      <c r="B146" s="212"/>
      <c r="D146" s="196" t="s">
        <v>196</v>
      </c>
      <c r="E146" s="213" t="s">
        <v>5</v>
      </c>
      <c r="F146" s="214" t="s">
        <v>201</v>
      </c>
      <c r="H146" s="215">
        <v>29.411000000000001</v>
      </c>
      <c r="I146" s="216"/>
      <c r="L146" s="212"/>
      <c r="M146" s="217"/>
      <c r="N146" s="218"/>
      <c r="O146" s="218"/>
      <c r="P146" s="218"/>
      <c r="Q146" s="218"/>
      <c r="R146" s="218"/>
      <c r="S146" s="218"/>
      <c r="T146" s="219"/>
      <c r="AT146" s="213" t="s">
        <v>196</v>
      </c>
      <c r="AU146" s="213" t="s">
        <v>80</v>
      </c>
      <c r="AV146" s="14" t="s">
        <v>202</v>
      </c>
      <c r="AW146" s="14" t="s">
        <v>37</v>
      </c>
      <c r="AX146" s="14" t="s">
        <v>73</v>
      </c>
      <c r="AY146" s="213" t="s">
        <v>187</v>
      </c>
    </row>
    <row r="147" spans="2:65" s="12" customFormat="1">
      <c r="B147" s="195"/>
      <c r="D147" s="196" t="s">
        <v>196</v>
      </c>
      <c r="E147" s="197" t="s">
        <v>5</v>
      </c>
      <c r="F147" s="198" t="s">
        <v>217</v>
      </c>
      <c r="H147" s="199" t="s">
        <v>5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199" t="s">
        <v>196</v>
      </c>
      <c r="AU147" s="199" t="s">
        <v>80</v>
      </c>
      <c r="AV147" s="12" t="s">
        <v>24</v>
      </c>
      <c r="AW147" s="12" t="s">
        <v>37</v>
      </c>
      <c r="AX147" s="12" t="s">
        <v>73</v>
      </c>
      <c r="AY147" s="199" t="s">
        <v>187</v>
      </c>
    </row>
    <row r="148" spans="2:65" s="13" customFormat="1">
      <c r="B148" s="204"/>
      <c r="D148" s="196" t="s">
        <v>196</v>
      </c>
      <c r="E148" s="205" t="s">
        <v>5</v>
      </c>
      <c r="F148" s="206" t="s">
        <v>218</v>
      </c>
      <c r="H148" s="207">
        <v>3.38</v>
      </c>
      <c r="I148" s="208"/>
      <c r="L148" s="204"/>
      <c r="M148" s="209"/>
      <c r="N148" s="210"/>
      <c r="O148" s="210"/>
      <c r="P148" s="210"/>
      <c r="Q148" s="210"/>
      <c r="R148" s="210"/>
      <c r="S148" s="210"/>
      <c r="T148" s="211"/>
      <c r="AT148" s="205" t="s">
        <v>196</v>
      </c>
      <c r="AU148" s="205" t="s">
        <v>80</v>
      </c>
      <c r="AV148" s="13" t="s">
        <v>80</v>
      </c>
      <c r="AW148" s="13" t="s">
        <v>37</v>
      </c>
      <c r="AX148" s="13" t="s">
        <v>73</v>
      </c>
      <c r="AY148" s="205" t="s">
        <v>187</v>
      </c>
    </row>
    <row r="149" spans="2:65" s="14" customFormat="1">
      <c r="B149" s="212"/>
      <c r="D149" s="196" t="s">
        <v>196</v>
      </c>
      <c r="E149" s="213" t="s">
        <v>5</v>
      </c>
      <c r="F149" s="214" t="s">
        <v>201</v>
      </c>
      <c r="H149" s="215">
        <v>3.38</v>
      </c>
      <c r="I149" s="216"/>
      <c r="L149" s="212"/>
      <c r="M149" s="217"/>
      <c r="N149" s="218"/>
      <c r="O149" s="218"/>
      <c r="P149" s="218"/>
      <c r="Q149" s="218"/>
      <c r="R149" s="218"/>
      <c r="S149" s="218"/>
      <c r="T149" s="219"/>
      <c r="AT149" s="213" t="s">
        <v>196</v>
      </c>
      <c r="AU149" s="213" t="s">
        <v>80</v>
      </c>
      <c r="AV149" s="14" t="s">
        <v>202</v>
      </c>
      <c r="AW149" s="14" t="s">
        <v>37</v>
      </c>
      <c r="AX149" s="14" t="s">
        <v>73</v>
      </c>
      <c r="AY149" s="213" t="s">
        <v>187</v>
      </c>
    </row>
    <row r="150" spans="2:65" s="15" customFormat="1">
      <c r="B150" s="220"/>
      <c r="D150" s="221" t="s">
        <v>196</v>
      </c>
      <c r="E150" s="222" t="s">
        <v>5</v>
      </c>
      <c r="F150" s="223" t="s">
        <v>203</v>
      </c>
      <c r="H150" s="224">
        <v>32.790999999999997</v>
      </c>
      <c r="I150" s="225"/>
      <c r="L150" s="220"/>
      <c r="M150" s="226"/>
      <c r="N150" s="227"/>
      <c r="O150" s="227"/>
      <c r="P150" s="227"/>
      <c r="Q150" s="227"/>
      <c r="R150" s="227"/>
      <c r="S150" s="227"/>
      <c r="T150" s="228"/>
      <c r="AT150" s="229" t="s">
        <v>196</v>
      </c>
      <c r="AU150" s="229" t="s">
        <v>80</v>
      </c>
      <c r="AV150" s="15" t="s">
        <v>194</v>
      </c>
      <c r="AW150" s="15" t="s">
        <v>37</v>
      </c>
      <c r="AX150" s="15" t="s">
        <v>24</v>
      </c>
      <c r="AY150" s="229" t="s">
        <v>187</v>
      </c>
    </row>
    <row r="151" spans="2:65" s="1" customFormat="1" ht="31.5" customHeight="1">
      <c r="B151" s="182"/>
      <c r="C151" s="183" t="s">
        <v>222</v>
      </c>
      <c r="D151" s="183" t="s">
        <v>189</v>
      </c>
      <c r="E151" s="184" t="s">
        <v>223</v>
      </c>
      <c r="F151" s="185" t="s">
        <v>224</v>
      </c>
      <c r="G151" s="186" t="s">
        <v>192</v>
      </c>
      <c r="H151" s="187">
        <v>13.5</v>
      </c>
      <c r="I151" s="188"/>
      <c r="J151" s="189">
        <f>ROUND(I151*H151,2)</f>
        <v>0</v>
      </c>
      <c r="K151" s="185" t="s">
        <v>193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194</v>
      </c>
      <c r="AT151" s="25" t="s">
        <v>189</v>
      </c>
      <c r="AU151" s="25" t="s">
        <v>80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194</v>
      </c>
      <c r="BM151" s="25" t="s">
        <v>225</v>
      </c>
    </row>
    <row r="152" spans="2:65" s="12" customFormat="1">
      <c r="B152" s="195"/>
      <c r="D152" s="196" t="s">
        <v>196</v>
      </c>
      <c r="E152" s="197" t="s">
        <v>5</v>
      </c>
      <c r="F152" s="198" t="s">
        <v>226</v>
      </c>
      <c r="H152" s="199" t="s">
        <v>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9" t="s">
        <v>196</v>
      </c>
      <c r="AU152" s="199" t="s">
        <v>80</v>
      </c>
      <c r="AV152" s="12" t="s">
        <v>24</v>
      </c>
      <c r="AW152" s="12" t="s">
        <v>37</v>
      </c>
      <c r="AX152" s="12" t="s">
        <v>73</v>
      </c>
      <c r="AY152" s="199" t="s">
        <v>187</v>
      </c>
    </row>
    <row r="153" spans="2:65" s="12" customFormat="1">
      <c r="B153" s="195"/>
      <c r="D153" s="196" t="s">
        <v>196</v>
      </c>
      <c r="E153" s="197" t="s">
        <v>5</v>
      </c>
      <c r="F153" s="198" t="s">
        <v>227</v>
      </c>
      <c r="H153" s="199" t="s">
        <v>5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9" t="s">
        <v>196</v>
      </c>
      <c r="AU153" s="199" t="s">
        <v>80</v>
      </c>
      <c r="AV153" s="12" t="s">
        <v>24</v>
      </c>
      <c r="AW153" s="12" t="s">
        <v>37</v>
      </c>
      <c r="AX153" s="12" t="s">
        <v>73</v>
      </c>
      <c r="AY153" s="199" t="s">
        <v>187</v>
      </c>
    </row>
    <row r="154" spans="2:65" s="13" customFormat="1">
      <c r="B154" s="204"/>
      <c r="D154" s="196" t="s">
        <v>196</v>
      </c>
      <c r="E154" s="205" t="s">
        <v>5</v>
      </c>
      <c r="F154" s="206" t="s">
        <v>228</v>
      </c>
      <c r="H154" s="207">
        <v>13.5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05" t="s">
        <v>196</v>
      </c>
      <c r="AU154" s="205" t="s">
        <v>80</v>
      </c>
      <c r="AV154" s="13" t="s">
        <v>80</v>
      </c>
      <c r="AW154" s="13" t="s">
        <v>37</v>
      </c>
      <c r="AX154" s="13" t="s">
        <v>73</v>
      </c>
      <c r="AY154" s="205" t="s">
        <v>187</v>
      </c>
    </row>
    <row r="155" spans="2:65" s="14" customFormat="1">
      <c r="B155" s="212"/>
      <c r="D155" s="196" t="s">
        <v>196</v>
      </c>
      <c r="E155" s="213" t="s">
        <v>5</v>
      </c>
      <c r="F155" s="214" t="s">
        <v>201</v>
      </c>
      <c r="H155" s="215">
        <v>13.5</v>
      </c>
      <c r="I155" s="216"/>
      <c r="L155" s="212"/>
      <c r="M155" s="217"/>
      <c r="N155" s="218"/>
      <c r="O155" s="218"/>
      <c r="P155" s="218"/>
      <c r="Q155" s="218"/>
      <c r="R155" s="218"/>
      <c r="S155" s="218"/>
      <c r="T155" s="219"/>
      <c r="AT155" s="213" t="s">
        <v>196</v>
      </c>
      <c r="AU155" s="213" t="s">
        <v>80</v>
      </c>
      <c r="AV155" s="14" t="s">
        <v>202</v>
      </c>
      <c r="AW155" s="14" t="s">
        <v>37</v>
      </c>
      <c r="AX155" s="14" t="s">
        <v>73</v>
      </c>
      <c r="AY155" s="213" t="s">
        <v>187</v>
      </c>
    </row>
    <row r="156" spans="2:65" s="15" customFormat="1">
      <c r="B156" s="220"/>
      <c r="D156" s="221" t="s">
        <v>196</v>
      </c>
      <c r="E156" s="222" t="s">
        <v>5</v>
      </c>
      <c r="F156" s="223" t="s">
        <v>203</v>
      </c>
      <c r="H156" s="224">
        <v>13.5</v>
      </c>
      <c r="I156" s="225"/>
      <c r="L156" s="220"/>
      <c r="M156" s="226"/>
      <c r="N156" s="227"/>
      <c r="O156" s="227"/>
      <c r="P156" s="227"/>
      <c r="Q156" s="227"/>
      <c r="R156" s="227"/>
      <c r="S156" s="227"/>
      <c r="T156" s="228"/>
      <c r="AT156" s="229" t="s">
        <v>196</v>
      </c>
      <c r="AU156" s="229" t="s">
        <v>80</v>
      </c>
      <c r="AV156" s="15" t="s">
        <v>194</v>
      </c>
      <c r="AW156" s="15" t="s">
        <v>37</v>
      </c>
      <c r="AX156" s="15" t="s">
        <v>24</v>
      </c>
      <c r="AY156" s="229" t="s">
        <v>187</v>
      </c>
    </row>
    <row r="157" spans="2:65" s="1" customFormat="1" ht="44.25" customHeight="1">
      <c r="B157" s="182"/>
      <c r="C157" s="183" t="s">
        <v>229</v>
      </c>
      <c r="D157" s="183" t="s">
        <v>189</v>
      </c>
      <c r="E157" s="184" t="s">
        <v>230</v>
      </c>
      <c r="F157" s="185" t="s">
        <v>231</v>
      </c>
      <c r="G157" s="186" t="s">
        <v>192</v>
      </c>
      <c r="H157" s="187">
        <v>13.5</v>
      </c>
      <c r="I157" s="188"/>
      <c r="J157" s="189">
        <f>ROUND(I157*H157,2)</f>
        <v>0</v>
      </c>
      <c r="K157" s="185" t="s">
        <v>193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194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194</v>
      </c>
      <c r="BM157" s="25" t="s">
        <v>232</v>
      </c>
    </row>
    <row r="158" spans="2:65" s="12" customFormat="1">
      <c r="B158" s="195"/>
      <c r="D158" s="196" t="s">
        <v>196</v>
      </c>
      <c r="E158" s="197" t="s">
        <v>5</v>
      </c>
      <c r="F158" s="198" t="s">
        <v>226</v>
      </c>
      <c r="H158" s="199" t="s">
        <v>5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9" t="s">
        <v>196</v>
      </c>
      <c r="AU158" s="199" t="s">
        <v>80</v>
      </c>
      <c r="AV158" s="12" t="s">
        <v>24</v>
      </c>
      <c r="AW158" s="12" t="s">
        <v>37</v>
      </c>
      <c r="AX158" s="12" t="s">
        <v>73</v>
      </c>
      <c r="AY158" s="199" t="s">
        <v>187</v>
      </c>
    </row>
    <row r="159" spans="2:65" s="12" customFormat="1">
      <c r="B159" s="195"/>
      <c r="D159" s="196" t="s">
        <v>196</v>
      </c>
      <c r="E159" s="197" t="s">
        <v>5</v>
      </c>
      <c r="F159" s="198" t="s">
        <v>227</v>
      </c>
      <c r="H159" s="199" t="s">
        <v>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199" t="s">
        <v>196</v>
      </c>
      <c r="AU159" s="199" t="s">
        <v>80</v>
      </c>
      <c r="AV159" s="12" t="s">
        <v>24</v>
      </c>
      <c r="AW159" s="12" t="s">
        <v>37</v>
      </c>
      <c r="AX159" s="12" t="s">
        <v>73</v>
      </c>
      <c r="AY159" s="199" t="s">
        <v>187</v>
      </c>
    </row>
    <row r="160" spans="2:65" s="13" customFormat="1">
      <c r="B160" s="204"/>
      <c r="D160" s="196" t="s">
        <v>196</v>
      </c>
      <c r="E160" s="205" t="s">
        <v>5</v>
      </c>
      <c r="F160" s="206" t="s">
        <v>228</v>
      </c>
      <c r="H160" s="207">
        <v>13.5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196</v>
      </c>
      <c r="AU160" s="205" t="s">
        <v>80</v>
      </c>
      <c r="AV160" s="13" t="s">
        <v>80</v>
      </c>
      <c r="AW160" s="13" t="s">
        <v>37</v>
      </c>
      <c r="AX160" s="13" t="s">
        <v>73</v>
      </c>
      <c r="AY160" s="205" t="s">
        <v>187</v>
      </c>
    </row>
    <row r="161" spans="2:65" s="14" customFormat="1">
      <c r="B161" s="212"/>
      <c r="D161" s="196" t="s">
        <v>196</v>
      </c>
      <c r="E161" s="213" t="s">
        <v>5</v>
      </c>
      <c r="F161" s="214" t="s">
        <v>201</v>
      </c>
      <c r="H161" s="215">
        <v>13.5</v>
      </c>
      <c r="I161" s="216"/>
      <c r="L161" s="212"/>
      <c r="M161" s="217"/>
      <c r="N161" s="218"/>
      <c r="O161" s="218"/>
      <c r="P161" s="218"/>
      <c r="Q161" s="218"/>
      <c r="R161" s="218"/>
      <c r="S161" s="218"/>
      <c r="T161" s="219"/>
      <c r="AT161" s="213" t="s">
        <v>196</v>
      </c>
      <c r="AU161" s="213" t="s">
        <v>80</v>
      </c>
      <c r="AV161" s="14" t="s">
        <v>202</v>
      </c>
      <c r="AW161" s="14" t="s">
        <v>37</v>
      </c>
      <c r="AX161" s="14" t="s">
        <v>73</v>
      </c>
      <c r="AY161" s="213" t="s">
        <v>187</v>
      </c>
    </row>
    <row r="162" spans="2:65" s="15" customFormat="1">
      <c r="B162" s="220"/>
      <c r="D162" s="221" t="s">
        <v>196</v>
      </c>
      <c r="E162" s="222" t="s">
        <v>5</v>
      </c>
      <c r="F162" s="223" t="s">
        <v>203</v>
      </c>
      <c r="H162" s="224">
        <v>13.5</v>
      </c>
      <c r="I162" s="225"/>
      <c r="L162" s="220"/>
      <c r="M162" s="226"/>
      <c r="N162" s="227"/>
      <c r="O162" s="227"/>
      <c r="P162" s="227"/>
      <c r="Q162" s="227"/>
      <c r="R162" s="227"/>
      <c r="S162" s="227"/>
      <c r="T162" s="228"/>
      <c r="AT162" s="229" t="s">
        <v>196</v>
      </c>
      <c r="AU162" s="229" t="s">
        <v>80</v>
      </c>
      <c r="AV162" s="15" t="s">
        <v>194</v>
      </c>
      <c r="AW162" s="15" t="s">
        <v>37</v>
      </c>
      <c r="AX162" s="15" t="s">
        <v>24</v>
      </c>
      <c r="AY162" s="229" t="s">
        <v>187</v>
      </c>
    </row>
    <row r="163" spans="2:65" s="1" customFormat="1" ht="44.25" customHeight="1">
      <c r="B163" s="182"/>
      <c r="C163" s="183" t="s">
        <v>233</v>
      </c>
      <c r="D163" s="183" t="s">
        <v>189</v>
      </c>
      <c r="E163" s="184" t="s">
        <v>234</v>
      </c>
      <c r="F163" s="185" t="s">
        <v>235</v>
      </c>
      <c r="G163" s="186" t="s">
        <v>192</v>
      </c>
      <c r="H163" s="187">
        <v>67.442999999999998</v>
      </c>
      <c r="I163" s="188"/>
      <c r="J163" s="189">
        <f>ROUND(I163*H163,2)</f>
        <v>0</v>
      </c>
      <c r="K163" s="185" t="s">
        <v>193</v>
      </c>
      <c r="L163" s="42"/>
      <c r="M163" s="190" t="s">
        <v>5</v>
      </c>
      <c r="N163" s="191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194</v>
      </c>
      <c r="AT163" s="25" t="s">
        <v>189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194</v>
      </c>
      <c r="BM163" s="25" t="s">
        <v>236</v>
      </c>
    </row>
    <row r="164" spans="2:65" s="12" customFormat="1">
      <c r="B164" s="195"/>
      <c r="D164" s="196" t="s">
        <v>196</v>
      </c>
      <c r="E164" s="197" t="s">
        <v>5</v>
      </c>
      <c r="F164" s="198" t="s">
        <v>237</v>
      </c>
      <c r="H164" s="199" t="s">
        <v>5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9" t="s">
        <v>196</v>
      </c>
      <c r="AU164" s="199" t="s">
        <v>80</v>
      </c>
      <c r="AV164" s="12" t="s">
        <v>24</v>
      </c>
      <c r="AW164" s="12" t="s">
        <v>37</v>
      </c>
      <c r="AX164" s="12" t="s">
        <v>73</v>
      </c>
      <c r="AY164" s="199" t="s">
        <v>187</v>
      </c>
    </row>
    <row r="165" spans="2:65" s="12" customFormat="1">
      <c r="B165" s="195"/>
      <c r="D165" s="196" t="s">
        <v>196</v>
      </c>
      <c r="E165" s="197" t="s">
        <v>5</v>
      </c>
      <c r="F165" s="198" t="s">
        <v>238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65" s="13" customFormat="1">
      <c r="B166" s="204"/>
      <c r="D166" s="196" t="s">
        <v>196</v>
      </c>
      <c r="E166" s="205" t="s">
        <v>5</v>
      </c>
      <c r="F166" s="206" t="s">
        <v>239</v>
      </c>
      <c r="H166" s="207">
        <v>67.442999999999998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196</v>
      </c>
      <c r="AU166" s="205" t="s">
        <v>80</v>
      </c>
      <c r="AV166" s="13" t="s">
        <v>80</v>
      </c>
      <c r="AW166" s="13" t="s">
        <v>37</v>
      </c>
      <c r="AX166" s="13" t="s">
        <v>73</v>
      </c>
      <c r="AY166" s="205" t="s">
        <v>187</v>
      </c>
    </row>
    <row r="167" spans="2:65" s="14" customFormat="1">
      <c r="B167" s="212"/>
      <c r="D167" s="196" t="s">
        <v>196</v>
      </c>
      <c r="E167" s="213" t="s">
        <v>5</v>
      </c>
      <c r="F167" s="214" t="s">
        <v>201</v>
      </c>
      <c r="H167" s="215">
        <v>67.442999999999998</v>
      </c>
      <c r="I167" s="216"/>
      <c r="L167" s="212"/>
      <c r="M167" s="217"/>
      <c r="N167" s="218"/>
      <c r="O167" s="218"/>
      <c r="P167" s="218"/>
      <c r="Q167" s="218"/>
      <c r="R167" s="218"/>
      <c r="S167" s="218"/>
      <c r="T167" s="219"/>
      <c r="AT167" s="213" t="s">
        <v>196</v>
      </c>
      <c r="AU167" s="213" t="s">
        <v>80</v>
      </c>
      <c r="AV167" s="14" t="s">
        <v>202</v>
      </c>
      <c r="AW167" s="14" t="s">
        <v>37</v>
      </c>
      <c r="AX167" s="14" t="s">
        <v>73</v>
      </c>
      <c r="AY167" s="213" t="s">
        <v>187</v>
      </c>
    </row>
    <row r="168" spans="2:65" s="15" customFormat="1">
      <c r="B168" s="220"/>
      <c r="D168" s="221" t="s">
        <v>196</v>
      </c>
      <c r="E168" s="222" t="s">
        <v>5</v>
      </c>
      <c r="F168" s="223" t="s">
        <v>203</v>
      </c>
      <c r="H168" s="224">
        <v>67.442999999999998</v>
      </c>
      <c r="I168" s="225"/>
      <c r="L168" s="220"/>
      <c r="M168" s="226"/>
      <c r="N168" s="227"/>
      <c r="O168" s="227"/>
      <c r="P168" s="227"/>
      <c r="Q168" s="227"/>
      <c r="R168" s="227"/>
      <c r="S168" s="227"/>
      <c r="T168" s="228"/>
      <c r="AT168" s="229" t="s">
        <v>196</v>
      </c>
      <c r="AU168" s="229" t="s">
        <v>80</v>
      </c>
      <c r="AV168" s="15" t="s">
        <v>194</v>
      </c>
      <c r="AW168" s="15" t="s">
        <v>37</v>
      </c>
      <c r="AX168" s="15" t="s">
        <v>24</v>
      </c>
      <c r="AY168" s="229" t="s">
        <v>187</v>
      </c>
    </row>
    <row r="169" spans="2:65" s="1" customFormat="1" ht="44.25" customHeight="1">
      <c r="B169" s="182"/>
      <c r="C169" s="183" t="s">
        <v>240</v>
      </c>
      <c r="D169" s="183" t="s">
        <v>189</v>
      </c>
      <c r="E169" s="184" t="s">
        <v>241</v>
      </c>
      <c r="F169" s="185" t="s">
        <v>242</v>
      </c>
      <c r="G169" s="186" t="s">
        <v>192</v>
      </c>
      <c r="H169" s="187">
        <v>1348.86</v>
      </c>
      <c r="I169" s="188"/>
      <c r="J169" s="189">
        <f>ROUND(I169*H169,2)</f>
        <v>0</v>
      </c>
      <c r="K169" s="185" t="s">
        <v>193</v>
      </c>
      <c r="L169" s="42"/>
      <c r="M169" s="190" t="s">
        <v>5</v>
      </c>
      <c r="N169" s="191" t="s">
        <v>44</v>
      </c>
      <c r="O169" s="43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5" t="s">
        <v>194</v>
      </c>
      <c r="AT169" s="25" t="s">
        <v>189</v>
      </c>
      <c r="AU169" s="25" t="s">
        <v>80</v>
      </c>
      <c r="AY169" s="25" t="s">
        <v>187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24</v>
      </c>
      <c r="BK169" s="194">
        <f>ROUND(I169*H169,2)</f>
        <v>0</v>
      </c>
      <c r="BL169" s="25" t="s">
        <v>194</v>
      </c>
      <c r="BM169" s="25" t="s">
        <v>243</v>
      </c>
    </row>
    <row r="170" spans="2:65" s="12" customFormat="1">
      <c r="B170" s="195"/>
      <c r="D170" s="196" t="s">
        <v>196</v>
      </c>
      <c r="E170" s="197" t="s">
        <v>5</v>
      </c>
      <c r="F170" s="198" t="s">
        <v>237</v>
      </c>
      <c r="H170" s="199" t="s">
        <v>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9" t="s">
        <v>196</v>
      </c>
      <c r="AU170" s="199" t="s">
        <v>80</v>
      </c>
      <c r="AV170" s="12" t="s">
        <v>24</v>
      </c>
      <c r="AW170" s="12" t="s">
        <v>37</v>
      </c>
      <c r="AX170" s="12" t="s">
        <v>73</v>
      </c>
      <c r="AY170" s="199" t="s">
        <v>187</v>
      </c>
    </row>
    <row r="171" spans="2:65" s="12" customFormat="1">
      <c r="B171" s="195"/>
      <c r="D171" s="196" t="s">
        <v>196</v>
      </c>
      <c r="E171" s="197" t="s">
        <v>5</v>
      </c>
      <c r="F171" s="198" t="s">
        <v>244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65" s="13" customFormat="1">
      <c r="B172" s="204"/>
      <c r="D172" s="196" t="s">
        <v>196</v>
      </c>
      <c r="E172" s="205" t="s">
        <v>5</v>
      </c>
      <c r="F172" s="206" t="s">
        <v>245</v>
      </c>
      <c r="H172" s="207">
        <v>1348.86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65" s="14" customFormat="1">
      <c r="B173" s="212"/>
      <c r="D173" s="196" t="s">
        <v>196</v>
      </c>
      <c r="E173" s="213" t="s">
        <v>5</v>
      </c>
      <c r="F173" s="214" t="s">
        <v>201</v>
      </c>
      <c r="H173" s="215">
        <v>1348.86</v>
      </c>
      <c r="I173" s="216"/>
      <c r="L173" s="212"/>
      <c r="M173" s="217"/>
      <c r="N173" s="218"/>
      <c r="O173" s="218"/>
      <c r="P173" s="218"/>
      <c r="Q173" s="218"/>
      <c r="R173" s="218"/>
      <c r="S173" s="218"/>
      <c r="T173" s="219"/>
      <c r="AT173" s="213" t="s">
        <v>196</v>
      </c>
      <c r="AU173" s="213" t="s">
        <v>80</v>
      </c>
      <c r="AV173" s="14" t="s">
        <v>202</v>
      </c>
      <c r="AW173" s="14" t="s">
        <v>37</v>
      </c>
      <c r="AX173" s="14" t="s">
        <v>73</v>
      </c>
      <c r="AY173" s="213" t="s">
        <v>187</v>
      </c>
    </row>
    <row r="174" spans="2:65" s="15" customFormat="1">
      <c r="B174" s="220"/>
      <c r="D174" s="221" t="s">
        <v>196</v>
      </c>
      <c r="E174" s="222" t="s">
        <v>5</v>
      </c>
      <c r="F174" s="223" t="s">
        <v>203</v>
      </c>
      <c r="H174" s="224">
        <v>1348.86</v>
      </c>
      <c r="I174" s="225"/>
      <c r="L174" s="220"/>
      <c r="M174" s="226"/>
      <c r="N174" s="227"/>
      <c r="O174" s="227"/>
      <c r="P174" s="227"/>
      <c r="Q174" s="227"/>
      <c r="R174" s="227"/>
      <c r="S174" s="227"/>
      <c r="T174" s="228"/>
      <c r="AT174" s="229" t="s">
        <v>196</v>
      </c>
      <c r="AU174" s="229" t="s">
        <v>80</v>
      </c>
      <c r="AV174" s="15" t="s">
        <v>194</v>
      </c>
      <c r="AW174" s="15" t="s">
        <v>37</v>
      </c>
      <c r="AX174" s="15" t="s">
        <v>24</v>
      </c>
      <c r="AY174" s="229" t="s">
        <v>187</v>
      </c>
    </row>
    <row r="175" spans="2:65" s="1" customFormat="1" ht="31.5" customHeight="1">
      <c r="B175" s="182"/>
      <c r="C175" s="183" t="s">
        <v>246</v>
      </c>
      <c r="D175" s="183" t="s">
        <v>189</v>
      </c>
      <c r="E175" s="184" t="s">
        <v>247</v>
      </c>
      <c r="F175" s="185" t="s">
        <v>248</v>
      </c>
      <c r="G175" s="186" t="s">
        <v>192</v>
      </c>
      <c r="H175" s="187">
        <v>67.442999999999998</v>
      </c>
      <c r="I175" s="188"/>
      <c r="J175" s="189">
        <f>ROUND(I175*H175,2)</f>
        <v>0</v>
      </c>
      <c r="K175" s="185" t="s">
        <v>193</v>
      </c>
      <c r="L175" s="42"/>
      <c r="M175" s="190" t="s">
        <v>5</v>
      </c>
      <c r="N175" s="191" t="s">
        <v>44</v>
      </c>
      <c r="O175" s="43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5" t="s">
        <v>194</v>
      </c>
      <c r="AT175" s="25" t="s">
        <v>189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194</v>
      </c>
      <c r="BM175" s="25" t="s">
        <v>249</v>
      </c>
    </row>
    <row r="176" spans="2:65" s="12" customFormat="1">
      <c r="B176" s="195"/>
      <c r="D176" s="196" t="s">
        <v>196</v>
      </c>
      <c r="E176" s="197" t="s">
        <v>5</v>
      </c>
      <c r="F176" s="198" t="s">
        <v>250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196</v>
      </c>
      <c r="AU176" s="199" t="s">
        <v>80</v>
      </c>
      <c r="AV176" s="12" t="s">
        <v>24</v>
      </c>
      <c r="AW176" s="12" t="s">
        <v>37</v>
      </c>
      <c r="AX176" s="12" t="s">
        <v>73</v>
      </c>
      <c r="AY176" s="199" t="s">
        <v>187</v>
      </c>
    </row>
    <row r="177" spans="2:65" s="12" customFormat="1">
      <c r="B177" s="195"/>
      <c r="D177" s="196" t="s">
        <v>196</v>
      </c>
      <c r="E177" s="197" t="s">
        <v>5</v>
      </c>
      <c r="F177" s="198" t="s">
        <v>238</v>
      </c>
      <c r="H177" s="199" t="s">
        <v>5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9" t="s">
        <v>196</v>
      </c>
      <c r="AU177" s="199" t="s">
        <v>80</v>
      </c>
      <c r="AV177" s="12" t="s">
        <v>24</v>
      </c>
      <c r="AW177" s="12" t="s">
        <v>37</v>
      </c>
      <c r="AX177" s="12" t="s">
        <v>73</v>
      </c>
      <c r="AY177" s="199" t="s">
        <v>187</v>
      </c>
    </row>
    <row r="178" spans="2:65" s="13" customFormat="1">
      <c r="B178" s="204"/>
      <c r="D178" s="196" t="s">
        <v>196</v>
      </c>
      <c r="E178" s="205" t="s">
        <v>5</v>
      </c>
      <c r="F178" s="206" t="s">
        <v>239</v>
      </c>
      <c r="H178" s="207">
        <v>67.442999999999998</v>
      </c>
      <c r="I178" s="208"/>
      <c r="L178" s="204"/>
      <c r="M178" s="209"/>
      <c r="N178" s="210"/>
      <c r="O178" s="210"/>
      <c r="P178" s="210"/>
      <c r="Q178" s="210"/>
      <c r="R178" s="210"/>
      <c r="S178" s="210"/>
      <c r="T178" s="211"/>
      <c r="AT178" s="205" t="s">
        <v>196</v>
      </c>
      <c r="AU178" s="205" t="s">
        <v>80</v>
      </c>
      <c r="AV178" s="13" t="s">
        <v>80</v>
      </c>
      <c r="AW178" s="13" t="s">
        <v>37</v>
      </c>
      <c r="AX178" s="13" t="s">
        <v>73</v>
      </c>
      <c r="AY178" s="205" t="s">
        <v>187</v>
      </c>
    </row>
    <row r="179" spans="2:65" s="14" customFormat="1">
      <c r="B179" s="212"/>
      <c r="D179" s="196" t="s">
        <v>196</v>
      </c>
      <c r="E179" s="213" t="s">
        <v>5</v>
      </c>
      <c r="F179" s="214" t="s">
        <v>201</v>
      </c>
      <c r="H179" s="215">
        <v>67.442999999999998</v>
      </c>
      <c r="I179" s="216"/>
      <c r="L179" s="212"/>
      <c r="M179" s="217"/>
      <c r="N179" s="218"/>
      <c r="O179" s="218"/>
      <c r="P179" s="218"/>
      <c r="Q179" s="218"/>
      <c r="R179" s="218"/>
      <c r="S179" s="218"/>
      <c r="T179" s="219"/>
      <c r="AT179" s="213" t="s">
        <v>196</v>
      </c>
      <c r="AU179" s="213" t="s">
        <v>80</v>
      </c>
      <c r="AV179" s="14" t="s">
        <v>202</v>
      </c>
      <c r="AW179" s="14" t="s">
        <v>37</v>
      </c>
      <c r="AX179" s="14" t="s">
        <v>73</v>
      </c>
      <c r="AY179" s="213" t="s">
        <v>187</v>
      </c>
    </row>
    <row r="180" spans="2:65" s="15" customFormat="1">
      <c r="B180" s="220"/>
      <c r="D180" s="221" t="s">
        <v>196</v>
      </c>
      <c r="E180" s="222" t="s">
        <v>5</v>
      </c>
      <c r="F180" s="223" t="s">
        <v>203</v>
      </c>
      <c r="H180" s="224">
        <v>67.442999999999998</v>
      </c>
      <c r="I180" s="225"/>
      <c r="L180" s="220"/>
      <c r="M180" s="226"/>
      <c r="N180" s="227"/>
      <c r="O180" s="227"/>
      <c r="P180" s="227"/>
      <c r="Q180" s="227"/>
      <c r="R180" s="227"/>
      <c r="S180" s="227"/>
      <c r="T180" s="228"/>
      <c r="AT180" s="229" t="s">
        <v>196</v>
      </c>
      <c r="AU180" s="229" t="s">
        <v>80</v>
      </c>
      <c r="AV180" s="15" t="s">
        <v>194</v>
      </c>
      <c r="AW180" s="15" t="s">
        <v>37</v>
      </c>
      <c r="AX180" s="15" t="s">
        <v>24</v>
      </c>
      <c r="AY180" s="229" t="s">
        <v>187</v>
      </c>
    </row>
    <row r="181" spans="2:65" s="1" customFormat="1" ht="22.5" customHeight="1">
      <c r="B181" s="182"/>
      <c r="C181" s="183" t="s">
        <v>29</v>
      </c>
      <c r="D181" s="183" t="s">
        <v>189</v>
      </c>
      <c r="E181" s="184" t="s">
        <v>251</v>
      </c>
      <c r="F181" s="185" t="s">
        <v>252</v>
      </c>
      <c r="G181" s="186" t="s">
        <v>192</v>
      </c>
      <c r="H181" s="187">
        <v>67.442999999999998</v>
      </c>
      <c r="I181" s="188"/>
      <c r="J181" s="189">
        <f>ROUND(I181*H181,2)</f>
        <v>0</v>
      </c>
      <c r="K181" s="185" t="s">
        <v>193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253</v>
      </c>
    </row>
    <row r="182" spans="2:65" s="12" customFormat="1">
      <c r="B182" s="195"/>
      <c r="D182" s="196" t="s">
        <v>196</v>
      </c>
      <c r="E182" s="197" t="s">
        <v>5</v>
      </c>
      <c r="F182" s="198" t="s">
        <v>254</v>
      </c>
      <c r="H182" s="199" t="s">
        <v>5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199" t="s">
        <v>196</v>
      </c>
      <c r="AU182" s="199" t="s">
        <v>80</v>
      </c>
      <c r="AV182" s="12" t="s">
        <v>24</v>
      </c>
      <c r="AW182" s="12" t="s">
        <v>37</v>
      </c>
      <c r="AX182" s="12" t="s">
        <v>73</v>
      </c>
      <c r="AY182" s="199" t="s">
        <v>187</v>
      </c>
    </row>
    <row r="183" spans="2:65" s="12" customFormat="1">
      <c r="B183" s="195"/>
      <c r="D183" s="196" t="s">
        <v>196</v>
      </c>
      <c r="E183" s="197" t="s">
        <v>5</v>
      </c>
      <c r="F183" s="198" t="s">
        <v>255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65" s="13" customFormat="1">
      <c r="B184" s="204"/>
      <c r="D184" s="196" t="s">
        <v>196</v>
      </c>
      <c r="E184" s="205" t="s">
        <v>5</v>
      </c>
      <c r="F184" s="206" t="s">
        <v>239</v>
      </c>
      <c r="H184" s="207">
        <v>67.442999999999998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65" s="14" customFormat="1">
      <c r="B185" s="212"/>
      <c r="D185" s="196" t="s">
        <v>196</v>
      </c>
      <c r="E185" s="213" t="s">
        <v>5</v>
      </c>
      <c r="F185" s="214" t="s">
        <v>201</v>
      </c>
      <c r="H185" s="215">
        <v>67.442999999999998</v>
      </c>
      <c r="I185" s="216"/>
      <c r="L185" s="212"/>
      <c r="M185" s="217"/>
      <c r="N185" s="218"/>
      <c r="O185" s="218"/>
      <c r="P185" s="218"/>
      <c r="Q185" s="218"/>
      <c r="R185" s="218"/>
      <c r="S185" s="218"/>
      <c r="T185" s="219"/>
      <c r="AT185" s="213" t="s">
        <v>196</v>
      </c>
      <c r="AU185" s="213" t="s">
        <v>80</v>
      </c>
      <c r="AV185" s="14" t="s">
        <v>202</v>
      </c>
      <c r="AW185" s="14" t="s">
        <v>37</v>
      </c>
      <c r="AX185" s="14" t="s">
        <v>73</v>
      </c>
      <c r="AY185" s="213" t="s">
        <v>187</v>
      </c>
    </row>
    <row r="186" spans="2:65" s="15" customFormat="1">
      <c r="B186" s="220"/>
      <c r="D186" s="221" t="s">
        <v>196</v>
      </c>
      <c r="E186" s="222" t="s">
        <v>5</v>
      </c>
      <c r="F186" s="223" t="s">
        <v>203</v>
      </c>
      <c r="H186" s="224">
        <v>67.442999999999998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22.5" customHeight="1">
      <c r="B187" s="182"/>
      <c r="C187" s="183" t="s">
        <v>112</v>
      </c>
      <c r="D187" s="183" t="s">
        <v>189</v>
      </c>
      <c r="E187" s="184" t="s">
        <v>256</v>
      </c>
      <c r="F187" s="185" t="s">
        <v>257</v>
      </c>
      <c r="G187" s="186" t="s">
        <v>258</v>
      </c>
      <c r="H187" s="187">
        <v>114.65300000000001</v>
      </c>
      <c r="I187" s="188"/>
      <c r="J187" s="189">
        <f>ROUND(I187*H187,2)</f>
        <v>0</v>
      </c>
      <c r="K187" s="185" t="s">
        <v>193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259</v>
      </c>
    </row>
    <row r="188" spans="2:65" s="12" customFormat="1">
      <c r="B188" s="195"/>
      <c r="D188" s="196" t="s">
        <v>196</v>
      </c>
      <c r="E188" s="197" t="s">
        <v>5</v>
      </c>
      <c r="F188" s="198" t="s">
        <v>260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65" s="12" customFormat="1">
      <c r="B189" s="195"/>
      <c r="D189" s="196" t="s">
        <v>196</v>
      </c>
      <c r="E189" s="197" t="s">
        <v>5</v>
      </c>
      <c r="F189" s="198" t="s">
        <v>255</v>
      </c>
      <c r="H189" s="199" t="s">
        <v>5</v>
      </c>
      <c r="I189" s="200"/>
      <c r="L189" s="195"/>
      <c r="M189" s="201"/>
      <c r="N189" s="202"/>
      <c r="O189" s="202"/>
      <c r="P189" s="202"/>
      <c r="Q189" s="202"/>
      <c r="R189" s="202"/>
      <c r="S189" s="202"/>
      <c r="T189" s="203"/>
      <c r="AT189" s="199" t="s">
        <v>196</v>
      </c>
      <c r="AU189" s="199" t="s">
        <v>80</v>
      </c>
      <c r="AV189" s="12" t="s">
        <v>24</v>
      </c>
      <c r="AW189" s="12" t="s">
        <v>37</v>
      </c>
      <c r="AX189" s="12" t="s">
        <v>73</v>
      </c>
      <c r="AY189" s="199" t="s">
        <v>187</v>
      </c>
    </row>
    <row r="190" spans="2:65" s="13" customFormat="1">
      <c r="B190" s="204"/>
      <c r="D190" s="196" t="s">
        <v>196</v>
      </c>
      <c r="E190" s="205" t="s">
        <v>5</v>
      </c>
      <c r="F190" s="206" t="s">
        <v>261</v>
      </c>
      <c r="H190" s="207">
        <v>114.65300000000001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65" s="14" customFormat="1">
      <c r="B191" s="212"/>
      <c r="D191" s="196" t="s">
        <v>196</v>
      </c>
      <c r="E191" s="213" t="s">
        <v>5</v>
      </c>
      <c r="F191" s="214" t="s">
        <v>201</v>
      </c>
      <c r="H191" s="215">
        <v>114.65300000000001</v>
      </c>
      <c r="I191" s="216"/>
      <c r="L191" s="212"/>
      <c r="M191" s="217"/>
      <c r="N191" s="218"/>
      <c r="O191" s="218"/>
      <c r="P191" s="218"/>
      <c r="Q191" s="218"/>
      <c r="R191" s="218"/>
      <c r="S191" s="218"/>
      <c r="T191" s="219"/>
      <c r="AT191" s="213" t="s">
        <v>196</v>
      </c>
      <c r="AU191" s="213" t="s">
        <v>80</v>
      </c>
      <c r="AV191" s="14" t="s">
        <v>202</v>
      </c>
      <c r="AW191" s="14" t="s">
        <v>37</v>
      </c>
      <c r="AX191" s="14" t="s">
        <v>73</v>
      </c>
      <c r="AY191" s="213" t="s">
        <v>187</v>
      </c>
    </row>
    <row r="192" spans="2:65" s="15" customFormat="1">
      <c r="B192" s="220"/>
      <c r="D192" s="221" t="s">
        <v>196</v>
      </c>
      <c r="E192" s="222" t="s">
        <v>5</v>
      </c>
      <c r="F192" s="223" t="s">
        <v>203</v>
      </c>
      <c r="H192" s="224">
        <v>114.65300000000001</v>
      </c>
      <c r="I192" s="225"/>
      <c r="L192" s="220"/>
      <c r="M192" s="226"/>
      <c r="N192" s="227"/>
      <c r="O192" s="227"/>
      <c r="P192" s="227"/>
      <c r="Q192" s="227"/>
      <c r="R192" s="227"/>
      <c r="S192" s="227"/>
      <c r="T192" s="228"/>
      <c r="AT192" s="229" t="s">
        <v>196</v>
      </c>
      <c r="AU192" s="229" t="s">
        <v>80</v>
      </c>
      <c r="AV192" s="15" t="s">
        <v>194</v>
      </c>
      <c r="AW192" s="15" t="s">
        <v>37</v>
      </c>
      <c r="AX192" s="15" t="s">
        <v>24</v>
      </c>
      <c r="AY192" s="229" t="s">
        <v>187</v>
      </c>
    </row>
    <row r="193" spans="2:65" s="1" customFormat="1" ht="44.25" customHeight="1">
      <c r="B193" s="182"/>
      <c r="C193" s="183" t="s">
        <v>115</v>
      </c>
      <c r="D193" s="183" t="s">
        <v>189</v>
      </c>
      <c r="E193" s="184" t="s">
        <v>262</v>
      </c>
      <c r="F193" s="185" t="s">
        <v>263</v>
      </c>
      <c r="G193" s="186" t="s">
        <v>192</v>
      </c>
      <c r="H193" s="187">
        <v>15.212</v>
      </c>
      <c r="I193" s="188"/>
      <c r="J193" s="189">
        <f>ROUND(I193*H193,2)</f>
        <v>0</v>
      </c>
      <c r="K193" s="185" t="s">
        <v>193</v>
      </c>
      <c r="L193" s="42"/>
      <c r="M193" s="190" t="s">
        <v>5</v>
      </c>
      <c r="N193" s="191" t="s">
        <v>44</v>
      </c>
      <c r="O193" s="43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25" t="s">
        <v>194</v>
      </c>
      <c r="AT193" s="25" t="s">
        <v>189</v>
      </c>
      <c r="AU193" s="25" t="s">
        <v>80</v>
      </c>
      <c r="AY193" s="25" t="s">
        <v>187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5" t="s">
        <v>24</v>
      </c>
      <c r="BK193" s="194">
        <f>ROUND(I193*H193,2)</f>
        <v>0</v>
      </c>
      <c r="BL193" s="25" t="s">
        <v>194</v>
      </c>
      <c r="BM193" s="25" t="s">
        <v>264</v>
      </c>
    </row>
    <row r="194" spans="2:65" s="12" customFormat="1">
      <c r="B194" s="195"/>
      <c r="D194" s="196" t="s">
        <v>196</v>
      </c>
      <c r="E194" s="197" t="s">
        <v>5</v>
      </c>
      <c r="F194" s="198" t="s">
        <v>265</v>
      </c>
      <c r="H194" s="199" t="s">
        <v>5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199" t="s">
        <v>196</v>
      </c>
      <c r="AU194" s="199" t="s">
        <v>80</v>
      </c>
      <c r="AV194" s="12" t="s">
        <v>24</v>
      </c>
      <c r="AW194" s="12" t="s">
        <v>37</v>
      </c>
      <c r="AX194" s="12" t="s">
        <v>73</v>
      </c>
      <c r="AY194" s="199" t="s">
        <v>187</v>
      </c>
    </row>
    <row r="195" spans="2:65" s="12" customFormat="1">
      <c r="B195" s="195"/>
      <c r="D195" s="196" t="s">
        <v>196</v>
      </c>
      <c r="E195" s="197" t="s">
        <v>5</v>
      </c>
      <c r="F195" s="198" t="s">
        <v>266</v>
      </c>
      <c r="H195" s="199" t="s">
        <v>5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9" t="s">
        <v>196</v>
      </c>
      <c r="AU195" s="199" t="s">
        <v>80</v>
      </c>
      <c r="AV195" s="12" t="s">
        <v>24</v>
      </c>
      <c r="AW195" s="12" t="s">
        <v>37</v>
      </c>
      <c r="AX195" s="12" t="s">
        <v>73</v>
      </c>
      <c r="AY195" s="199" t="s">
        <v>187</v>
      </c>
    </row>
    <row r="196" spans="2:65" s="13" customFormat="1">
      <c r="B196" s="204"/>
      <c r="D196" s="196" t="s">
        <v>196</v>
      </c>
      <c r="E196" s="205" t="s">
        <v>5</v>
      </c>
      <c r="F196" s="206" t="s">
        <v>199</v>
      </c>
      <c r="H196" s="207">
        <v>15.552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196</v>
      </c>
      <c r="AU196" s="205" t="s">
        <v>80</v>
      </c>
      <c r="AV196" s="13" t="s">
        <v>80</v>
      </c>
      <c r="AW196" s="13" t="s">
        <v>37</v>
      </c>
      <c r="AX196" s="13" t="s">
        <v>73</v>
      </c>
      <c r="AY196" s="205" t="s">
        <v>187</v>
      </c>
    </row>
    <row r="197" spans="2:65" s="13" customFormat="1">
      <c r="B197" s="204"/>
      <c r="D197" s="196" t="s">
        <v>196</v>
      </c>
      <c r="E197" s="205" t="s">
        <v>5</v>
      </c>
      <c r="F197" s="206" t="s">
        <v>267</v>
      </c>
      <c r="H197" s="207">
        <v>-4.5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65" s="13" customFormat="1">
      <c r="B198" s="204"/>
      <c r="D198" s="196" t="s">
        <v>196</v>
      </c>
      <c r="E198" s="205" t="s">
        <v>5</v>
      </c>
      <c r="F198" s="206" t="s">
        <v>200</v>
      </c>
      <c r="H198" s="207">
        <v>5.6</v>
      </c>
      <c r="I198" s="208"/>
      <c r="L198" s="204"/>
      <c r="M198" s="209"/>
      <c r="N198" s="210"/>
      <c r="O198" s="210"/>
      <c r="P198" s="210"/>
      <c r="Q198" s="210"/>
      <c r="R198" s="210"/>
      <c r="S198" s="210"/>
      <c r="T198" s="211"/>
      <c r="AT198" s="205" t="s">
        <v>196</v>
      </c>
      <c r="AU198" s="205" t="s">
        <v>80</v>
      </c>
      <c r="AV198" s="13" t="s">
        <v>80</v>
      </c>
      <c r="AW198" s="13" t="s">
        <v>37</v>
      </c>
      <c r="AX198" s="13" t="s">
        <v>73</v>
      </c>
      <c r="AY198" s="205" t="s">
        <v>187</v>
      </c>
    </row>
    <row r="199" spans="2:65" s="13" customFormat="1">
      <c r="B199" s="204"/>
      <c r="D199" s="196" t="s">
        <v>196</v>
      </c>
      <c r="E199" s="205" t="s">
        <v>5</v>
      </c>
      <c r="F199" s="206" t="s">
        <v>268</v>
      </c>
      <c r="H199" s="207">
        <v>-1.44</v>
      </c>
      <c r="I199" s="208"/>
      <c r="L199" s="204"/>
      <c r="M199" s="209"/>
      <c r="N199" s="210"/>
      <c r="O199" s="210"/>
      <c r="P199" s="210"/>
      <c r="Q199" s="210"/>
      <c r="R199" s="210"/>
      <c r="S199" s="210"/>
      <c r="T199" s="211"/>
      <c r="AT199" s="205" t="s">
        <v>196</v>
      </c>
      <c r="AU199" s="205" t="s">
        <v>80</v>
      </c>
      <c r="AV199" s="13" t="s">
        <v>80</v>
      </c>
      <c r="AW199" s="13" t="s">
        <v>37</v>
      </c>
      <c r="AX199" s="13" t="s">
        <v>73</v>
      </c>
      <c r="AY199" s="205" t="s">
        <v>187</v>
      </c>
    </row>
    <row r="200" spans="2:65" s="14" customFormat="1">
      <c r="B200" s="212"/>
      <c r="D200" s="196" t="s">
        <v>196</v>
      </c>
      <c r="E200" s="213" t="s">
        <v>5</v>
      </c>
      <c r="F200" s="214" t="s">
        <v>201</v>
      </c>
      <c r="H200" s="215">
        <v>15.212</v>
      </c>
      <c r="I200" s="216"/>
      <c r="L200" s="212"/>
      <c r="M200" s="217"/>
      <c r="N200" s="218"/>
      <c r="O200" s="218"/>
      <c r="P200" s="218"/>
      <c r="Q200" s="218"/>
      <c r="R200" s="218"/>
      <c r="S200" s="218"/>
      <c r="T200" s="219"/>
      <c r="AT200" s="213" t="s">
        <v>196</v>
      </c>
      <c r="AU200" s="213" t="s">
        <v>80</v>
      </c>
      <c r="AV200" s="14" t="s">
        <v>202</v>
      </c>
      <c r="AW200" s="14" t="s">
        <v>37</v>
      </c>
      <c r="AX200" s="14" t="s">
        <v>73</v>
      </c>
      <c r="AY200" s="213" t="s">
        <v>187</v>
      </c>
    </row>
    <row r="201" spans="2:65" s="15" customFormat="1">
      <c r="B201" s="220"/>
      <c r="D201" s="221" t="s">
        <v>196</v>
      </c>
      <c r="E201" s="222" t="s">
        <v>5</v>
      </c>
      <c r="F201" s="223" t="s">
        <v>203</v>
      </c>
      <c r="H201" s="224">
        <v>15.212</v>
      </c>
      <c r="I201" s="225"/>
      <c r="L201" s="220"/>
      <c r="M201" s="226"/>
      <c r="N201" s="227"/>
      <c r="O201" s="227"/>
      <c r="P201" s="227"/>
      <c r="Q201" s="227"/>
      <c r="R201" s="227"/>
      <c r="S201" s="227"/>
      <c r="T201" s="228"/>
      <c r="AT201" s="229" t="s">
        <v>196</v>
      </c>
      <c r="AU201" s="229" t="s">
        <v>80</v>
      </c>
      <c r="AV201" s="15" t="s">
        <v>194</v>
      </c>
      <c r="AW201" s="15" t="s">
        <v>37</v>
      </c>
      <c r="AX201" s="15" t="s">
        <v>24</v>
      </c>
      <c r="AY201" s="229" t="s">
        <v>187</v>
      </c>
    </row>
    <row r="202" spans="2:65" s="1" customFormat="1" ht="31.5" customHeight="1">
      <c r="B202" s="182"/>
      <c r="C202" s="230" t="s">
        <v>118</v>
      </c>
      <c r="D202" s="230" t="s">
        <v>269</v>
      </c>
      <c r="E202" s="231" t="s">
        <v>270</v>
      </c>
      <c r="F202" s="232" t="s">
        <v>271</v>
      </c>
      <c r="G202" s="233" t="s">
        <v>258</v>
      </c>
      <c r="H202" s="234">
        <v>30.43</v>
      </c>
      <c r="I202" s="235"/>
      <c r="J202" s="236">
        <f>ROUND(I202*H202,2)</f>
        <v>0</v>
      </c>
      <c r="K202" s="232" t="s">
        <v>193</v>
      </c>
      <c r="L202" s="237"/>
      <c r="M202" s="238" t="s">
        <v>5</v>
      </c>
      <c r="N202" s="239" t="s">
        <v>44</v>
      </c>
      <c r="O202" s="43"/>
      <c r="P202" s="192">
        <f>O202*H202</f>
        <v>0</v>
      </c>
      <c r="Q202" s="192">
        <v>1</v>
      </c>
      <c r="R202" s="192">
        <f>Q202*H202</f>
        <v>30.43</v>
      </c>
      <c r="S202" s="192">
        <v>0</v>
      </c>
      <c r="T202" s="193">
        <f>S202*H202</f>
        <v>0</v>
      </c>
      <c r="AR202" s="25" t="s">
        <v>240</v>
      </c>
      <c r="AT202" s="25" t="s">
        <v>269</v>
      </c>
      <c r="AU202" s="25" t="s">
        <v>80</v>
      </c>
      <c r="AY202" s="25" t="s">
        <v>187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24</v>
      </c>
      <c r="BK202" s="194">
        <f>ROUND(I202*H202,2)</f>
        <v>0</v>
      </c>
      <c r="BL202" s="25" t="s">
        <v>194</v>
      </c>
      <c r="BM202" s="25" t="s">
        <v>272</v>
      </c>
    </row>
    <row r="203" spans="2:65" s="12" customFormat="1">
      <c r="B203" s="195"/>
      <c r="D203" s="196" t="s">
        <v>196</v>
      </c>
      <c r="E203" s="197" t="s">
        <v>5</v>
      </c>
      <c r="F203" s="198" t="s">
        <v>273</v>
      </c>
      <c r="H203" s="199" t="s">
        <v>5</v>
      </c>
      <c r="I203" s="200"/>
      <c r="L203" s="195"/>
      <c r="M203" s="201"/>
      <c r="N203" s="202"/>
      <c r="O203" s="202"/>
      <c r="P203" s="202"/>
      <c r="Q203" s="202"/>
      <c r="R203" s="202"/>
      <c r="S203" s="202"/>
      <c r="T203" s="203"/>
      <c r="AT203" s="199" t="s">
        <v>196</v>
      </c>
      <c r="AU203" s="199" t="s">
        <v>80</v>
      </c>
      <c r="AV203" s="12" t="s">
        <v>24</v>
      </c>
      <c r="AW203" s="12" t="s">
        <v>37</v>
      </c>
      <c r="AX203" s="12" t="s">
        <v>73</v>
      </c>
      <c r="AY203" s="199" t="s">
        <v>187</v>
      </c>
    </row>
    <row r="204" spans="2:65" s="13" customFormat="1">
      <c r="B204" s="204"/>
      <c r="D204" s="196" t="s">
        <v>196</v>
      </c>
      <c r="E204" s="205" t="s">
        <v>5</v>
      </c>
      <c r="F204" s="206" t="s">
        <v>274</v>
      </c>
      <c r="H204" s="207">
        <v>30.43</v>
      </c>
      <c r="I204" s="208"/>
      <c r="L204" s="204"/>
      <c r="M204" s="209"/>
      <c r="N204" s="210"/>
      <c r="O204" s="210"/>
      <c r="P204" s="210"/>
      <c r="Q204" s="210"/>
      <c r="R204" s="210"/>
      <c r="S204" s="210"/>
      <c r="T204" s="211"/>
      <c r="AT204" s="205" t="s">
        <v>196</v>
      </c>
      <c r="AU204" s="205" t="s">
        <v>80</v>
      </c>
      <c r="AV204" s="13" t="s">
        <v>80</v>
      </c>
      <c r="AW204" s="13" t="s">
        <v>37</v>
      </c>
      <c r="AX204" s="13" t="s">
        <v>73</v>
      </c>
      <c r="AY204" s="205" t="s">
        <v>187</v>
      </c>
    </row>
    <row r="205" spans="2:65" s="14" customFormat="1">
      <c r="B205" s="212"/>
      <c r="D205" s="196" t="s">
        <v>196</v>
      </c>
      <c r="E205" s="213" t="s">
        <v>5</v>
      </c>
      <c r="F205" s="214" t="s">
        <v>201</v>
      </c>
      <c r="H205" s="215">
        <v>30.43</v>
      </c>
      <c r="I205" s="216"/>
      <c r="L205" s="212"/>
      <c r="M205" s="217"/>
      <c r="N205" s="218"/>
      <c r="O205" s="218"/>
      <c r="P205" s="218"/>
      <c r="Q205" s="218"/>
      <c r="R205" s="218"/>
      <c r="S205" s="218"/>
      <c r="T205" s="219"/>
      <c r="AT205" s="213" t="s">
        <v>196</v>
      </c>
      <c r="AU205" s="213" t="s">
        <v>80</v>
      </c>
      <c r="AV205" s="14" t="s">
        <v>202</v>
      </c>
      <c r="AW205" s="14" t="s">
        <v>37</v>
      </c>
      <c r="AX205" s="14" t="s">
        <v>73</v>
      </c>
      <c r="AY205" s="213" t="s">
        <v>187</v>
      </c>
    </row>
    <row r="206" spans="2:65" s="15" customFormat="1">
      <c r="B206" s="220"/>
      <c r="D206" s="221" t="s">
        <v>196</v>
      </c>
      <c r="E206" s="222" t="s">
        <v>5</v>
      </c>
      <c r="F206" s="223" t="s">
        <v>203</v>
      </c>
      <c r="H206" s="224">
        <v>30.43</v>
      </c>
      <c r="I206" s="225"/>
      <c r="L206" s="220"/>
      <c r="M206" s="226"/>
      <c r="N206" s="227"/>
      <c r="O206" s="227"/>
      <c r="P206" s="227"/>
      <c r="Q206" s="227"/>
      <c r="R206" s="227"/>
      <c r="S206" s="227"/>
      <c r="T206" s="228"/>
      <c r="AT206" s="229" t="s">
        <v>196</v>
      </c>
      <c r="AU206" s="229" t="s">
        <v>80</v>
      </c>
      <c r="AV206" s="15" t="s">
        <v>194</v>
      </c>
      <c r="AW206" s="15" t="s">
        <v>37</v>
      </c>
      <c r="AX206" s="15" t="s">
        <v>24</v>
      </c>
      <c r="AY206" s="229" t="s">
        <v>187</v>
      </c>
    </row>
    <row r="207" spans="2:65" s="1" customFormat="1" ht="22.5" customHeight="1">
      <c r="B207" s="182"/>
      <c r="C207" s="183" t="s">
        <v>121</v>
      </c>
      <c r="D207" s="183" t="s">
        <v>189</v>
      </c>
      <c r="E207" s="184" t="s">
        <v>275</v>
      </c>
      <c r="F207" s="185" t="s">
        <v>276</v>
      </c>
      <c r="G207" s="186" t="s">
        <v>277</v>
      </c>
      <c r="H207" s="187">
        <v>128.24799999999999</v>
      </c>
      <c r="I207" s="188"/>
      <c r="J207" s="189">
        <f>ROUND(I207*H207,2)</f>
        <v>0</v>
      </c>
      <c r="K207" s="185" t="s">
        <v>193</v>
      </c>
      <c r="L207" s="42"/>
      <c r="M207" s="190" t="s">
        <v>5</v>
      </c>
      <c r="N207" s="191" t="s">
        <v>44</v>
      </c>
      <c r="O207" s="43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25" t="s">
        <v>194</v>
      </c>
      <c r="AT207" s="25" t="s">
        <v>189</v>
      </c>
      <c r="AU207" s="25" t="s">
        <v>80</v>
      </c>
      <c r="AY207" s="25" t="s">
        <v>187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25" t="s">
        <v>24</v>
      </c>
      <c r="BK207" s="194">
        <f>ROUND(I207*H207,2)</f>
        <v>0</v>
      </c>
      <c r="BL207" s="25" t="s">
        <v>194</v>
      </c>
      <c r="BM207" s="25" t="s">
        <v>278</v>
      </c>
    </row>
    <row r="208" spans="2:65" s="12" customFormat="1">
      <c r="B208" s="195"/>
      <c r="D208" s="196" t="s">
        <v>196</v>
      </c>
      <c r="E208" s="197" t="s">
        <v>5</v>
      </c>
      <c r="F208" s="198" t="s">
        <v>279</v>
      </c>
      <c r="H208" s="199" t="s">
        <v>5</v>
      </c>
      <c r="I208" s="200"/>
      <c r="L208" s="195"/>
      <c r="M208" s="201"/>
      <c r="N208" s="202"/>
      <c r="O208" s="202"/>
      <c r="P208" s="202"/>
      <c r="Q208" s="202"/>
      <c r="R208" s="202"/>
      <c r="S208" s="202"/>
      <c r="T208" s="203"/>
      <c r="AT208" s="199" t="s">
        <v>196</v>
      </c>
      <c r="AU208" s="199" t="s">
        <v>80</v>
      </c>
      <c r="AV208" s="12" t="s">
        <v>24</v>
      </c>
      <c r="AW208" s="12" t="s">
        <v>37</v>
      </c>
      <c r="AX208" s="12" t="s">
        <v>73</v>
      </c>
      <c r="AY208" s="199" t="s">
        <v>187</v>
      </c>
    </row>
    <row r="209" spans="2:65" s="12" customFormat="1">
      <c r="B209" s="195"/>
      <c r="D209" s="196" t="s">
        <v>196</v>
      </c>
      <c r="E209" s="197" t="s">
        <v>5</v>
      </c>
      <c r="F209" s="198" t="s">
        <v>211</v>
      </c>
      <c r="H209" s="199" t="s">
        <v>5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9" t="s">
        <v>196</v>
      </c>
      <c r="AU209" s="199" t="s">
        <v>80</v>
      </c>
      <c r="AV209" s="12" t="s">
        <v>24</v>
      </c>
      <c r="AW209" s="12" t="s">
        <v>37</v>
      </c>
      <c r="AX209" s="12" t="s">
        <v>73</v>
      </c>
      <c r="AY209" s="199" t="s">
        <v>187</v>
      </c>
    </row>
    <row r="210" spans="2:65" s="13" customFormat="1">
      <c r="B210" s="204"/>
      <c r="D210" s="196" t="s">
        <v>196</v>
      </c>
      <c r="E210" s="205" t="s">
        <v>5</v>
      </c>
      <c r="F210" s="206" t="s">
        <v>280</v>
      </c>
      <c r="H210" s="207">
        <v>72.673000000000002</v>
      </c>
      <c r="I210" s="208"/>
      <c r="L210" s="204"/>
      <c r="M210" s="209"/>
      <c r="N210" s="210"/>
      <c r="O210" s="210"/>
      <c r="P210" s="210"/>
      <c r="Q210" s="210"/>
      <c r="R210" s="210"/>
      <c r="S210" s="210"/>
      <c r="T210" s="211"/>
      <c r="AT210" s="205" t="s">
        <v>196</v>
      </c>
      <c r="AU210" s="205" t="s">
        <v>80</v>
      </c>
      <c r="AV210" s="13" t="s">
        <v>80</v>
      </c>
      <c r="AW210" s="13" t="s">
        <v>37</v>
      </c>
      <c r="AX210" s="13" t="s">
        <v>73</v>
      </c>
      <c r="AY210" s="205" t="s">
        <v>187</v>
      </c>
    </row>
    <row r="211" spans="2:65" s="12" customFormat="1">
      <c r="B211" s="195"/>
      <c r="D211" s="196" t="s">
        <v>196</v>
      </c>
      <c r="E211" s="197" t="s">
        <v>5</v>
      </c>
      <c r="F211" s="198" t="s">
        <v>281</v>
      </c>
      <c r="H211" s="199" t="s">
        <v>5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199" t="s">
        <v>196</v>
      </c>
      <c r="AU211" s="199" t="s">
        <v>80</v>
      </c>
      <c r="AV211" s="12" t="s">
        <v>24</v>
      </c>
      <c r="AW211" s="12" t="s">
        <v>37</v>
      </c>
      <c r="AX211" s="12" t="s">
        <v>73</v>
      </c>
      <c r="AY211" s="199" t="s">
        <v>187</v>
      </c>
    </row>
    <row r="212" spans="2:65" s="12" customFormat="1">
      <c r="B212" s="195"/>
      <c r="D212" s="196" t="s">
        <v>196</v>
      </c>
      <c r="E212" s="197" t="s">
        <v>5</v>
      </c>
      <c r="F212" s="198" t="s">
        <v>282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65" s="12" customFormat="1">
      <c r="B213" s="195"/>
      <c r="D213" s="196" t="s">
        <v>196</v>
      </c>
      <c r="E213" s="197" t="s">
        <v>5</v>
      </c>
      <c r="F213" s="198" t="s">
        <v>283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196</v>
      </c>
      <c r="AU213" s="199" t="s">
        <v>80</v>
      </c>
      <c r="AV213" s="12" t="s">
        <v>24</v>
      </c>
      <c r="AW213" s="12" t="s">
        <v>37</v>
      </c>
      <c r="AX213" s="12" t="s">
        <v>73</v>
      </c>
      <c r="AY213" s="199" t="s">
        <v>187</v>
      </c>
    </row>
    <row r="214" spans="2:65" s="13" customFormat="1">
      <c r="B214" s="204"/>
      <c r="D214" s="196" t="s">
        <v>196</v>
      </c>
      <c r="E214" s="205" t="s">
        <v>5</v>
      </c>
      <c r="F214" s="206" t="s">
        <v>284</v>
      </c>
      <c r="H214" s="207">
        <v>55.575000000000003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65" s="14" customFormat="1">
      <c r="B215" s="212"/>
      <c r="D215" s="196" t="s">
        <v>196</v>
      </c>
      <c r="E215" s="213" t="s">
        <v>5</v>
      </c>
      <c r="F215" s="214" t="s">
        <v>201</v>
      </c>
      <c r="H215" s="215">
        <v>128.24799999999999</v>
      </c>
      <c r="I215" s="216"/>
      <c r="L215" s="212"/>
      <c r="M215" s="217"/>
      <c r="N215" s="218"/>
      <c r="O215" s="218"/>
      <c r="P215" s="218"/>
      <c r="Q215" s="218"/>
      <c r="R215" s="218"/>
      <c r="S215" s="218"/>
      <c r="T215" s="219"/>
      <c r="AT215" s="213" t="s">
        <v>196</v>
      </c>
      <c r="AU215" s="213" t="s">
        <v>80</v>
      </c>
      <c r="AV215" s="14" t="s">
        <v>202</v>
      </c>
      <c r="AW215" s="14" t="s">
        <v>37</v>
      </c>
      <c r="AX215" s="14" t="s">
        <v>73</v>
      </c>
      <c r="AY215" s="213" t="s">
        <v>187</v>
      </c>
    </row>
    <row r="216" spans="2:65" s="15" customFormat="1">
      <c r="B216" s="220"/>
      <c r="D216" s="196" t="s">
        <v>196</v>
      </c>
      <c r="E216" s="240" t="s">
        <v>5</v>
      </c>
      <c r="F216" s="241" t="s">
        <v>203</v>
      </c>
      <c r="H216" s="242">
        <v>128.24799999999999</v>
      </c>
      <c r="I216" s="225"/>
      <c r="L216" s="220"/>
      <c r="M216" s="226"/>
      <c r="N216" s="227"/>
      <c r="O216" s="227"/>
      <c r="P216" s="227"/>
      <c r="Q216" s="227"/>
      <c r="R216" s="227"/>
      <c r="S216" s="227"/>
      <c r="T216" s="228"/>
      <c r="AT216" s="229" t="s">
        <v>196</v>
      </c>
      <c r="AU216" s="229" t="s">
        <v>80</v>
      </c>
      <c r="AV216" s="15" t="s">
        <v>194</v>
      </c>
      <c r="AW216" s="15" t="s">
        <v>37</v>
      </c>
      <c r="AX216" s="15" t="s">
        <v>24</v>
      </c>
      <c r="AY216" s="229" t="s">
        <v>187</v>
      </c>
    </row>
    <row r="217" spans="2:65" s="11" customFormat="1" ht="29.85" customHeight="1">
      <c r="B217" s="168"/>
      <c r="D217" s="179" t="s">
        <v>72</v>
      </c>
      <c r="E217" s="180" t="s">
        <v>80</v>
      </c>
      <c r="F217" s="180" t="s">
        <v>285</v>
      </c>
      <c r="I217" s="171"/>
      <c r="J217" s="181">
        <f>BK217</f>
        <v>0</v>
      </c>
      <c r="L217" s="168"/>
      <c r="M217" s="173"/>
      <c r="N217" s="174"/>
      <c r="O217" s="174"/>
      <c r="P217" s="175">
        <f>SUM(P218:P366)</f>
        <v>0</v>
      </c>
      <c r="Q217" s="174"/>
      <c r="R217" s="175">
        <f>SUM(R218:R366)</f>
        <v>200.82310924062563</v>
      </c>
      <c r="S217" s="174"/>
      <c r="T217" s="176">
        <f>SUM(T218:T366)</f>
        <v>0</v>
      </c>
      <c r="AR217" s="169" t="s">
        <v>24</v>
      </c>
      <c r="AT217" s="177" t="s">
        <v>72</v>
      </c>
      <c r="AU217" s="177" t="s">
        <v>24</v>
      </c>
      <c r="AY217" s="169" t="s">
        <v>187</v>
      </c>
      <c r="BK217" s="178">
        <f>SUM(BK218:BK366)</f>
        <v>0</v>
      </c>
    </row>
    <row r="218" spans="2:65" s="1" customFormat="1" ht="31.5" customHeight="1">
      <c r="B218" s="182"/>
      <c r="C218" s="183" t="s">
        <v>11</v>
      </c>
      <c r="D218" s="183" t="s">
        <v>189</v>
      </c>
      <c r="E218" s="184" t="s">
        <v>286</v>
      </c>
      <c r="F218" s="185" t="s">
        <v>287</v>
      </c>
      <c r="G218" s="186" t="s">
        <v>192</v>
      </c>
      <c r="H218" s="187">
        <v>9</v>
      </c>
      <c r="I218" s="188"/>
      <c r="J218" s="189">
        <f>ROUND(I218*H218,2)</f>
        <v>0</v>
      </c>
      <c r="K218" s="185" t="s">
        <v>193</v>
      </c>
      <c r="L218" s="42"/>
      <c r="M218" s="190" t="s">
        <v>5</v>
      </c>
      <c r="N218" s="191" t="s">
        <v>44</v>
      </c>
      <c r="O218" s="43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25" t="s">
        <v>194</v>
      </c>
      <c r="AT218" s="25" t="s">
        <v>189</v>
      </c>
      <c r="AU218" s="25" t="s">
        <v>80</v>
      </c>
      <c r="AY218" s="25" t="s">
        <v>187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25" t="s">
        <v>24</v>
      </c>
      <c r="BK218" s="194">
        <f>ROUND(I218*H218,2)</f>
        <v>0</v>
      </c>
      <c r="BL218" s="25" t="s">
        <v>194</v>
      </c>
      <c r="BM218" s="25" t="s">
        <v>288</v>
      </c>
    </row>
    <row r="219" spans="2:65" s="12" customFormat="1">
      <c r="B219" s="195"/>
      <c r="D219" s="196" t="s">
        <v>196</v>
      </c>
      <c r="E219" s="197" t="s">
        <v>5</v>
      </c>
      <c r="F219" s="198" t="s">
        <v>289</v>
      </c>
      <c r="H219" s="199" t="s">
        <v>5</v>
      </c>
      <c r="I219" s="200"/>
      <c r="L219" s="195"/>
      <c r="M219" s="201"/>
      <c r="N219" s="202"/>
      <c r="O219" s="202"/>
      <c r="P219" s="202"/>
      <c r="Q219" s="202"/>
      <c r="R219" s="202"/>
      <c r="S219" s="202"/>
      <c r="T219" s="203"/>
      <c r="AT219" s="199" t="s">
        <v>196</v>
      </c>
      <c r="AU219" s="199" t="s">
        <v>80</v>
      </c>
      <c r="AV219" s="12" t="s">
        <v>24</v>
      </c>
      <c r="AW219" s="12" t="s">
        <v>37</v>
      </c>
      <c r="AX219" s="12" t="s">
        <v>73</v>
      </c>
      <c r="AY219" s="199" t="s">
        <v>187</v>
      </c>
    </row>
    <row r="220" spans="2:65" s="13" customFormat="1">
      <c r="B220" s="204"/>
      <c r="D220" s="196" t="s">
        <v>196</v>
      </c>
      <c r="E220" s="205" t="s">
        <v>5</v>
      </c>
      <c r="F220" s="206" t="s">
        <v>290</v>
      </c>
      <c r="H220" s="207">
        <v>9</v>
      </c>
      <c r="I220" s="208"/>
      <c r="L220" s="204"/>
      <c r="M220" s="209"/>
      <c r="N220" s="210"/>
      <c r="O220" s="210"/>
      <c r="P220" s="210"/>
      <c r="Q220" s="210"/>
      <c r="R220" s="210"/>
      <c r="S220" s="210"/>
      <c r="T220" s="211"/>
      <c r="AT220" s="205" t="s">
        <v>196</v>
      </c>
      <c r="AU220" s="205" t="s">
        <v>80</v>
      </c>
      <c r="AV220" s="13" t="s">
        <v>80</v>
      </c>
      <c r="AW220" s="13" t="s">
        <v>37</v>
      </c>
      <c r="AX220" s="13" t="s">
        <v>73</v>
      </c>
      <c r="AY220" s="205" t="s">
        <v>187</v>
      </c>
    </row>
    <row r="221" spans="2:65" s="14" customFormat="1">
      <c r="B221" s="212"/>
      <c r="D221" s="196" t="s">
        <v>196</v>
      </c>
      <c r="E221" s="213" t="s">
        <v>5</v>
      </c>
      <c r="F221" s="214" t="s">
        <v>201</v>
      </c>
      <c r="H221" s="215">
        <v>9</v>
      </c>
      <c r="I221" s="216"/>
      <c r="L221" s="212"/>
      <c r="M221" s="217"/>
      <c r="N221" s="218"/>
      <c r="O221" s="218"/>
      <c r="P221" s="218"/>
      <c r="Q221" s="218"/>
      <c r="R221" s="218"/>
      <c r="S221" s="218"/>
      <c r="T221" s="219"/>
      <c r="AT221" s="213" t="s">
        <v>196</v>
      </c>
      <c r="AU221" s="213" t="s">
        <v>80</v>
      </c>
      <c r="AV221" s="14" t="s">
        <v>202</v>
      </c>
      <c r="AW221" s="14" t="s">
        <v>37</v>
      </c>
      <c r="AX221" s="14" t="s">
        <v>73</v>
      </c>
      <c r="AY221" s="213" t="s">
        <v>187</v>
      </c>
    </row>
    <row r="222" spans="2:65" s="15" customFormat="1">
      <c r="B222" s="220"/>
      <c r="D222" s="221" t="s">
        <v>196</v>
      </c>
      <c r="E222" s="222" t="s">
        <v>5</v>
      </c>
      <c r="F222" s="223" t="s">
        <v>203</v>
      </c>
      <c r="H222" s="224">
        <v>9</v>
      </c>
      <c r="I222" s="225"/>
      <c r="L222" s="220"/>
      <c r="M222" s="226"/>
      <c r="N222" s="227"/>
      <c r="O222" s="227"/>
      <c r="P222" s="227"/>
      <c r="Q222" s="227"/>
      <c r="R222" s="227"/>
      <c r="S222" s="227"/>
      <c r="T222" s="228"/>
      <c r="AT222" s="229" t="s">
        <v>196</v>
      </c>
      <c r="AU222" s="229" t="s">
        <v>80</v>
      </c>
      <c r="AV222" s="15" t="s">
        <v>194</v>
      </c>
      <c r="AW222" s="15" t="s">
        <v>37</v>
      </c>
      <c r="AX222" s="15" t="s">
        <v>24</v>
      </c>
      <c r="AY222" s="229" t="s">
        <v>187</v>
      </c>
    </row>
    <row r="223" spans="2:65" s="1" customFormat="1" ht="31.5" customHeight="1">
      <c r="B223" s="182"/>
      <c r="C223" s="183" t="s">
        <v>126</v>
      </c>
      <c r="D223" s="183" t="s">
        <v>189</v>
      </c>
      <c r="E223" s="184" t="s">
        <v>291</v>
      </c>
      <c r="F223" s="185" t="s">
        <v>292</v>
      </c>
      <c r="G223" s="186" t="s">
        <v>277</v>
      </c>
      <c r="H223" s="187">
        <v>60</v>
      </c>
      <c r="I223" s="188"/>
      <c r="J223" s="189">
        <f>ROUND(I223*H223,2)</f>
        <v>0</v>
      </c>
      <c r="K223" s="185" t="s">
        <v>193</v>
      </c>
      <c r="L223" s="42"/>
      <c r="M223" s="190" t="s">
        <v>5</v>
      </c>
      <c r="N223" s="191" t="s">
        <v>44</v>
      </c>
      <c r="O223" s="43"/>
      <c r="P223" s="192">
        <f>O223*H223</f>
        <v>0</v>
      </c>
      <c r="Q223" s="192">
        <v>1.6694E-4</v>
      </c>
      <c r="R223" s="192">
        <f>Q223*H223</f>
        <v>1.00164E-2</v>
      </c>
      <c r="S223" s="192">
        <v>0</v>
      </c>
      <c r="T223" s="193">
        <f>S223*H223</f>
        <v>0</v>
      </c>
      <c r="AR223" s="25" t="s">
        <v>194</v>
      </c>
      <c r="AT223" s="25" t="s">
        <v>189</v>
      </c>
      <c r="AU223" s="25" t="s">
        <v>80</v>
      </c>
      <c r="AY223" s="25" t="s">
        <v>187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24</v>
      </c>
      <c r="BK223" s="194">
        <f>ROUND(I223*H223,2)</f>
        <v>0</v>
      </c>
      <c r="BL223" s="25" t="s">
        <v>194</v>
      </c>
      <c r="BM223" s="25" t="s">
        <v>293</v>
      </c>
    </row>
    <row r="224" spans="2:65" s="12" customFormat="1">
      <c r="B224" s="195"/>
      <c r="D224" s="196" t="s">
        <v>196</v>
      </c>
      <c r="E224" s="197" t="s">
        <v>5</v>
      </c>
      <c r="F224" s="198" t="s">
        <v>294</v>
      </c>
      <c r="H224" s="199" t="s">
        <v>5</v>
      </c>
      <c r="I224" s="200"/>
      <c r="L224" s="195"/>
      <c r="M224" s="201"/>
      <c r="N224" s="202"/>
      <c r="O224" s="202"/>
      <c r="P224" s="202"/>
      <c r="Q224" s="202"/>
      <c r="R224" s="202"/>
      <c r="S224" s="202"/>
      <c r="T224" s="203"/>
      <c r="AT224" s="199" t="s">
        <v>196</v>
      </c>
      <c r="AU224" s="199" t="s">
        <v>80</v>
      </c>
      <c r="AV224" s="12" t="s">
        <v>24</v>
      </c>
      <c r="AW224" s="12" t="s">
        <v>37</v>
      </c>
      <c r="AX224" s="12" t="s">
        <v>73</v>
      </c>
      <c r="AY224" s="199" t="s">
        <v>187</v>
      </c>
    </row>
    <row r="225" spans="2:65" s="13" customFormat="1">
      <c r="B225" s="204"/>
      <c r="D225" s="196" t="s">
        <v>196</v>
      </c>
      <c r="E225" s="205" t="s">
        <v>5</v>
      </c>
      <c r="F225" s="206" t="s">
        <v>295</v>
      </c>
      <c r="H225" s="207">
        <v>60</v>
      </c>
      <c r="I225" s="208"/>
      <c r="L225" s="204"/>
      <c r="M225" s="209"/>
      <c r="N225" s="210"/>
      <c r="O225" s="210"/>
      <c r="P225" s="210"/>
      <c r="Q225" s="210"/>
      <c r="R225" s="210"/>
      <c r="S225" s="210"/>
      <c r="T225" s="211"/>
      <c r="AT225" s="205" t="s">
        <v>196</v>
      </c>
      <c r="AU225" s="205" t="s">
        <v>80</v>
      </c>
      <c r="AV225" s="13" t="s">
        <v>80</v>
      </c>
      <c r="AW225" s="13" t="s">
        <v>37</v>
      </c>
      <c r="AX225" s="13" t="s">
        <v>73</v>
      </c>
      <c r="AY225" s="205" t="s">
        <v>187</v>
      </c>
    </row>
    <row r="226" spans="2:65" s="14" customFormat="1">
      <c r="B226" s="212"/>
      <c r="D226" s="196" t="s">
        <v>196</v>
      </c>
      <c r="E226" s="213" t="s">
        <v>5</v>
      </c>
      <c r="F226" s="214" t="s">
        <v>201</v>
      </c>
      <c r="H226" s="215">
        <v>60</v>
      </c>
      <c r="I226" s="216"/>
      <c r="L226" s="212"/>
      <c r="M226" s="217"/>
      <c r="N226" s="218"/>
      <c r="O226" s="218"/>
      <c r="P226" s="218"/>
      <c r="Q226" s="218"/>
      <c r="R226" s="218"/>
      <c r="S226" s="218"/>
      <c r="T226" s="219"/>
      <c r="AT226" s="213" t="s">
        <v>196</v>
      </c>
      <c r="AU226" s="213" t="s">
        <v>80</v>
      </c>
      <c r="AV226" s="14" t="s">
        <v>202</v>
      </c>
      <c r="AW226" s="14" t="s">
        <v>37</v>
      </c>
      <c r="AX226" s="14" t="s">
        <v>73</v>
      </c>
      <c r="AY226" s="213" t="s">
        <v>187</v>
      </c>
    </row>
    <row r="227" spans="2:65" s="15" customFormat="1">
      <c r="B227" s="220"/>
      <c r="D227" s="221" t="s">
        <v>196</v>
      </c>
      <c r="E227" s="222" t="s">
        <v>5</v>
      </c>
      <c r="F227" s="223" t="s">
        <v>203</v>
      </c>
      <c r="H227" s="224">
        <v>60</v>
      </c>
      <c r="I227" s="225"/>
      <c r="L227" s="220"/>
      <c r="M227" s="226"/>
      <c r="N227" s="227"/>
      <c r="O227" s="227"/>
      <c r="P227" s="227"/>
      <c r="Q227" s="227"/>
      <c r="R227" s="227"/>
      <c r="S227" s="227"/>
      <c r="T227" s="228"/>
      <c r="AT227" s="229" t="s">
        <v>196</v>
      </c>
      <c r="AU227" s="229" t="s">
        <v>80</v>
      </c>
      <c r="AV227" s="15" t="s">
        <v>194</v>
      </c>
      <c r="AW227" s="15" t="s">
        <v>37</v>
      </c>
      <c r="AX227" s="15" t="s">
        <v>24</v>
      </c>
      <c r="AY227" s="229" t="s">
        <v>187</v>
      </c>
    </row>
    <row r="228" spans="2:65" s="1" customFormat="1" ht="22.5" customHeight="1">
      <c r="B228" s="182"/>
      <c r="C228" s="230" t="s">
        <v>296</v>
      </c>
      <c r="D228" s="230" t="s">
        <v>269</v>
      </c>
      <c r="E228" s="231" t="s">
        <v>297</v>
      </c>
      <c r="F228" s="232" t="s">
        <v>298</v>
      </c>
      <c r="G228" s="233" t="s">
        <v>277</v>
      </c>
      <c r="H228" s="234">
        <v>66</v>
      </c>
      <c r="I228" s="235"/>
      <c r="J228" s="236">
        <f>ROUND(I228*H228,2)</f>
        <v>0</v>
      </c>
      <c r="K228" s="232" t="s">
        <v>193</v>
      </c>
      <c r="L228" s="237"/>
      <c r="M228" s="238" t="s">
        <v>5</v>
      </c>
      <c r="N228" s="239" t="s">
        <v>44</v>
      </c>
      <c r="O228" s="43"/>
      <c r="P228" s="192">
        <f>O228*H228</f>
        <v>0</v>
      </c>
      <c r="Q228" s="192">
        <v>2.0000000000000001E-4</v>
      </c>
      <c r="R228" s="192">
        <f>Q228*H228</f>
        <v>1.32E-2</v>
      </c>
      <c r="S228" s="192">
        <v>0</v>
      </c>
      <c r="T228" s="193">
        <f>S228*H228</f>
        <v>0</v>
      </c>
      <c r="AR228" s="25" t="s">
        <v>240</v>
      </c>
      <c r="AT228" s="25" t="s">
        <v>269</v>
      </c>
      <c r="AU228" s="25" t="s">
        <v>80</v>
      </c>
      <c r="AY228" s="25" t="s">
        <v>187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25" t="s">
        <v>24</v>
      </c>
      <c r="BK228" s="194">
        <f>ROUND(I228*H228,2)</f>
        <v>0</v>
      </c>
      <c r="BL228" s="25" t="s">
        <v>194</v>
      </c>
      <c r="BM228" s="25" t="s">
        <v>299</v>
      </c>
    </row>
    <row r="229" spans="2:65" s="12" customFormat="1">
      <c r="B229" s="195"/>
      <c r="D229" s="196" t="s">
        <v>196</v>
      </c>
      <c r="E229" s="197" t="s">
        <v>5</v>
      </c>
      <c r="F229" s="198" t="s">
        <v>300</v>
      </c>
      <c r="H229" s="199" t="s">
        <v>5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199" t="s">
        <v>196</v>
      </c>
      <c r="AU229" s="199" t="s">
        <v>80</v>
      </c>
      <c r="AV229" s="12" t="s">
        <v>24</v>
      </c>
      <c r="AW229" s="12" t="s">
        <v>37</v>
      </c>
      <c r="AX229" s="12" t="s">
        <v>73</v>
      </c>
      <c r="AY229" s="199" t="s">
        <v>187</v>
      </c>
    </row>
    <row r="230" spans="2:65" s="13" customFormat="1">
      <c r="B230" s="204"/>
      <c r="D230" s="196" t="s">
        <v>196</v>
      </c>
      <c r="E230" s="205" t="s">
        <v>5</v>
      </c>
      <c r="F230" s="206" t="s">
        <v>301</v>
      </c>
      <c r="H230" s="207">
        <v>66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80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65" s="14" customFormat="1">
      <c r="B231" s="212"/>
      <c r="D231" s="196" t="s">
        <v>196</v>
      </c>
      <c r="E231" s="213" t="s">
        <v>5</v>
      </c>
      <c r="F231" s="214" t="s">
        <v>201</v>
      </c>
      <c r="H231" s="215">
        <v>66</v>
      </c>
      <c r="I231" s="216"/>
      <c r="L231" s="212"/>
      <c r="M231" s="217"/>
      <c r="N231" s="218"/>
      <c r="O231" s="218"/>
      <c r="P231" s="218"/>
      <c r="Q231" s="218"/>
      <c r="R231" s="218"/>
      <c r="S231" s="218"/>
      <c r="T231" s="219"/>
      <c r="AT231" s="213" t="s">
        <v>196</v>
      </c>
      <c r="AU231" s="213" t="s">
        <v>80</v>
      </c>
      <c r="AV231" s="14" t="s">
        <v>202</v>
      </c>
      <c r="AW231" s="14" t="s">
        <v>37</v>
      </c>
      <c r="AX231" s="14" t="s">
        <v>73</v>
      </c>
      <c r="AY231" s="213" t="s">
        <v>187</v>
      </c>
    </row>
    <row r="232" spans="2:65" s="15" customFormat="1">
      <c r="B232" s="220"/>
      <c r="D232" s="221" t="s">
        <v>196</v>
      </c>
      <c r="E232" s="222" t="s">
        <v>5</v>
      </c>
      <c r="F232" s="223" t="s">
        <v>203</v>
      </c>
      <c r="H232" s="224">
        <v>66</v>
      </c>
      <c r="I232" s="225"/>
      <c r="L232" s="220"/>
      <c r="M232" s="226"/>
      <c r="N232" s="227"/>
      <c r="O232" s="227"/>
      <c r="P232" s="227"/>
      <c r="Q232" s="227"/>
      <c r="R232" s="227"/>
      <c r="S232" s="227"/>
      <c r="T232" s="228"/>
      <c r="AT232" s="229" t="s">
        <v>196</v>
      </c>
      <c r="AU232" s="229" t="s">
        <v>80</v>
      </c>
      <c r="AV232" s="15" t="s">
        <v>194</v>
      </c>
      <c r="AW232" s="15" t="s">
        <v>37</v>
      </c>
      <c r="AX232" s="15" t="s">
        <v>24</v>
      </c>
      <c r="AY232" s="229" t="s">
        <v>187</v>
      </c>
    </row>
    <row r="233" spans="2:65" s="1" customFormat="1" ht="44.25" customHeight="1">
      <c r="B233" s="182"/>
      <c r="C233" s="183" t="s">
        <v>302</v>
      </c>
      <c r="D233" s="183" t="s">
        <v>189</v>
      </c>
      <c r="E233" s="184" t="s">
        <v>303</v>
      </c>
      <c r="F233" s="185" t="s">
        <v>304</v>
      </c>
      <c r="G233" s="186" t="s">
        <v>305</v>
      </c>
      <c r="H233" s="187">
        <v>25</v>
      </c>
      <c r="I233" s="188"/>
      <c r="J233" s="189">
        <f>ROUND(I233*H233,2)</f>
        <v>0</v>
      </c>
      <c r="K233" s="185" t="s">
        <v>193</v>
      </c>
      <c r="L233" s="42"/>
      <c r="M233" s="190" t="s">
        <v>5</v>
      </c>
      <c r="N233" s="191" t="s">
        <v>44</v>
      </c>
      <c r="O233" s="43"/>
      <c r="P233" s="192">
        <f>O233*H233</f>
        <v>0</v>
      </c>
      <c r="Q233" s="192">
        <v>0.22656960000000001</v>
      </c>
      <c r="R233" s="192">
        <f>Q233*H233</f>
        <v>5.6642400000000004</v>
      </c>
      <c r="S233" s="192">
        <v>0</v>
      </c>
      <c r="T233" s="193">
        <f>S233*H233</f>
        <v>0</v>
      </c>
      <c r="AR233" s="25" t="s">
        <v>194</v>
      </c>
      <c r="AT233" s="25" t="s">
        <v>189</v>
      </c>
      <c r="AU233" s="25" t="s">
        <v>80</v>
      </c>
      <c r="AY233" s="25" t="s">
        <v>187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194</v>
      </c>
      <c r="BM233" s="25" t="s">
        <v>306</v>
      </c>
    </row>
    <row r="234" spans="2:65" s="12" customFormat="1">
      <c r="B234" s="195"/>
      <c r="D234" s="196" t="s">
        <v>196</v>
      </c>
      <c r="E234" s="197" t="s">
        <v>5</v>
      </c>
      <c r="F234" s="198" t="s">
        <v>307</v>
      </c>
      <c r="H234" s="199" t="s">
        <v>5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199" t="s">
        <v>196</v>
      </c>
      <c r="AU234" s="199" t="s">
        <v>80</v>
      </c>
      <c r="AV234" s="12" t="s">
        <v>24</v>
      </c>
      <c r="AW234" s="12" t="s">
        <v>37</v>
      </c>
      <c r="AX234" s="12" t="s">
        <v>73</v>
      </c>
      <c r="AY234" s="199" t="s">
        <v>187</v>
      </c>
    </row>
    <row r="235" spans="2:65" s="13" customFormat="1">
      <c r="B235" s="204"/>
      <c r="D235" s="196" t="s">
        <v>196</v>
      </c>
      <c r="E235" s="205" t="s">
        <v>5</v>
      </c>
      <c r="F235" s="206" t="s">
        <v>308</v>
      </c>
      <c r="H235" s="207">
        <v>25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196</v>
      </c>
      <c r="AU235" s="205" t="s">
        <v>80</v>
      </c>
      <c r="AV235" s="13" t="s">
        <v>80</v>
      </c>
      <c r="AW235" s="13" t="s">
        <v>37</v>
      </c>
      <c r="AX235" s="13" t="s">
        <v>73</v>
      </c>
      <c r="AY235" s="205" t="s">
        <v>187</v>
      </c>
    </row>
    <row r="236" spans="2:65" s="14" customFormat="1">
      <c r="B236" s="212"/>
      <c r="D236" s="196" t="s">
        <v>196</v>
      </c>
      <c r="E236" s="213" t="s">
        <v>5</v>
      </c>
      <c r="F236" s="214" t="s">
        <v>201</v>
      </c>
      <c r="H236" s="215">
        <v>25</v>
      </c>
      <c r="I236" s="216"/>
      <c r="L236" s="212"/>
      <c r="M236" s="217"/>
      <c r="N236" s="218"/>
      <c r="O236" s="218"/>
      <c r="P236" s="218"/>
      <c r="Q236" s="218"/>
      <c r="R236" s="218"/>
      <c r="S236" s="218"/>
      <c r="T236" s="219"/>
      <c r="AT236" s="213" t="s">
        <v>196</v>
      </c>
      <c r="AU236" s="213" t="s">
        <v>80</v>
      </c>
      <c r="AV236" s="14" t="s">
        <v>202</v>
      </c>
      <c r="AW236" s="14" t="s">
        <v>37</v>
      </c>
      <c r="AX236" s="14" t="s">
        <v>73</v>
      </c>
      <c r="AY236" s="213" t="s">
        <v>187</v>
      </c>
    </row>
    <row r="237" spans="2:65" s="15" customFormat="1">
      <c r="B237" s="220"/>
      <c r="D237" s="221" t="s">
        <v>196</v>
      </c>
      <c r="E237" s="222" t="s">
        <v>5</v>
      </c>
      <c r="F237" s="223" t="s">
        <v>203</v>
      </c>
      <c r="H237" s="224">
        <v>25</v>
      </c>
      <c r="I237" s="225"/>
      <c r="L237" s="220"/>
      <c r="M237" s="226"/>
      <c r="N237" s="227"/>
      <c r="O237" s="227"/>
      <c r="P237" s="227"/>
      <c r="Q237" s="227"/>
      <c r="R237" s="227"/>
      <c r="S237" s="227"/>
      <c r="T237" s="228"/>
      <c r="AT237" s="229" t="s">
        <v>196</v>
      </c>
      <c r="AU237" s="229" t="s">
        <v>80</v>
      </c>
      <c r="AV237" s="15" t="s">
        <v>194</v>
      </c>
      <c r="AW237" s="15" t="s">
        <v>37</v>
      </c>
      <c r="AX237" s="15" t="s">
        <v>24</v>
      </c>
      <c r="AY237" s="229" t="s">
        <v>187</v>
      </c>
    </row>
    <row r="238" spans="2:65" s="1" customFormat="1" ht="31.5" customHeight="1">
      <c r="B238" s="182"/>
      <c r="C238" s="183" t="s">
        <v>309</v>
      </c>
      <c r="D238" s="183" t="s">
        <v>189</v>
      </c>
      <c r="E238" s="184" t="s">
        <v>310</v>
      </c>
      <c r="F238" s="185" t="s">
        <v>311</v>
      </c>
      <c r="G238" s="186" t="s">
        <v>277</v>
      </c>
      <c r="H238" s="187">
        <v>125.113</v>
      </c>
      <c r="I238" s="188"/>
      <c r="J238" s="189">
        <f>ROUND(I238*H238,2)</f>
        <v>0</v>
      </c>
      <c r="K238" s="185" t="s">
        <v>193</v>
      </c>
      <c r="L238" s="42"/>
      <c r="M238" s="190" t="s">
        <v>5</v>
      </c>
      <c r="N238" s="191" t="s">
        <v>44</v>
      </c>
      <c r="O238" s="43"/>
      <c r="P238" s="192">
        <f>O238*H238</f>
        <v>0</v>
      </c>
      <c r="Q238" s="192">
        <v>9.8999999999999994E-5</v>
      </c>
      <c r="R238" s="192">
        <f>Q238*H238</f>
        <v>1.2386187E-2</v>
      </c>
      <c r="S238" s="192">
        <v>0</v>
      </c>
      <c r="T238" s="193">
        <f>S238*H238</f>
        <v>0</v>
      </c>
      <c r="AR238" s="25" t="s">
        <v>194</v>
      </c>
      <c r="AT238" s="25" t="s">
        <v>189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194</v>
      </c>
      <c r="BM238" s="25" t="s">
        <v>312</v>
      </c>
    </row>
    <row r="239" spans="2:65" s="12" customFormat="1">
      <c r="B239" s="195"/>
      <c r="D239" s="196" t="s">
        <v>196</v>
      </c>
      <c r="E239" s="197" t="s">
        <v>5</v>
      </c>
      <c r="F239" s="198" t="s">
        <v>313</v>
      </c>
      <c r="H239" s="199" t="s">
        <v>5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199" t="s">
        <v>196</v>
      </c>
      <c r="AU239" s="199" t="s">
        <v>80</v>
      </c>
      <c r="AV239" s="12" t="s">
        <v>24</v>
      </c>
      <c r="AW239" s="12" t="s">
        <v>37</v>
      </c>
      <c r="AX239" s="12" t="s">
        <v>73</v>
      </c>
      <c r="AY239" s="199" t="s">
        <v>187</v>
      </c>
    </row>
    <row r="240" spans="2:65" s="12" customFormat="1">
      <c r="B240" s="195"/>
      <c r="D240" s="196" t="s">
        <v>196</v>
      </c>
      <c r="E240" s="197" t="s">
        <v>5</v>
      </c>
      <c r="F240" s="198" t="s">
        <v>211</v>
      </c>
      <c r="H240" s="199" t="s">
        <v>5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199" t="s">
        <v>196</v>
      </c>
      <c r="AU240" s="199" t="s">
        <v>80</v>
      </c>
      <c r="AV240" s="12" t="s">
        <v>24</v>
      </c>
      <c r="AW240" s="12" t="s">
        <v>37</v>
      </c>
      <c r="AX240" s="12" t="s">
        <v>73</v>
      </c>
      <c r="AY240" s="199" t="s">
        <v>187</v>
      </c>
    </row>
    <row r="241" spans="2:65" s="13" customFormat="1">
      <c r="B241" s="204"/>
      <c r="D241" s="196" t="s">
        <v>196</v>
      </c>
      <c r="E241" s="205" t="s">
        <v>5</v>
      </c>
      <c r="F241" s="206" t="s">
        <v>314</v>
      </c>
      <c r="H241" s="207">
        <v>69.537999999999997</v>
      </c>
      <c r="I241" s="208"/>
      <c r="L241" s="204"/>
      <c r="M241" s="209"/>
      <c r="N241" s="210"/>
      <c r="O241" s="210"/>
      <c r="P241" s="210"/>
      <c r="Q241" s="210"/>
      <c r="R241" s="210"/>
      <c r="S241" s="210"/>
      <c r="T241" s="211"/>
      <c r="AT241" s="205" t="s">
        <v>196</v>
      </c>
      <c r="AU241" s="205" t="s">
        <v>80</v>
      </c>
      <c r="AV241" s="13" t="s">
        <v>80</v>
      </c>
      <c r="AW241" s="13" t="s">
        <v>37</v>
      </c>
      <c r="AX241" s="13" t="s">
        <v>73</v>
      </c>
      <c r="AY241" s="205" t="s">
        <v>187</v>
      </c>
    </row>
    <row r="242" spans="2:65" s="12" customFormat="1">
      <c r="B242" s="195"/>
      <c r="D242" s="196" t="s">
        <v>196</v>
      </c>
      <c r="E242" s="197" t="s">
        <v>5</v>
      </c>
      <c r="F242" s="198" t="s">
        <v>315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196</v>
      </c>
      <c r="AU242" s="199" t="s">
        <v>80</v>
      </c>
      <c r="AV242" s="12" t="s">
        <v>24</v>
      </c>
      <c r="AW242" s="12" t="s">
        <v>37</v>
      </c>
      <c r="AX242" s="12" t="s">
        <v>73</v>
      </c>
      <c r="AY242" s="199" t="s">
        <v>187</v>
      </c>
    </row>
    <row r="243" spans="2:65" s="12" customFormat="1">
      <c r="B243" s="195"/>
      <c r="D243" s="196" t="s">
        <v>196</v>
      </c>
      <c r="E243" s="197" t="s">
        <v>5</v>
      </c>
      <c r="F243" s="198" t="s">
        <v>282</v>
      </c>
      <c r="H243" s="199" t="s">
        <v>5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199" t="s">
        <v>196</v>
      </c>
      <c r="AU243" s="199" t="s">
        <v>80</v>
      </c>
      <c r="AV243" s="12" t="s">
        <v>24</v>
      </c>
      <c r="AW243" s="12" t="s">
        <v>37</v>
      </c>
      <c r="AX243" s="12" t="s">
        <v>73</v>
      </c>
      <c r="AY243" s="199" t="s">
        <v>187</v>
      </c>
    </row>
    <row r="244" spans="2:65" s="12" customFormat="1">
      <c r="B244" s="195"/>
      <c r="D244" s="196" t="s">
        <v>196</v>
      </c>
      <c r="E244" s="197" t="s">
        <v>5</v>
      </c>
      <c r="F244" s="198" t="s">
        <v>316</v>
      </c>
      <c r="H244" s="199" t="s">
        <v>5</v>
      </c>
      <c r="I244" s="200"/>
      <c r="L244" s="195"/>
      <c r="M244" s="201"/>
      <c r="N244" s="202"/>
      <c r="O244" s="202"/>
      <c r="P244" s="202"/>
      <c r="Q244" s="202"/>
      <c r="R244" s="202"/>
      <c r="S244" s="202"/>
      <c r="T244" s="203"/>
      <c r="AT244" s="199" t="s">
        <v>196</v>
      </c>
      <c r="AU244" s="199" t="s">
        <v>80</v>
      </c>
      <c r="AV244" s="12" t="s">
        <v>24</v>
      </c>
      <c r="AW244" s="12" t="s">
        <v>37</v>
      </c>
      <c r="AX244" s="12" t="s">
        <v>73</v>
      </c>
      <c r="AY244" s="199" t="s">
        <v>187</v>
      </c>
    </row>
    <row r="245" spans="2:65" s="13" customFormat="1">
      <c r="B245" s="204"/>
      <c r="D245" s="196" t="s">
        <v>196</v>
      </c>
      <c r="E245" s="205" t="s">
        <v>5</v>
      </c>
      <c r="F245" s="206" t="s">
        <v>284</v>
      </c>
      <c r="H245" s="207">
        <v>55.575000000000003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196</v>
      </c>
      <c r="AU245" s="205" t="s">
        <v>80</v>
      </c>
      <c r="AV245" s="13" t="s">
        <v>80</v>
      </c>
      <c r="AW245" s="13" t="s">
        <v>37</v>
      </c>
      <c r="AX245" s="13" t="s">
        <v>73</v>
      </c>
      <c r="AY245" s="205" t="s">
        <v>187</v>
      </c>
    </row>
    <row r="246" spans="2:65" s="14" customFormat="1">
      <c r="B246" s="212"/>
      <c r="D246" s="196" t="s">
        <v>196</v>
      </c>
      <c r="E246" s="213" t="s">
        <v>5</v>
      </c>
      <c r="F246" s="214" t="s">
        <v>201</v>
      </c>
      <c r="H246" s="215">
        <v>125.113</v>
      </c>
      <c r="I246" s="216"/>
      <c r="L246" s="212"/>
      <c r="M246" s="217"/>
      <c r="N246" s="218"/>
      <c r="O246" s="218"/>
      <c r="P246" s="218"/>
      <c r="Q246" s="218"/>
      <c r="R246" s="218"/>
      <c r="S246" s="218"/>
      <c r="T246" s="219"/>
      <c r="AT246" s="213" t="s">
        <v>196</v>
      </c>
      <c r="AU246" s="213" t="s">
        <v>80</v>
      </c>
      <c r="AV246" s="14" t="s">
        <v>202</v>
      </c>
      <c r="AW246" s="14" t="s">
        <v>37</v>
      </c>
      <c r="AX246" s="14" t="s">
        <v>73</v>
      </c>
      <c r="AY246" s="213" t="s">
        <v>187</v>
      </c>
    </row>
    <row r="247" spans="2:65" s="15" customFormat="1">
      <c r="B247" s="220"/>
      <c r="D247" s="221" t="s">
        <v>196</v>
      </c>
      <c r="E247" s="222" t="s">
        <v>5</v>
      </c>
      <c r="F247" s="223" t="s">
        <v>203</v>
      </c>
      <c r="H247" s="224">
        <v>125.113</v>
      </c>
      <c r="I247" s="225"/>
      <c r="L247" s="220"/>
      <c r="M247" s="226"/>
      <c r="N247" s="227"/>
      <c r="O247" s="227"/>
      <c r="P247" s="227"/>
      <c r="Q247" s="227"/>
      <c r="R247" s="227"/>
      <c r="S247" s="227"/>
      <c r="T247" s="228"/>
      <c r="AT247" s="229" t="s">
        <v>196</v>
      </c>
      <c r="AU247" s="229" t="s">
        <v>80</v>
      </c>
      <c r="AV247" s="15" t="s">
        <v>194</v>
      </c>
      <c r="AW247" s="15" t="s">
        <v>37</v>
      </c>
      <c r="AX247" s="15" t="s">
        <v>24</v>
      </c>
      <c r="AY247" s="229" t="s">
        <v>187</v>
      </c>
    </row>
    <row r="248" spans="2:65" s="1" customFormat="1" ht="31.5" customHeight="1">
      <c r="B248" s="182"/>
      <c r="C248" s="230" t="s">
        <v>317</v>
      </c>
      <c r="D248" s="230" t="s">
        <v>269</v>
      </c>
      <c r="E248" s="231" t="s">
        <v>318</v>
      </c>
      <c r="F248" s="232" t="s">
        <v>319</v>
      </c>
      <c r="G248" s="233" t="s">
        <v>277</v>
      </c>
      <c r="H248" s="234">
        <v>143.88</v>
      </c>
      <c r="I248" s="235"/>
      <c r="J248" s="236">
        <f>ROUND(I248*H248,2)</f>
        <v>0</v>
      </c>
      <c r="K248" s="232" t="s">
        <v>193</v>
      </c>
      <c r="L248" s="237"/>
      <c r="M248" s="238" t="s">
        <v>5</v>
      </c>
      <c r="N248" s="239" t="s">
        <v>44</v>
      </c>
      <c r="O248" s="43"/>
      <c r="P248" s="192">
        <f>O248*H248</f>
        <v>0</v>
      </c>
      <c r="Q248" s="192">
        <v>2.9999999999999997E-4</v>
      </c>
      <c r="R248" s="192">
        <f>Q248*H248</f>
        <v>4.3163999999999994E-2</v>
      </c>
      <c r="S248" s="192">
        <v>0</v>
      </c>
      <c r="T248" s="193">
        <f>S248*H248</f>
        <v>0</v>
      </c>
      <c r="AR248" s="25" t="s">
        <v>240</v>
      </c>
      <c r="AT248" s="25" t="s">
        <v>269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194</v>
      </c>
      <c r="BM248" s="25" t="s">
        <v>320</v>
      </c>
    </row>
    <row r="249" spans="2:65" s="12" customFormat="1">
      <c r="B249" s="195"/>
      <c r="D249" s="196" t="s">
        <v>196</v>
      </c>
      <c r="E249" s="197" t="s">
        <v>5</v>
      </c>
      <c r="F249" s="198" t="s">
        <v>321</v>
      </c>
      <c r="H249" s="199" t="s">
        <v>5</v>
      </c>
      <c r="I249" s="200"/>
      <c r="L249" s="195"/>
      <c r="M249" s="201"/>
      <c r="N249" s="202"/>
      <c r="O249" s="202"/>
      <c r="P249" s="202"/>
      <c r="Q249" s="202"/>
      <c r="R249" s="202"/>
      <c r="S249" s="202"/>
      <c r="T249" s="203"/>
      <c r="AT249" s="199" t="s">
        <v>196</v>
      </c>
      <c r="AU249" s="199" t="s">
        <v>80</v>
      </c>
      <c r="AV249" s="12" t="s">
        <v>24</v>
      </c>
      <c r="AW249" s="12" t="s">
        <v>37</v>
      </c>
      <c r="AX249" s="12" t="s">
        <v>73</v>
      </c>
      <c r="AY249" s="199" t="s">
        <v>187</v>
      </c>
    </row>
    <row r="250" spans="2:65" s="13" customFormat="1">
      <c r="B250" s="204"/>
      <c r="D250" s="196" t="s">
        <v>196</v>
      </c>
      <c r="E250" s="205" t="s">
        <v>5</v>
      </c>
      <c r="F250" s="206" t="s">
        <v>322</v>
      </c>
      <c r="H250" s="207">
        <v>143.88</v>
      </c>
      <c r="I250" s="208"/>
      <c r="L250" s="204"/>
      <c r="M250" s="209"/>
      <c r="N250" s="210"/>
      <c r="O250" s="210"/>
      <c r="P250" s="210"/>
      <c r="Q250" s="210"/>
      <c r="R250" s="210"/>
      <c r="S250" s="210"/>
      <c r="T250" s="211"/>
      <c r="AT250" s="205" t="s">
        <v>196</v>
      </c>
      <c r="AU250" s="205" t="s">
        <v>80</v>
      </c>
      <c r="AV250" s="13" t="s">
        <v>80</v>
      </c>
      <c r="AW250" s="13" t="s">
        <v>37</v>
      </c>
      <c r="AX250" s="13" t="s">
        <v>73</v>
      </c>
      <c r="AY250" s="205" t="s">
        <v>187</v>
      </c>
    </row>
    <row r="251" spans="2:65" s="14" customFormat="1">
      <c r="B251" s="212"/>
      <c r="D251" s="196" t="s">
        <v>196</v>
      </c>
      <c r="E251" s="213" t="s">
        <v>5</v>
      </c>
      <c r="F251" s="214" t="s">
        <v>201</v>
      </c>
      <c r="H251" s="215">
        <v>143.88</v>
      </c>
      <c r="I251" s="216"/>
      <c r="L251" s="212"/>
      <c r="M251" s="217"/>
      <c r="N251" s="218"/>
      <c r="O251" s="218"/>
      <c r="P251" s="218"/>
      <c r="Q251" s="218"/>
      <c r="R251" s="218"/>
      <c r="S251" s="218"/>
      <c r="T251" s="219"/>
      <c r="AT251" s="213" t="s">
        <v>196</v>
      </c>
      <c r="AU251" s="213" t="s">
        <v>80</v>
      </c>
      <c r="AV251" s="14" t="s">
        <v>202</v>
      </c>
      <c r="AW251" s="14" t="s">
        <v>37</v>
      </c>
      <c r="AX251" s="14" t="s">
        <v>73</v>
      </c>
      <c r="AY251" s="213" t="s">
        <v>187</v>
      </c>
    </row>
    <row r="252" spans="2:65" s="15" customFormat="1">
      <c r="B252" s="220"/>
      <c r="D252" s="221" t="s">
        <v>196</v>
      </c>
      <c r="E252" s="222" t="s">
        <v>5</v>
      </c>
      <c r="F252" s="223" t="s">
        <v>203</v>
      </c>
      <c r="H252" s="224">
        <v>143.88</v>
      </c>
      <c r="I252" s="225"/>
      <c r="L252" s="220"/>
      <c r="M252" s="226"/>
      <c r="N252" s="227"/>
      <c r="O252" s="227"/>
      <c r="P252" s="227"/>
      <c r="Q252" s="227"/>
      <c r="R252" s="227"/>
      <c r="S252" s="227"/>
      <c r="T252" s="228"/>
      <c r="AT252" s="229" t="s">
        <v>196</v>
      </c>
      <c r="AU252" s="229" t="s">
        <v>80</v>
      </c>
      <c r="AV252" s="15" t="s">
        <v>194</v>
      </c>
      <c r="AW252" s="15" t="s">
        <v>37</v>
      </c>
      <c r="AX252" s="15" t="s">
        <v>24</v>
      </c>
      <c r="AY252" s="229" t="s">
        <v>187</v>
      </c>
    </row>
    <row r="253" spans="2:65" s="1" customFormat="1" ht="31.5" customHeight="1">
      <c r="B253" s="182"/>
      <c r="C253" s="183" t="s">
        <v>10</v>
      </c>
      <c r="D253" s="183" t="s">
        <v>189</v>
      </c>
      <c r="E253" s="184" t="s">
        <v>323</v>
      </c>
      <c r="F253" s="185" t="s">
        <v>324</v>
      </c>
      <c r="G253" s="186" t="s">
        <v>305</v>
      </c>
      <c r="H253" s="187">
        <v>70</v>
      </c>
      <c r="I253" s="188"/>
      <c r="J253" s="189">
        <f>ROUND(I253*H253,2)</f>
        <v>0</v>
      </c>
      <c r="K253" s="185" t="s">
        <v>193</v>
      </c>
      <c r="L253" s="42"/>
      <c r="M253" s="190" t="s">
        <v>5</v>
      </c>
      <c r="N253" s="191" t="s">
        <v>44</v>
      </c>
      <c r="O253" s="43"/>
      <c r="P253" s="192">
        <f>O253*H253</f>
        <v>0</v>
      </c>
      <c r="Q253" s="192">
        <v>3.2291999999999998E-4</v>
      </c>
      <c r="R253" s="192">
        <f>Q253*H253</f>
        <v>2.2604399999999997E-2</v>
      </c>
      <c r="S253" s="192">
        <v>0</v>
      </c>
      <c r="T253" s="193">
        <f>S253*H253</f>
        <v>0</v>
      </c>
      <c r="AR253" s="25" t="s">
        <v>194</v>
      </c>
      <c r="AT253" s="25" t="s">
        <v>189</v>
      </c>
      <c r="AU253" s="25" t="s">
        <v>80</v>
      </c>
      <c r="AY253" s="25" t="s">
        <v>187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25" t="s">
        <v>24</v>
      </c>
      <c r="BK253" s="194">
        <f>ROUND(I253*H253,2)</f>
        <v>0</v>
      </c>
      <c r="BL253" s="25" t="s">
        <v>194</v>
      </c>
      <c r="BM253" s="25" t="s">
        <v>325</v>
      </c>
    </row>
    <row r="254" spans="2:65" s="12" customFormat="1">
      <c r="B254" s="195"/>
      <c r="D254" s="196" t="s">
        <v>196</v>
      </c>
      <c r="E254" s="197" t="s">
        <v>5</v>
      </c>
      <c r="F254" s="198" t="s">
        <v>326</v>
      </c>
      <c r="H254" s="199" t="s">
        <v>5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199" t="s">
        <v>196</v>
      </c>
      <c r="AU254" s="199" t="s">
        <v>80</v>
      </c>
      <c r="AV254" s="12" t="s">
        <v>24</v>
      </c>
      <c r="AW254" s="12" t="s">
        <v>37</v>
      </c>
      <c r="AX254" s="12" t="s">
        <v>73</v>
      </c>
      <c r="AY254" s="199" t="s">
        <v>187</v>
      </c>
    </row>
    <row r="255" spans="2:65" s="12" customFormat="1">
      <c r="B255" s="195"/>
      <c r="D255" s="196" t="s">
        <v>196</v>
      </c>
      <c r="E255" s="197" t="s">
        <v>5</v>
      </c>
      <c r="F255" s="198" t="s">
        <v>327</v>
      </c>
      <c r="H255" s="199" t="s">
        <v>5</v>
      </c>
      <c r="I255" s="200"/>
      <c r="L255" s="195"/>
      <c r="M255" s="201"/>
      <c r="N255" s="202"/>
      <c r="O255" s="202"/>
      <c r="P255" s="202"/>
      <c r="Q255" s="202"/>
      <c r="R255" s="202"/>
      <c r="S255" s="202"/>
      <c r="T255" s="203"/>
      <c r="AT255" s="199" t="s">
        <v>196</v>
      </c>
      <c r="AU255" s="199" t="s">
        <v>80</v>
      </c>
      <c r="AV255" s="12" t="s">
        <v>24</v>
      </c>
      <c r="AW255" s="12" t="s">
        <v>37</v>
      </c>
      <c r="AX255" s="12" t="s">
        <v>73</v>
      </c>
      <c r="AY255" s="199" t="s">
        <v>187</v>
      </c>
    </row>
    <row r="256" spans="2:65" s="13" customFormat="1">
      <c r="B256" s="204"/>
      <c r="D256" s="196" t="s">
        <v>196</v>
      </c>
      <c r="E256" s="205" t="s">
        <v>5</v>
      </c>
      <c r="F256" s="206" t="s">
        <v>328</v>
      </c>
      <c r="H256" s="207">
        <v>70</v>
      </c>
      <c r="I256" s="208"/>
      <c r="L256" s="204"/>
      <c r="M256" s="209"/>
      <c r="N256" s="210"/>
      <c r="O256" s="210"/>
      <c r="P256" s="210"/>
      <c r="Q256" s="210"/>
      <c r="R256" s="210"/>
      <c r="S256" s="210"/>
      <c r="T256" s="211"/>
      <c r="AT256" s="205" t="s">
        <v>196</v>
      </c>
      <c r="AU256" s="205" t="s">
        <v>80</v>
      </c>
      <c r="AV256" s="13" t="s">
        <v>80</v>
      </c>
      <c r="AW256" s="13" t="s">
        <v>37</v>
      </c>
      <c r="AX256" s="13" t="s">
        <v>73</v>
      </c>
      <c r="AY256" s="205" t="s">
        <v>187</v>
      </c>
    </row>
    <row r="257" spans="2:65" s="14" customFormat="1">
      <c r="B257" s="212"/>
      <c r="D257" s="196" t="s">
        <v>196</v>
      </c>
      <c r="E257" s="213" t="s">
        <v>5</v>
      </c>
      <c r="F257" s="214" t="s">
        <v>201</v>
      </c>
      <c r="H257" s="215">
        <v>70</v>
      </c>
      <c r="I257" s="216"/>
      <c r="L257" s="212"/>
      <c r="M257" s="217"/>
      <c r="N257" s="218"/>
      <c r="O257" s="218"/>
      <c r="P257" s="218"/>
      <c r="Q257" s="218"/>
      <c r="R257" s="218"/>
      <c r="S257" s="218"/>
      <c r="T257" s="219"/>
      <c r="AT257" s="213" t="s">
        <v>196</v>
      </c>
      <c r="AU257" s="213" t="s">
        <v>80</v>
      </c>
      <c r="AV257" s="14" t="s">
        <v>202</v>
      </c>
      <c r="AW257" s="14" t="s">
        <v>37</v>
      </c>
      <c r="AX257" s="14" t="s">
        <v>73</v>
      </c>
      <c r="AY257" s="213" t="s">
        <v>187</v>
      </c>
    </row>
    <row r="258" spans="2:65" s="15" customFormat="1">
      <c r="B258" s="220"/>
      <c r="D258" s="221" t="s">
        <v>196</v>
      </c>
      <c r="E258" s="222" t="s">
        <v>5</v>
      </c>
      <c r="F258" s="223" t="s">
        <v>203</v>
      </c>
      <c r="H258" s="224">
        <v>70</v>
      </c>
      <c r="I258" s="225"/>
      <c r="L258" s="220"/>
      <c r="M258" s="226"/>
      <c r="N258" s="227"/>
      <c r="O258" s="227"/>
      <c r="P258" s="227"/>
      <c r="Q258" s="227"/>
      <c r="R258" s="227"/>
      <c r="S258" s="227"/>
      <c r="T258" s="228"/>
      <c r="AT258" s="229" t="s">
        <v>196</v>
      </c>
      <c r="AU258" s="229" t="s">
        <v>80</v>
      </c>
      <c r="AV258" s="15" t="s">
        <v>194</v>
      </c>
      <c r="AW258" s="15" t="s">
        <v>37</v>
      </c>
      <c r="AX258" s="15" t="s">
        <v>24</v>
      </c>
      <c r="AY258" s="229" t="s">
        <v>187</v>
      </c>
    </row>
    <row r="259" spans="2:65" s="1" customFormat="1" ht="31.5" customHeight="1">
      <c r="B259" s="182"/>
      <c r="C259" s="183" t="s">
        <v>329</v>
      </c>
      <c r="D259" s="183" t="s">
        <v>189</v>
      </c>
      <c r="E259" s="184" t="s">
        <v>330</v>
      </c>
      <c r="F259" s="185" t="s">
        <v>331</v>
      </c>
      <c r="G259" s="186" t="s">
        <v>192</v>
      </c>
      <c r="H259" s="187">
        <v>25.721</v>
      </c>
      <c r="I259" s="188"/>
      <c r="J259" s="189">
        <f>ROUND(I259*H259,2)</f>
        <v>0</v>
      </c>
      <c r="K259" s="185" t="s">
        <v>193</v>
      </c>
      <c r="L259" s="42"/>
      <c r="M259" s="190" t="s">
        <v>5</v>
      </c>
      <c r="N259" s="191" t="s">
        <v>44</v>
      </c>
      <c r="O259" s="43"/>
      <c r="P259" s="192">
        <f>O259*H259</f>
        <v>0</v>
      </c>
      <c r="Q259" s="192">
        <v>2.16</v>
      </c>
      <c r="R259" s="192">
        <f>Q259*H259</f>
        <v>55.557360000000003</v>
      </c>
      <c r="S259" s="192">
        <v>0</v>
      </c>
      <c r="T259" s="193">
        <f>S259*H259</f>
        <v>0</v>
      </c>
      <c r="AR259" s="25" t="s">
        <v>194</v>
      </c>
      <c r="AT259" s="25" t="s">
        <v>189</v>
      </c>
      <c r="AU259" s="25" t="s">
        <v>80</v>
      </c>
      <c r="AY259" s="25" t="s">
        <v>187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25" t="s">
        <v>24</v>
      </c>
      <c r="BK259" s="194">
        <f>ROUND(I259*H259,2)</f>
        <v>0</v>
      </c>
      <c r="BL259" s="25" t="s">
        <v>194</v>
      </c>
      <c r="BM259" s="25" t="s">
        <v>332</v>
      </c>
    </row>
    <row r="260" spans="2:65" s="12" customFormat="1">
      <c r="B260" s="195"/>
      <c r="D260" s="196" t="s">
        <v>196</v>
      </c>
      <c r="E260" s="197" t="s">
        <v>5</v>
      </c>
      <c r="F260" s="198" t="s">
        <v>333</v>
      </c>
      <c r="H260" s="199" t="s">
        <v>5</v>
      </c>
      <c r="I260" s="200"/>
      <c r="L260" s="195"/>
      <c r="M260" s="201"/>
      <c r="N260" s="202"/>
      <c r="O260" s="202"/>
      <c r="P260" s="202"/>
      <c r="Q260" s="202"/>
      <c r="R260" s="202"/>
      <c r="S260" s="202"/>
      <c r="T260" s="203"/>
      <c r="AT260" s="199" t="s">
        <v>196</v>
      </c>
      <c r="AU260" s="199" t="s">
        <v>80</v>
      </c>
      <c r="AV260" s="12" t="s">
        <v>24</v>
      </c>
      <c r="AW260" s="12" t="s">
        <v>37</v>
      </c>
      <c r="AX260" s="12" t="s">
        <v>73</v>
      </c>
      <c r="AY260" s="199" t="s">
        <v>187</v>
      </c>
    </row>
    <row r="261" spans="2:65" s="12" customFormat="1">
      <c r="B261" s="195"/>
      <c r="D261" s="196" t="s">
        <v>196</v>
      </c>
      <c r="E261" s="197" t="s">
        <v>5</v>
      </c>
      <c r="F261" s="198" t="s">
        <v>211</v>
      </c>
      <c r="H261" s="199" t="s">
        <v>5</v>
      </c>
      <c r="I261" s="200"/>
      <c r="L261" s="195"/>
      <c r="M261" s="201"/>
      <c r="N261" s="202"/>
      <c r="O261" s="202"/>
      <c r="P261" s="202"/>
      <c r="Q261" s="202"/>
      <c r="R261" s="202"/>
      <c r="S261" s="202"/>
      <c r="T261" s="203"/>
      <c r="AT261" s="199" t="s">
        <v>196</v>
      </c>
      <c r="AU261" s="199" t="s">
        <v>80</v>
      </c>
      <c r="AV261" s="12" t="s">
        <v>24</v>
      </c>
      <c r="AW261" s="12" t="s">
        <v>37</v>
      </c>
      <c r="AX261" s="12" t="s">
        <v>73</v>
      </c>
      <c r="AY261" s="199" t="s">
        <v>187</v>
      </c>
    </row>
    <row r="262" spans="2:65" s="13" customFormat="1">
      <c r="B262" s="204"/>
      <c r="D262" s="196" t="s">
        <v>196</v>
      </c>
      <c r="E262" s="205" t="s">
        <v>5</v>
      </c>
      <c r="F262" s="206" t="s">
        <v>334</v>
      </c>
      <c r="H262" s="207">
        <v>17.385000000000002</v>
      </c>
      <c r="I262" s="208"/>
      <c r="L262" s="204"/>
      <c r="M262" s="209"/>
      <c r="N262" s="210"/>
      <c r="O262" s="210"/>
      <c r="P262" s="210"/>
      <c r="Q262" s="210"/>
      <c r="R262" s="210"/>
      <c r="S262" s="210"/>
      <c r="T262" s="211"/>
      <c r="AT262" s="205" t="s">
        <v>196</v>
      </c>
      <c r="AU262" s="205" t="s">
        <v>80</v>
      </c>
      <c r="AV262" s="13" t="s">
        <v>80</v>
      </c>
      <c r="AW262" s="13" t="s">
        <v>37</v>
      </c>
      <c r="AX262" s="13" t="s">
        <v>73</v>
      </c>
      <c r="AY262" s="205" t="s">
        <v>187</v>
      </c>
    </row>
    <row r="263" spans="2:65" s="14" customFormat="1">
      <c r="B263" s="212"/>
      <c r="D263" s="196" t="s">
        <v>196</v>
      </c>
      <c r="E263" s="213" t="s">
        <v>5</v>
      </c>
      <c r="F263" s="214" t="s">
        <v>201</v>
      </c>
      <c r="H263" s="215">
        <v>17.385000000000002</v>
      </c>
      <c r="I263" s="216"/>
      <c r="L263" s="212"/>
      <c r="M263" s="217"/>
      <c r="N263" s="218"/>
      <c r="O263" s="218"/>
      <c r="P263" s="218"/>
      <c r="Q263" s="218"/>
      <c r="R263" s="218"/>
      <c r="S263" s="218"/>
      <c r="T263" s="219"/>
      <c r="AT263" s="213" t="s">
        <v>196</v>
      </c>
      <c r="AU263" s="213" t="s">
        <v>80</v>
      </c>
      <c r="AV263" s="14" t="s">
        <v>202</v>
      </c>
      <c r="AW263" s="14" t="s">
        <v>37</v>
      </c>
      <c r="AX263" s="14" t="s">
        <v>73</v>
      </c>
      <c r="AY263" s="213" t="s">
        <v>187</v>
      </c>
    </row>
    <row r="264" spans="2:65" s="12" customFormat="1">
      <c r="B264" s="195"/>
      <c r="D264" s="196" t="s">
        <v>196</v>
      </c>
      <c r="E264" s="197" t="s">
        <v>5</v>
      </c>
      <c r="F264" s="198" t="s">
        <v>315</v>
      </c>
      <c r="H264" s="199" t="s">
        <v>5</v>
      </c>
      <c r="I264" s="200"/>
      <c r="L264" s="195"/>
      <c r="M264" s="201"/>
      <c r="N264" s="202"/>
      <c r="O264" s="202"/>
      <c r="P264" s="202"/>
      <c r="Q264" s="202"/>
      <c r="R264" s="202"/>
      <c r="S264" s="202"/>
      <c r="T264" s="203"/>
      <c r="AT264" s="199" t="s">
        <v>196</v>
      </c>
      <c r="AU264" s="199" t="s">
        <v>80</v>
      </c>
      <c r="AV264" s="12" t="s">
        <v>24</v>
      </c>
      <c r="AW264" s="12" t="s">
        <v>37</v>
      </c>
      <c r="AX264" s="12" t="s">
        <v>73</v>
      </c>
      <c r="AY264" s="199" t="s">
        <v>187</v>
      </c>
    </row>
    <row r="265" spans="2:65" s="12" customFormat="1">
      <c r="B265" s="195"/>
      <c r="D265" s="196" t="s">
        <v>196</v>
      </c>
      <c r="E265" s="197" t="s">
        <v>5</v>
      </c>
      <c r="F265" s="198" t="s">
        <v>282</v>
      </c>
      <c r="H265" s="199" t="s">
        <v>5</v>
      </c>
      <c r="I265" s="200"/>
      <c r="L265" s="195"/>
      <c r="M265" s="201"/>
      <c r="N265" s="202"/>
      <c r="O265" s="202"/>
      <c r="P265" s="202"/>
      <c r="Q265" s="202"/>
      <c r="R265" s="202"/>
      <c r="S265" s="202"/>
      <c r="T265" s="203"/>
      <c r="AT265" s="199" t="s">
        <v>196</v>
      </c>
      <c r="AU265" s="199" t="s">
        <v>80</v>
      </c>
      <c r="AV265" s="12" t="s">
        <v>24</v>
      </c>
      <c r="AW265" s="12" t="s">
        <v>37</v>
      </c>
      <c r="AX265" s="12" t="s">
        <v>73</v>
      </c>
      <c r="AY265" s="199" t="s">
        <v>187</v>
      </c>
    </row>
    <row r="266" spans="2:65" s="12" customFormat="1">
      <c r="B266" s="195"/>
      <c r="D266" s="196" t="s">
        <v>196</v>
      </c>
      <c r="E266" s="197" t="s">
        <v>5</v>
      </c>
      <c r="F266" s="198" t="s">
        <v>335</v>
      </c>
      <c r="H266" s="199" t="s">
        <v>5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199" t="s">
        <v>196</v>
      </c>
      <c r="AU266" s="199" t="s">
        <v>80</v>
      </c>
      <c r="AV266" s="12" t="s">
        <v>24</v>
      </c>
      <c r="AW266" s="12" t="s">
        <v>37</v>
      </c>
      <c r="AX266" s="12" t="s">
        <v>73</v>
      </c>
      <c r="AY266" s="199" t="s">
        <v>187</v>
      </c>
    </row>
    <row r="267" spans="2:65" s="13" customFormat="1">
      <c r="B267" s="204"/>
      <c r="D267" s="196" t="s">
        <v>196</v>
      </c>
      <c r="E267" s="205" t="s">
        <v>5</v>
      </c>
      <c r="F267" s="206" t="s">
        <v>336</v>
      </c>
      <c r="H267" s="207">
        <v>8.3360000000000003</v>
      </c>
      <c r="I267" s="208"/>
      <c r="L267" s="204"/>
      <c r="M267" s="209"/>
      <c r="N267" s="210"/>
      <c r="O267" s="210"/>
      <c r="P267" s="210"/>
      <c r="Q267" s="210"/>
      <c r="R267" s="210"/>
      <c r="S267" s="210"/>
      <c r="T267" s="211"/>
      <c r="AT267" s="205" t="s">
        <v>196</v>
      </c>
      <c r="AU267" s="205" t="s">
        <v>80</v>
      </c>
      <c r="AV267" s="13" t="s">
        <v>80</v>
      </c>
      <c r="AW267" s="13" t="s">
        <v>37</v>
      </c>
      <c r="AX267" s="13" t="s">
        <v>73</v>
      </c>
      <c r="AY267" s="205" t="s">
        <v>187</v>
      </c>
    </row>
    <row r="268" spans="2:65" s="14" customFormat="1">
      <c r="B268" s="212"/>
      <c r="D268" s="196" t="s">
        <v>196</v>
      </c>
      <c r="E268" s="213" t="s">
        <v>5</v>
      </c>
      <c r="F268" s="214" t="s">
        <v>201</v>
      </c>
      <c r="H268" s="215">
        <v>8.3360000000000003</v>
      </c>
      <c r="I268" s="216"/>
      <c r="L268" s="212"/>
      <c r="M268" s="217"/>
      <c r="N268" s="218"/>
      <c r="O268" s="218"/>
      <c r="P268" s="218"/>
      <c r="Q268" s="218"/>
      <c r="R268" s="218"/>
      <c r="S268" s="218"/>
      <c r="T268" s="219"/>
      <c r="AT268" s="213" t="s">
        <v>196</v>
      </c>
      <c r="AU268" s="213" t="s">
        <v>80</v>
      </c>
      <c r="AV268" s="14" t="s">
        <v>202</v>
      </c>
      <c r="AW268" s="14" t="s">
        <v>37</v>
      </c>
      <c r="AX268" s="14" t="s">
        <v>73</v>
      </c>
      <c r="AY268" s="213" t="s">
        <v>187</v>
      </c>
    </row>
    <row r="269" spans="2:65" s="15" customFormat="1">
      <c r="B269" s="220"/>
      <c r="D269" s="221" t="s">
        <v>196</v>
      </c>
      <c r="E269" s="222" t="s">
        <v>5</v>
      </c>
      <c r="F269" s="223" t="s">
        <v>203</v>
      </c>
      <c r="H269" s="224">
        <v>25.721</v>
      </c>
      <c r="I269" s="225"/>
      <c r="L269" s="220"/>
      <c r="M269" s="226"/>
      <c r="N269" s="227"/>
      <c r="O269" s="227"/>
      <c r="P269" s="227"/>
      <c r="Q269" s="227"/>
      <c r="R269" s="227"/>
      <c r="S269" s="227"/>
      <c r="T269" s="228"/>
      <c r="AT269" s="229" t="s">
        <v>196</v>
      </c>
      <c r="AU269" s="229" t="s">
        <v>80</v>
      </c>
      <c r="AV269" s="15" t="s">
        <v>194</v>
      </c>
      <c r="AW269" s="15" t="s">
        <v>37</v>
      </c>
      <c r="AX269" s="15" t="s">
        <v>24</v>
      </c>
      <c r="AY269" s="229" t="s">
        <v>187</v>
      </c>
    </row>
    <row r="270" spans="2:65" s="1" customFormat="1" ht="31.5" customHeight="1">
      <c r="B270" s="182"/>
      <c r="C270" s="183" t="s">
        <v>337</v>
      </c>
      <c r="D270" s="183" t="s">
        <v>189</v>
      </c>
      <c r="E270" s="184" t="s">
        <v>338</v>
      </c>
      <c r="F270" s="185" t="s">
        <v>339</v>
      </c>
      <c r="G270" s="186" t="s">
        <v>192</v>
      </c>
      <c r="H270" s="187">
        <v>19.236999999999998</v>
      </c>
      <c r="I270" s="188"/>
      <c r="J270" s="189">
        <f>ROUND(I270*H270,2)</f>
        <v>0</v>
      </c>
      <c r="K270" s="185" t="s">
        <v>193</v>
      </c>
      <c r="L270" s="42"/>
      <c r="M270" s="190" t="s">
        <v>5</v>
      </c>
      <c r="N270" s="191" t="s">
        <v>44</v>
      </c>
      <c r="O270" s="43"/>
      <c r="P270" s="192">
        <f>O270*H270</f>
        <v>0</v>
      </c>
      <c r="Q270" s="192">
        <v>2.4532922039999998</v>
      </c>
      <c r="R270" s="192">
        <f>Q270*H270</f>
        <v>47.19398212834799</v>
      </c>
      <c r="S270" s="192">
        <v>0</v>
      </c>
      <c r="T270" s="193">
        <f>S270*H270</f>
        <v>0</v>
      </c>
      <c r="AR270" s="25" t="s">
        <v>194</v>
      </c>
      <c r="AT270" s="25" t="s">
        <v>189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194</v>
      </c>
      <c r="BM270" s="25" t="s">
        <v>340</v>
      </c>
    </row>
    <row r="271" spans="2:65" s="12" customFormat="1">
      <c r="B271" s="195"/>
      <c r="D271" s="196" t="s">
        <v>196</v>
      </c>
      <c r="E271" s="197" t="s">
        <v>5</v>
      </c>
      <c r="F271" s="198" t="s">
        <v>341</v>
      </c>
      <c r="H271" s="199" t="s">
        <v>5</v>
      </c>
      <c r="I271" s="200"/>
      <c r="L271" s="195"/>
      <c r="M271" s="201"/>
      <c r="N271" s="202"/>
      <c r="O271" s="202"/>
      <c r="P271" s="202"/>
      <c r="Q271" s="202"/>
      <c r="R271" s="202"/>
      <c r="S271" s="202"/>
      <c r="T271" s="203"/>
      <c r="AT271" s="199" t="s">
        <v>196</v>
      </c>
      <c r="AU271" s="199" t="s">
        <v>80</v>
      </c>
      <c r="AV271" s="12" t="s">
        <v>24</v>
      </c>
      <c r="AW271" s="12" t="s">
        <v>37</v>
      </c>
      <c r="AX271" s="12" t="s">
        <v>73</v>
      </c>
      <c r="AY271" s="199" t="s">
        <v>187</v>
      </c>
    </row>
    <row r="272" spans="2:65" s="12" customFormat="1">
      <c r="B272" s="195"/>
      <c r="D272" s="196" t="s">
        <v>196</v>
      </c>
      <c r="E272" s="197" t="s">
        <v>5</v>
      </c>
      <c r="F272" s="198" t="s">
        <v>211</v>
      </c>
      <c r="H272" s="199" t="s">
        <v>5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199" t="s">
        <v>196</v>
      </c>
      <c r="AU272" s="199" t="s">
        <v>80</v>
      </c>
      <c r="AV272" s="12" t="s">
        <v>24</v>
      </c>
      <c r="AW272" s="12" t="s">
        <v>37</v>
      </c>
      <c r="AX272" s="12" t="s">
        <v>73</v>
      </c>
      <c r="AY272" s="199" t="s">
        <v>187</v>
      </c>
    </row>
    <row r="273" spans="2:65" s="13" customFormat="1">
      <c r="B273" s="204"/>
      <c r="D273" s="196" t="s">
        <v>196</v>
      </c>
      <c r="E273" s="205" t="s">
        <v>5</v>
      </c>
      <c r="F273" s="206" t="s">
        <v>342</v>
      </c>
      <c r="H273" s="207">
        <v>10.901</v>
      </c>
      <c r="I273" s="208"/>
      <c r="L273" s="204"/>
      <c r="M273" s="209"/>
      <c r="N273" s="210"/>
      <c r="O273" s="210"/>
      <c r="P273" s="210"/>
      <c r="Q273" s="210"/>
      <c r="R273" s="210"/>
      <c r="S273" s="210"/>
      <c r="T273" s="211"/>
      <c r="AT273" s="205" t="s">
        <v>196</v>
      </c>
      <c r="AU273" s="205" t="s">
        <v>80</v>
      </c>
      <c r="AV273" s="13" t="s">
        <v>80</v>
      </c>
      <c r="AW273" s="13" t="s">
        <v>37</v>
      </c>
      <c r="AX273" s="13" t="s">
        <v>73</v>
      </c>
      <c r="AY273" s="205" t="s">
        <v>187</v>
      </c>
    </row>
    <row r="274" spans="2:65" s="14" customFormat="1">
      <c r="B274" s="212"/>
      <c r="D274" s="196" t="s">
        <v>196</v>
      </c>
      <c r="E274" s="213" t="s">
        <v>5</v>
      </c>
      <c r="F274" s="214" t="s">
        <v>201</v>
      </c>
      <c r="H274" s="215">
        <v>10.901</v>
      </c>
      <c r="I274" s="216"/>
      <c r="L274" s="212"/>
      <c r="M274" s="217"/>
      <c r="N274" s="218"/>
      <c r="O274" s="218"/>
      <c r="P274" s="218"/>
      <c r="Q274" s="218"/>
      <c r="R274" s="218"/>
      <c r="S274" s="218"/>
      <c r="T274" s="219"/>
      <c r="AT274" s="213" t="s">
        <v>196</v>
      </c>
      <c r="AU274" s="213" t="s">
        <v>80</v>
      </c>
      <c r="AV274" s="14" t="s">
        <v>202</v>
      </c>
      <c r="AW274" s="14" t="s">
        <v>37</v>
      </c>
      <c r="AX274" s="14" t="s">
        <v>73</v>
      </c>
      <c r="AY274" s="213" t="s">
        <v>187</v>
      </c>
    </row>
    <row r="275" spans="2:65" s="12" customFormat="1">
      <c r="B275" s="195"/>
      <c r="D275" s="196" t="s">
        <v>196</v>
      </c>
      <c r="E275" s="197" t="s">
        <v>5</v>
      </c>
      <c r="F275" s="198" t="s">
        <v>343</v>
      </c>
      <c r="H275" s="199" t="s">
        <v>5</v>
      </c>
      <c r="I275" s="200"/>
      <c r="L275" s="195"/>
      <c r="M275" s="201"/>
      <c r="N275" s="202"/>
      <c r="O275" s="202"/>
      <c r="P275" s="202"/>
      <c r="Q275" s="202"/>
      <c r="R275" s="202"/>
      <c r="S275" s="202"/>
      <c r="T275" s="203"/>
      <c r="AT275" s="199" t="s">
        <v>196</v>
      </c>
      <c r="AU275" s="199" t="s">
        <v>80</v>
      </c>
      <c r="AV275" s="12" t="s">
        <v>24</v>
      </c>
      <c r="AW275" s="12" t="s">
        <v>37</v>
      </c>
      <c r="AX275" s="12" t="s">
        <v>73</v>
      </c>
      <c r="AY275" s="199" t="s">
        <v>187</v>
      </c>
    </row>
    <row r="276" spans="2:65" s="12" customFormat="1">
      <c r="B276" s="195"/>
      <c r="D276" s="196" t="s">
        <v>196</v>
      </c>
      <c r="E276" s="197" t="s">
        <v>5</v>
      </c>
      <c r="F276" s="198" t="s">
        <v>282</v>
      </c>
      <c r="H276" s="199" t="s">
        <v>5</v>
      </c>
      <c r="I276" s="200"/>
      <c r="L276" s="195"/>
      <c r="M276" s="201"/>
      <c r="N276" s="202"/>
      <c r="O276" s="202"/>
      <c r="P276" s="202"/>
      <c r="Q276" s="202"/>
      <c r="R276" s="202"/>
      <c r="S276" s="202"/>
      <c r="T276" s="203"/>
      <c r="AT276" s="199" t="s">
        <v>196</v>
      </c>
      <c r="AU276" s="199" t="s">
        <v>80</v>
      </c>
      <c r="AV276" s="12" t="s">
        <v>24</v>
      </c>
      <c r="AW276" s="12" t="s">
        <v>37</v>
      </c>
      <c r="AX276" s="12" t="s">
        <v>73</v>
      </c>
      <c r="AY276" s="199" t="s">
        <v>187</v>
      </c>
    </row>
    <row r="277" spans="2:65" s="12" customFormat="1">
      <c r="B277" s="195"/>
      <c r="D277" s="196" t="s">
        <v>196</v>
      </c>
      <c r="E277" s="197" t="s">
        <v>5</v>
      </c>
      <c r="F277" s="198" t="s">
        <v>316</v>
      </c>
      <c r="H277" s="199" t="s">
        <v>5</v>
      </c>
      <c r="I277" s="200"/>
      <c r="L277" s="195"/>
      <c r="M277" s="201"/>
      <c r="N277" s="202"/>
      <c r="O277" s="202"/>
      <c r="P277" s="202"/>
      <c r="Q277" s="202"/>
      <c r="R277" s="202"/>
      <c r="S277" s="202"/>
      <c r="T277" s="203"/>
      <c r="AT277" s="199" t="s">
        <v>196</v>
      </c>
      <c r="AU277" s="199" t="s">
        <v>80</v>
      </c>
      <c r="AV277" s="12" t="s">
        <v>24</v>
      </c>
      <c r="AW277" s="12" t="s">
        <v>37</v>
      </c>
      <c r="AX277" s="12" t="s">
        <v>73</v>
      </c>
      <c r="AY277" s="199" t="s">
        <v>187</v>
      </c>
    </row>
    <row r="278" spans="2:65" s="13" customFormat="1">
      <c r="B278" s="204"/>
      <c r="D278" s="196" t="s">
        <v>196</v>
      </c>
      <c r="E278" s="205" t="s">
        <v>5</v>
      </c>
      <c r="F278" s="206" t="s">
        <v>336</v>
      </c>
      <c r="H278" s="207">
        <v>8.3360000000000003</v>
      </c>
      <c r="I278" s="208"/>
      <c r="L278" s="204"/>
      <c r="M278" s="209"/>
      <c r="N278" s="210"/>
      <c r="O278" s="210"/>
      <c r="P278" s="210"/>
      <c r="Q278" s="210"/>
      <c r="R278" s="210"/>
      <c r="S278" s="210"/>
      <c r="T278" s="211"/>
      <c r="AT278" s="205" t="s">
        <v>196</v>
      </c>
      <c r="AU278" s="205" t="s">
        <v>80</v>
      </c>
      <c r="AV278" s="13" t="s">
        <v>80</v>
      </c>
      <c r="AW278" s="13" t="s">
        <v>37</v>
      </c>
      <c r="AX278" s="13" t="s">
        <v>73</v>
      </c>
      <c r="AY278" s="205" t="s">
        <v>187</v>
      </c>
    </row>
    <row r="279" spans="2:65" s="14" customFormat="1">
      <c r="B279" s="212"/>
      <c r="D279" s="196" t="s">
        <v>196</v>
      </c>
      <c r="E279" s="213" t="s">
        <v>5</v>
      </c>
      <c r="F279" s="214" t="s">
        <v>201</v>
      </c>
      <c r="H279" s="215">
        <v>8.3360000000000003</v>
      </c>
      <c r="I279" s="216"/>
      <c r="L279" s="212"/>
      <c r="M279" s="217"/>
      <c r="N279" s="218"/>
      <c r="O279" s="218"/>
      <c r="P279" s="218"/>
      <c r="Q279" s="218"/>
      <c r="R279" s="218"/>
      <c r="S279" s="218"/>
      <c r="T279" s="219"/>
      <c r="AT279" s="213" t="s">
        <v>196</v>
      </c>
      <c r="AU279" s="213" t="s">
        <v>80</v>
      </c>
      <c r="AV279" s="14" t="s">
        <v>202</v>
      </c>
      <c r="AW279" s="14" t="s">
        <v>37</v>
      </c>
      <c r="AX279" s="14" t="s">
        <v>73</v>
      </c>
      <c r="AY279" s="213" t="s">
        <v>187</v>
      </c>
    </row>
    <row r="280" spans="2:65" s="15" customFormat="1">
      <c r="B280" s="220"/>
      <c r="D280" s="221" t="s">
        <v>196</v>
      </c>
      <c r="E280" s="222" t="s">
        <v>5</v>
      </c>
      <c r="F280" s="223" t="s">
        <v>203</v>
      </c>
      <c r="H280" s="224">
        <v>19.236999999999998</v>
      </c>
      <c r="I280" s="225"/>
      <c r="L280" s="220"/>
      <c r="M280" s="226"/>
      <c r="N280" s="227"/>
      <c r="O280" s="227"/>
      <c r="P280" s="227"/>
      <c r="Q280" s="227"/>
      <c r="R280" s="227"/>
      <c r="S280" s="227"/>
      <c r="T280" s="228"/>
      <c r="AT280" s="229" t="s">
        <v>196</v>
      </c>
      <c r="AU280" s="229" t="s">
        <v>80</v>
      </c>
      <c r="AV280" s="15" t="s">
        <v>194</v>
      </c>
      <c r="AW280" s="15" t="s">
        <v>37</v>
      </c>
      <c r="AX280" s="15" t="s">
        <v>24</v>
      </c>
      <c r="AY280" s="229" t="s">
        <v>187</v>
      </c>
    </row>
    <row r="281" spans="2:65" s="1" customFormat="1" ht="22.5" customHeight="1">
      <c r="B281" s="182"/>
      <c r="C281" s="183" t="s">
        <v>344</v>
      </c>
      <c r="D281" s="183" t="s">
        <v>189</v>
      </c>
      <c r="E281" s="184" t="s">
        <v>345</v>
      </c>
      <c r="F281" s="185" t="s">
        <v>346</v>
      </c>
      <c r="G281" s="186" t="s">
        <v>258</v>
      </c>
      <c r="H281" s="187">
        <v>0.60799999999999998</v>
      </c>
      <c r="I281" s="188"/>
      <c r="J281" s="189">
        <f>ROUND(I281*H281,2)</f>
        <v>0</v>
      </c>
      <c r="K281" s="185" t="s">
        <v>193</v>
      </c>
      <c r="L281" s="42"/>
      <c r="M281" s="190" t="s">
        <v>5</v>
      </c>
      <c r="N281" s="191" t="s">
        <v>44</v>
      </c>
      <c r="O281" s="43"/>
      <c r="P281" s="192">
        <f>O281*H281</f>
        <v>0</v>
      </c>
      <c r="Q281" s="192">
        <v>1.0530555952</v>
      </c>
      <c r="R281" s="192">
        <f>Q281*H281</f>
        <v>0.64025780188159997</v>
      </c>
      <c r="S281" s="192">
        <v>0</v>
      </c>
      <c r="T281" s="193">
        <f>S281*H281</f>
        <v>0</v>
      </c>
      <c r="AR281" s="25" t="s">
        <v>194</v>
      </c>
      <c r="AT281" s="25" t="s">
        <v>189</v>
      </c>
      <c r="AU281" s="25" t="s">
        <v>80</v>
      </c>
      <c r="AY281" s="25" t="s">
        <v>187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25" t="s">
        <v>24</v>
      </c>
      <c r="BK281" s="194">
        <f>ROUND(I281*H281,2)</f>
        <v>0</v>
      </c>
      <c r="BL281" s="25" t="s">
        <v>194</v>
      </c>
      <c r="BM281" s="25" t="s">
        <v>347</v>
      </c>
    </row>
    <row r="282" spans="2:65" s="12" customFormat="1">
      <c r="B282" s="195"/>
      <c r="D282" s="196" t="s">
        <v>196</v>
      </c>
      <c r="E282" s="197" t="s">
        <v>5</v>
      </c>
      <c r="F282" s="198" t="s">
        <v>348</v>
      </c>
      <c r="H282" s="199" t="s">
        <v>5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199" t="s">
        <v>196</v>
      </c>
      <c r="AU282" s="199" t="s">
        <v>80</v>
      </c>
      <c r="AV282" s="12" t="s">
        <v>24</v>
      </c>
      <c r="AW282" s="12" t="s">
        <v>37</v>
      </c>
      <c r="AX282" s="12" t="s">
        <v>73</v>
      </c>
      <c r="AY282" s="199" t="s">
        <v>187</v>
      </c>
    </row>
    <row r="283" spans="2:65" s="12" customFormat="1">
      <c r="B283" s="195"/>
      <c r="D283" s="196" t="s">
        <v>196</v>
      </c>
      <c r="E283" s="197" t="s">
        <v>5</v>
      </c>
      <c r="F283" s="198" t="s">
        <v>211</v>
      </c>
      <c r="H283" s="199" t="s">
        <v>5</v>
      </c>
      <c r="I283" s="200"/>
      <c r="L283" s="195"/>
      <c r="M283" s="201"/>
      <c r="N283" s="202"/>
      <c r="O283" s="202"/>
      <c r="P283" s="202"/>
      <c r="Q283" s="202"/>
      <c r="R283" s="202"/>
      <c r="S283" s="202"/>
      <c r="T283" s="203"/>
      <c r="AT283" s="199" t="s">
        <v>196</v>
      </c>
      <c r="AU283" s="199" t="s">
        <v>80</v>
      </c>
      <c r="AV283" s="12" t="s">
        <v>24</v>
      </c>
      <c r="AW283" s="12" t="s">
        <v>37</v>
      </c>
      <c r="AX283" s="12" t="s">
        <v>73</v>
      </c>
      <c r="AY283" s="199" t="s">
        <v>187</v>
      </c>
    </row>
    <row r="284" spans="2:65" s="13" customFormat="1">
      <c r="B284" s="204"/>
      <c r="D284" s="196" t="s">
        <v>196</v>
      </c>
      <c r="E284" s="205" t="s">
        <v>5</v>
      </c>
      <c r="F284" s="206" t="s">
        <v>349</v>
      </c>
      <c r="H284" s="207">
        <v>0.36099999999999999</v>
      </c>
      <c r="I284" s="208"/>
      <c r="L284" s="204"/>
      <c r="M284" s="209"/>
      <c r="N284" s="210"/>
      <c r="O284" s="210"/>
      <c r="P284" s="210"/>
      <c r="Q284" s="210"/>
      <c r="R284" s="210"/>
      <c r="S284" s="210"/>
      <c r="T284" s="211"/>
      <c r="AT284" s="205" t="s">
        <v>196</v>
      </c>
      <c r="AU284" s="205" t="s">
        <v>80</v>
      </c>
      <c r="AV284" s="13" t="s">
        <v>80</v>
      </c>
      <c r="AW284" s="13" t="s">
        <v>37</v>
      </c>
      <c r="AX284" s="13" t="s">
        <v>73</v>
      </c>
      <c r="AY284" s="205" t="s">
        <v>187</v>
      </c>
    </row>
    <row r="285" spans="2:65" s="14" customFormat="1">
      <c r="B285" s="212"/>
      <c r="D285" s="196" t="s">
        <v>196</v>
      </c>
      <c r="E285" s="213" t="s">
        <v>5</v>
      </c>
      <c r="F285" s="214" t="s">
        <v>201</v>
      </c>
      <c r="H285" s="215">
        <v>0.36099999999999999</v>
      </c>
      <c r="I285" s="216"/>
      <c r="L285" s="212"/>
      <c r="M285" s="217"/>
      <c r="N285" s="218"/>
      <c r="O285" s="218"/>
      <c r="P285" s="218"/>
      <c r="Q285" s="218"/>
      <c r="R285" s="218"/>
      <c r="S285" s="218"/>
      <c r="T285" s="219"/>
      <c r="AT285" s="213" t="s">
        <v>196</v>
      </c>
      <c r="AU285" s="213" t="s">
        <v>80</v>
      </c>
      <c r="AV285" s="14" t="s">
        <v>202</v>
      </c>
      <c r="AW285" s="14" t="s">
        <v>37</v>
      </c>
      <c r="AX285" s="14" t="s">
        <v>73</v>
      </c>
      <c r="AY285" s="213" t="s">
        <v>187</v>
      </c>
    </row>
    <row r="286" spans="2:65" s="12" customFormat="1">
      <c r="B286" s="195"/>
      <c r="D286" s="196" t="s">
        <v>196</v>
      </c>
      <c r="E286" s="197" t="s">
        <v>5</v>
      </c>
      <c r="F286" s="198" t="s">
        <v>350</v>
      </c>
      <c r="H286" s="199" t="s">
        <v>5</v>
      </c>
      <c r="I286" s="200"/>
      <c r="L286" s="195"/>
      <c r="M286" s="201"/>
      <c r="N286" s="202"/>
      <c r="O286" s="202"/>
      <c r="P286" s="202"/>
      <c r="Q286" s="202"/>
      <c r="R286" s="202"/>
      <c r="S286" s="202"/>
      <c r="T286" s="203"/>
      <c r="AT286" s="199" t="s">
        <v>196</v>
      </c>
      <c r="AU286" s="199" t="s">
        <v>80</v>
      </c>
      <c r="AV286" s="12" t="s">
        <v>24</v>
      </c>
      <c r="AW286" s="12" t="s">
        <v>37</v>
      </c>
      <c r="AX286" s="12" t="s">
        <v>73</v>
      </c>
      <c r="AY286" s="199" t="s">
        <v>187</v>
      </c>
    </row>
    <row r="287" spans="2:65" s="12" customFormat="1">
      <c r="B287" s="195"/>
      <c r="D287" s="196" t="s">
        <v>196</v>
      </c>
      <c r="E287" s="197" t="s">
        <v>5</v>
      </c>
      <c r="F287" s="198" t="s">
        <v>282</v>
      </c>
      <c r="H287" s="199" t="s">
        <v>5</v>
      </c>
      <c r="I287" s="200"/>
      <c r="L287" s="195"/>
      <c r="M287" s="201"/>
      <c r="N287" s="202"/>
      <c r="O287" s="202"/>
      <c r="P287" s="202"/>
      <c r="Q287" s="202"/>
      <c r="R287" s="202"/>
      <c r="S287" s="202"/>
      <c r="T287" s="203"/>
      <c r="AT287" s="199" t="s">
        <v>196</v>
      </c>
      <c r="AU287" s="199" t="s">
        <v>80</v>
      </c>
      <c r="AV287" s="12" t="s">
        <v>24</v>
      </c>
      <c r="AW287" s="12" t="s">
        <v>37</v>
      </c>
      <c r="AX287" s="12" t="s">
        <v>73</v>
      </c>
      <c r="AY287" s="199" t="s">
        <v>187</v>
      </c>
    </row>
    <row r="288" spans="2:65" s="12" customFormat="1">
      <c r="B288" s="195"/>
      <c r="D288" s="196" t="s">
        <v>196</v>
      </c>
      <c r="E288" s="197" t="s">
        <v>5</v>
      </c>
      <c r="F288" s="198" t="s">
        <v>316</v>
      </c>
      <c r="H288" s="199" t="s">
        <v>5</v>
      </c>
      <c r="I288" s="200"/>
      <c r="L288" s="195"/>
      <c r="M288" s="201"/>
      <c r="N288" s="202"/>
      <c r="O288" s="202"/>
      <c r="P288" s="202"/>
      <c r="Q288" s="202"/>
      <c r="R288" s="202"/>
      <c r="S288" s="202"/>
      <c r="T288" s="203"/>
      <c r="AT288" s="199" t="s">
        <v>196</v>
      </c>
      <c r="AU288" s="199" t="s">
        <v>80</v>
      </c>
      <c r="AV288" s="12" t="s">
        <v>24</v>
      </c>
      <c r="AW288" s="12" t="s">
        <v>37</v>
      </c>
      <c r="AX288" s="12" t="s">
        <v>73</v>
      </c>
      <c r="AY288" s="199" t="s">
        <v>187</v>
      </c>
    </row>
    <row r="289" spans="2:65" s="13" customFormat="1">
      <c r="B289" s="204"/>
      <c r="D289" s="196" t="s">
        <v>196</v>
      </c>
      <c r="E289" s="205" t="s">
        <v>5</v>
      </c>
      <c r="F289" s="206" t="s">
        <v>351</v>
      </c>
      <c r="H289" s="207">
        <v>0.247</v>
      </c>
      <c r="I289" s="208"/>
      <c r="L289" s="204"/>
      <c r="M289" s="209"/>
      <c r="N289" s="210"/>
      <c r="O289" s="210"/>
      <c r="P289" s="210"/>
      <c r="Q289" s="210"/>
      <c r="R289" s="210"/>
      <c r="S289" s="210"/>
      <c r="T289" s="211"/>
      <c r="AT289" s="205" t="s">
        <v>196</v>
      </c>
      <c r="AU289" s="205" t="s">
        <v>80</v>
      </c>
      <c r="AV289" s="13" t="s">
        <v>80</v>
      </c>
      <c r="AW289" s="13" t="s">
        <v>37</v>
      </c>
      <c r="AX289" s="13" t="s">
        <v>73</v>
      </c>
      <c r="AY289" s="205" t="s">
        <v>187</v>
      </c>
    </row>
    <row r="290" spans="2:65" s="14" customFormat="1">
      <c r="B290" s="212"/>
      <c r="D290" s="196" t="s">
        <v>196</v>
      </c>
      <c r="E290" s="213" t="s">
        <v>5</v>
      </c>
      <c r="F290" s="214" t="s">
        <v>201</v>
      </c>
      <c r="H290" s="215">
        <v>0.247</v>
      </c>
      <c r="I290" s="216"/>
      <c r="L290" s="212"/>
      <c r="M290" s="217"/>
      <c r="N290" s="218"/>
      <c r="O290" s="218"/>
      <c r="P290" s="218"/>
      <c r="Q290" s="218"/>
      <c r="R290" s="218"/>
      <c r="S290" s="218"/>
      <c r="T290" s="219"/>
      <c r="AT290" s="213" t="s">
        <v>196</v>
      </c>
      <c r="AU290" s="213" t="s">
        <v>80</v>
      </c>
      <c r="AV290" s="14" t="s">
        <v>202</v>
      </c>
      <c r="AW290" s="14" t="s">
        <v>37</v>
      </c>
      <c r="AX290" s="14" t="s">
        <v>73</v>
      </c>
      <c r="AY290" s="213" t="s">
        <v>187</v>
      </c>
    </row>
    <row r="291" spans="2:65" s="15" customFormat="1">
      <c r="B291" s="220"/>
      <c r="D291" s="221" t="s">
        <v>196</v>
      </c>
      <c r="E291" s="222" t="s">
        <v>5</v>
      </c>
      <c r="F291" s="223" t="s">
        <v>203</v>
      </c>
      <c r="H291" s="224">
        <v>0.60799999999999998</v>
      </c>
      <c r="I291" s="225"/>
      <c r="L291" s="220"/>
      <c r="M291" s="226"/>
      <c r="N291" s="227"/>
      <c r="O291" s="227"/>
      <c r="P291" s="227"/>
      <c r="Q291" s="227"/>
      <c r="R291" s="227"/>
      <c r="S291" s="227"/>
      <c r="T291" s="228"/>
      <c r="AT291" s="229" t="s">
        <v>196</v>
      </c>
      <c r="AU291" s="229" t="s">
        <v>80</v>
      </c>
      <c r="AV291" s="15" t="s">
        <v>194</v>
      </c>
      <c r="AW291" s="15" t="s">
        <v>37</v>
      </c>
      <c r="AX291" s="15" t="s">
        <v>24</v>
      </c>
      <c r="AY291" s="229" t="s">
        <v>187</v>
      </c>
    </row>
    <row r="292" spans="2:65" s="1" customFormat="1" ht="31.5" customHeight="1">
      <c r="B292" s="182"/>
      <c r="C292" s="183" t="s">
        <v>308</v>
      </c>
      <c r="D292" s="183" t="s">
        <v>189</v>
      </c>
      <c r="E292" s="184" t="s">
        <v>352</v>
      </c>
      <c r="F292" s="185" t="s">
        <v>353</v>
      </c>
      <c r="G292" s="186" t="s">
        <v>192</v>
      </c>
      <c r="H292" s="187">
        <v>25.199000000000002</v>
      </c>
      <c r="I292" s="188"/>
      <c r="J292" s="189">
        <f>ROUND(I292*H292,2)</f>
        <v>0</v>
      </c>
      <c r="K292" s="185" t="s">
        <v>193</v>
      </c>
      <c r="L292" s="42"/>
      <c r="M292" s="190" t="s">
        <v>5</v>
      </c>
      <c r="N292" s="191" t="s">
        <v>44</v>
      </c>
      <c r="O292" s="43"/>
      <c r="P292" s="192">
        <f>O292*H292</f>
        <v>0</v>
      </c>
      <c r="Q292" s="192">
        <v>2.4532922039999998</v>
      </c>
      <c r="R292" s="192">
        <f>Q292*H292</f>
        <v>61.820510248596001</v>
      </c>
      <c r="S292" s="192">
        <v>0</v>
      </c>
      <c r="T292" s="193">
        <f>S292*H292</f>
        <v>0</v>
      </c>
      <c r="AR292" s="25" t="s">
        <v>194</v>
      </c>
      <c r="AT292" s="25" t="s">
        <v>189</v>
      </c>
      <c r="AU292" s="25" t="s">
        <v>80</v>
      </c>
      <c r="AY292" s="25" t="s">
        <v>187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25" t="s">
        <v>24</v>
      </c>
      <c r="BK292" s="194">
        <f>ROUND(I292*H292,2)</f>
        <v>0</v>
      </c>
      <c r="BL292" s="25" t="s">
        <v>194</v>
      </c>
      <c r="BM292" s="25" t="s">
        <v>354</v>
      </c>
    </row>
    <row r="293" spans="2:65" s="12" customFormat="1">
      <c r="B293" s="195"/>
      <c r="D293" s="196" t="s">
        <v>196</v>
      </c>
      <c r="E293" s="197" t="s">
        <v>5</v>
      </c>
      <c r="F293" s="198" t="s">
        <v>210</v>
      </c>
      <c r="H293" s="199" t="s">
        <v>5</v>
      </c>
      <c r="I293" s="200"/>
      <c r="L293" s="195"/>
      <c r="M293" s="201"/>
      <c r="N293" s="202"/>
      <c r="O293" s="202"/>
      <c r="P293" s="202"/>
      <c r="Q293" s="202"/>
      <c r="R293" s="202"/>
      <c r="S293" s="202"/>
      <c r="T293" s="203"/>
      <c r="AT293" s="199" t="s">
        <v>196</v>
      </c>
      <c r="AU293" s="199" t="s">
        <v>80</v>
      </c>
      <c r="AV293" s="12" t="s">
        <v>24</v>
      </c>
      <c r="AW293" s="12" t="s">
        <v>37</v>
      </c>
      <c r="AX293" s="12" t="s">
        <v>73</v>
      </c>
      <c r="AY293" s="199" t="s">
        <v>187</v>
      </c>
    </row>
    <row r="294" spans="2:65" s="12" customFormat="1">
      <c r="B294" s="195"/>
      <c r="D294" s="196" t="s">
        <v>196</v>
      </c>
      <c r="E294" s="197" t="s">
        <v>5</v>
      </c>
      <c r="F294" s="198" t="s">
        <v>211</v>
      </c>
      <c r="H294" s="199" t="s">
        <v>5</v>
      </c>
      <c r="I294" s="200"/>
      <c r="L294" s="195"/>
      <c r="M294" s="201"/>
      <c r="N294" s="202"/>
      <c r="O294" s="202"/>
      <c r="P294" s="202"/>
      <c r="Q294" s="202"/>
      <c r="R294" s="202"/>
      <c r="S294" s="202"/>
      <c r="T294" s="203"/>
      <c r="AT294" s="199" t="s">
        <v>196</v>
      </c>
      <c r="AU294" s="199" t="s">
        <v>80</v>
      </c>
      <c r="AV294" s="12" t="s">
        <v>24</v>
      </c>
      <c r="AW294" s="12" t="s">
        <v>37</v>
      </c>
      <c r="AX294" s="12" t="s">
        <v>73</v>
      </c>
      <c r="AY294" s="199" t="s">
        <v>187</v>
      </c>
    </row>
    <row r="295" spans="2:65" s="13" customFormat="1">
      <c r="B295" s="204"/>
      <c r="D295" s="196" t="s">
        <v>196</v>
      </c>
      <c r="E295" s="205" t="s">
        <v>5</v>
      </c>
      <c r="F295" s="206" t="s">
        <v>355</v>
      </c>
      <c r="H295" s="207">
        <v>4.391</v>
      </c>
      <c r="I295" s="208"/>
      <c r="L295" s="204"/>
      <c r="M295" s="209"/>
      <c r="N295" s="210"/>
      <c r="O295" s="210"/>
      <c r="P295" s="210"/>
      <c r="Q295" s="210"/>
      <c r="R295" s="210"/>
      <c r="S295" s="210"/>
      <c r="T295" s="211"/>
      <c r="AT295" s="205" t="s">
        <v>196</v>
      </c>
      <c r="AU295" s="205" t="s">
        <v>80</v>
      </c>
      <c r="AV295" s="13" t="s">
        <v>80</v>
      </c>
      <c r="AW295" s="13" t="s">
        <v>37</v>
      </c>
      <c r="AX295" s="13" t="s">
        <v>73</v>
      </c>
      <c r="AY295" s="205" t="s">
        <v>187</v>
      </c>
    </row>
    <row r="296" spans="2:65" s="13" customFormat="1">
      <c r="B296" s="204"/>
      <c r="D296" s="196" t="s">
        <v>196</v>
      </c>
      <c r="E296" s="205" t="s">
        <v>5</v>
      </c>
      <c r="F296" s="206" t="s">
        <v>356</v>
      </c>
      <c r="H296" s="207">
        <v>8.2799999999999994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196</v>
      </c>
      <c r="AU296" s="205" t="s">
        <v>80</v>
      </c>
      <c r="AV296" s="13" t="s">
        <v>80</v>
      </c>
      <c r="AW296" s="13" t="s">
        <v>37</v>
      </c>
      <c r="AX296" s="13" t="s">
        <v>73</v>
      </c>
      <c r="AY296" s="205" t="s">
        <v>187</v>
      </c>
    </row>
    <row r="297" spans="2:65" s="13" customFormat="1">
      <c r="B297" s="204"/>
      <c r="D297" s="196" t="s">
        <v>196</v>
      </c>
      <c r="E297" s="205" t="s">
        <v>5</v>
      </c>
      <c r="F297" s="206" t="s">
        <v>213</v>
      </c>
      <c r="H297" s="207">
        <v>9.66</v>
      </c>
      <c r="I297" s="208"/>
      <c r="L297" s="204"/>
      <c r="M297" s="209"/>
      <c r="N297" s="210"/>
      <c r="O297" s="210"/>
      <c r="P297" s="210"/>
      <c r="Q297" s="210"/>
      <c r="R297" s="210"/>
      <c r="S297" s="210"/>
      <c r="T297" s="211"/>
      <c r="AT297" s="205" t="s">
        <v>196</v>
      </c>
      <c r="AU297" s="205" t="s">
        <v>80</v>
      </c>
      <c r="AV297" s="13" t="s">
        <v>80</v>
      </c>
      <c r="AW297" s="13" t="s">
        <v>37</v>
      </c>
      <c r="AX297" s="13" t="s">
        <v>73</v>
      </c>
      <c r="AY297" s="205" t="s">
        <v>187</v>
      </c>
    </row>
    <row r="298" spans="2:65" s="13" customFormat="1">
      <c r="B298" s="204"/>
      <c r="D298" s="196" t="s">
        <v>196</v>
      </c>
      <c r="E298" s="205" t="s">
        <v>5</v>
      </c>
      <c r="F298" s="206" t="s">
        <v>357</v>
      </c>
      <c r="H298" s="207">
        <v>0.86899999999999999</v>
      </c>
      <c r="I298" s="208"/>
      <c r="L298" s="204"/>
      <c r="M298" s="209"/>
      <c r="N298" s="210"/>
      <c r="O298" s="210"/>
      <c r="P298" s="210"/>
      <c r="Q298" s="210"/>
      <c r="R298" s="210"/>
      <c r="S298" s="210"/>
      <c r="T298" s="211"/>
      <c r="AT298" s="205" t="s">
        <v>196</v>
      </c>
      <c r="AU298" s="205" t="s">
        <v>80</v>
      </c>
      <c r="AV298" s="13" t="s">
        <v>80</v>
      </c>
      <c r="AW298" s="13" t="s">
        <v>37</v>
      </c>
      <c r="AX298" s="13" t="s">
        <v>73</v>
      </c>
      <c r="AY298" s="205" t="s">
        <v>187</v>
      </c>
    </row>
    <row r="299" spans="2:65" s="13" customFormat="1">
      <c r="B299" s="204"/>
      <c r="D299" s="196" t="s">
        <v>196</v>
      </c>
      <c r="E299" s="205" t="s">
        <v>5</v>
      </c>
      <c r="F299" s="206" t="s">
        <v>357</v>
      </c>
      <c r="H299" s="207">
        <v>0.86899999999999999</v>
      </c>
      <c r="I299" s="208"/>
      <c r="L299" s="204"/>
      <c r="M299" s="209"/>
      <c r="N299" s="210"/>
      <c r="O299" s="210"/>
      <c r="P299" s="210"/>
      <c r="Q299" s="210"/>
      <c r="R299" s="210"/>
      <c r="S299" s="210"/>
      <c r="T299" s="211"/>
      <c r="AT299" s="205" t="s">
        <v>196</v>
      </c>
      <c r="AU299" s="205" t="s">
        <v>80</v>
      </c>
      <c r="AV299" s="13" t="s">
        <v>80</v>
      </c>
      <c r="AW299" s="13" t="s">
        <v>37</v>
      </c>
      <c r="AX299" s="13" t="s">
        <v>73</v>
      </c>
      <c r="AY299" s="205" t="s">
        <v>187</v>
      </c>
    </row>
    <row r="300" spans="2:65" s="13" customFormat="1">
      <c r="B300" s="204"/>
      <c r="D300" s="196" t="s">
        <v>196</v>
      </c>
      <c r="E300" s="205" t="s">
        <v>5</v>
      </c>
      <c r="F300" s="206" t="s">
        <v>358</v>
      </c>
      <c r="H300" s="207">
        <v>1.1299999999999999</v>
      </c>
      <c r="I300" s="208"/>
      <c r="L300" s="204"/>
      <c r="M300" s="209"/>
      <c r="N300" s="210"/>
      <c r="O300" s="210"/>
      <c r="P300" s="210"/>
      <c r="Q300" s="210"/>
      <c r="R300" s="210"/>
      <c r="S300" s="210"/>
      <c r="T300" s="211"/>
      <c r="AT300" s="205" t="s">
        <v>196</v>
      </c>
      <c r="AU300" s="205" t="s">
        <v>80</v>
      </c>
      <c r="AV300" s="13" t="s">
        <v>80</v>
      </c>
      <c r="AW300" s="13" t="s">
        <v>37</v>
      </c>
      <c r="AX300" s="13" t="s">
        <v>73</v>
      </c>
      <c r="AY300" s="205" t="s">
        <v>187</v>
      </c>
    </row>
    <row r="301" spans="2:65" s="14" customFormat="1">
      <c r="B301" s="212"/>
      <c r="D301" s="196" t="s">
        <v>196</v>
      </c>
      <c r="E301" s="213" t="s">
        <v>5</v>
      </c>
      <c r="F301" s="214" t="s">
        <v>201</v>
      </c>
      <c r="H301" s="215">
        <v>25.199000000000002</v>
      </c>
      <c r="I301" s="216"/>
      <c r="L301" s="212"/>
      <c r="M301" s="217"/>
      <c r="N301" s="218"/>
      <c r="O301" s="218"/>
      <c r="P301" s="218"/>
      <c r="Q301" s="218"/>
      <c r="R301" s="218"/>
      <c r="S301" s="218"/>
      <c r="T301" s="219"/>
      <c r="AT301" s="213" t="s">
        <v>196</v>
      </c>
      <c r="AU301" s="213" t="s">
        <v>80</v>
      </c>
      <c r="AV301" s="14" t="s">
        <v>202</v>
      </c>
      <c r="AW301" s="14" t="s">
        <v>37</v>
      </c>
      <c r="AX301" s="14" t="s">
        <v>73</v>
      </c>
      <c r="AY301" s="213" t="s">
        <v>187</v>
      </c>
    </row>
    <row r="302" spans="2:65" s="15" customFormat="1">
      <c r="B302" s="220"/>
      <c r="D302" s="221" t="s">
        <v>196</v>
      </c>
      <c r="E302" s="222" t="s">
        <v>5</v>
      </c>
      <c r="F302" s="223" t="s">
        <v>203</v>
      </c>
      <c r="H302" s="224">
        <v>25.199000000000002</v>
      </c>
      <c r="I302" s="225"/>
      <c r="L302" s="220"/>
      <c r="M302" s="226"/>
      <c r="N302" s="227"/>
      <c r="O302" s="227"/>
      <c r="P302" s="227"/>
      <c r="Q302" s="227"/>
      <c r="R302" s="227"/>
      <c r="S302" s="227"/>
      <c r="T302" s="228"/>
      <c r="AT302" s="229" t="s">
        <v>196</v>
      </c>
      <c r="AU302" s="229" t="s">
        <v>80</v>
      </c>
      <c r="AV302" s="15" t="s">
        <v>194</v>
      </c>
      <c r="AW302" s="15" t="s">
        <v>37</v>
      </c>
      <c r="AX302" s="15" t="s">
        <v>24</v>
      </c>
      <c r="AY302" s="229" t="s">
        <v>187</v>
      </c>
    </row>
    <row r="303" spans="2:65" s="1" customFormat="1" ht="22.5" customHeight="1">
      <c r="B303" s="182"/>
      <c r="C303" s="183" t="s">
        <v>359</v>
      </c>
      <c r="D303" s="183" t="s">
        <v>189</v>
      </c>
      <c r="E303" s="184" t="s">
        <v>360</v>
      </c>
      <c r="F303" s="185" t="s">
        <v>361</v>
      </c>
      <c r="G303" s="186" t="s">
        <v>258</v>
      </c>
      <c r="H303" s="187">
        <v>0.90100000000000002</v>
      </c>
      <c r="I303" s="188"/>
      <c r="J303" s="189">
        <f>ROUND(I303*H303,2)</f>
        <v>0</v>
      </c>
      <c r="K303" s="185" t="s">
        <v>193</v>
      </c>
      <c r="L303" s="42"/>
      <c r="M303" s="190" t="s">
        <v>5</v>
      </c>
      <c r="N303" s="191" t="s">
        <v>44</v>
      </c>
      <c r="O303" s="43"/>
      <c r="P303" s="192">
        <f>O303*H303</f>
        <v>0</v>
      </c>
      <c r="Q303" s="192">
        <v>1.06017026</v>
      </c>
      <c r="R303" s="192">
        <f>Q303*H303</f>
        <v>0.95521340426000001</v>
      </c>
      <c r="S303" s="192">
        <v>0</v>
      </c>
      <c r="T303" s="193">
        <f>S303*H303</f>
        <v>0</v>
      </c>
      <c r="AR303" s="25" t="s">
        <v>194</v>
      </c>
      <c r="AT303" s="25" t="s">
        <v>189</v>
      </c>
      <c r="AU303" s="25" t="s">
        <v>80</v>
      </c>
      <c r="AY303" s="25" t="s">
        <v>187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24</v>
      </c>
      <c r="BK303" s="194">
        <f>ROUND(I303*H303,2)</f>
        <v>0</v>
      </c>
      <c r="BL303" s="25" t="s">
        <v>194</v>
      </c>
      <c r="BM303" s="25" t="s">
        <v>362</v>
      </c>
    </row>
    <row r="304" spans="2:65" s="12" customFormat="1">
      <c r="B304" s="195"/>
      <c r="D304" s="196" t="s">
        <v>196</v>
      </c>
      <c r="E304" s="197" t="s">
        <v>5</v>
      </c>
      <c r="F304" s="198" t="s">
        <v>363</v>
      </c>
      <c r="H304" s="199" t="s">
        <v>5</v>
      </c>
      <c r="I304" s="200"/>
      <c r="L304" s="195"/>
      <c r="M304" s="201"/>
      <c r="N304" s="202"/>
      <c r="O304" s="202"/>
      <c r="P304" s="202"/>
      <c r="Q304" s="202"/>
      <c r="R304" s="202"/>
      <c r="S304" s="202"/>
      <c r="T304" s="203"/>
      <c r="AT304" s="199" t="s">
        <v>196</v>
      </c>
      <c r="AU304" s="199" t="s">
        <v>80</v>
      </c>
      <c r="AV304" s="12" t="s">
        <v>24</v>
      </c>
      <c r="AW304" s="12" t="s">
        <v>37</v>
      </c>
      <c r="AX304" s="12" t="s">
        <v>73</v>
      </c>
      <c r="AY304" s="199" t="s">
        <v>187</v>
      </c>
    </row>
    <row r="305" spans="2:65" s="12" customFormat="1">
      <c r="B305" s="195"/>
      <c r="D305" s="196" t="s">
        <v>196</v>
      </c>
      <c r="E305" s="197" t="s">
        <v>5</v>
      </c>
      <c r="F305" s="198" t="s">
        <v>211</v>
      </c>
      <c r="H305" s="199" t="s">
        <v>5</v>
      </c>
      <c r="I305" s="200"/>
      <c r="L305" s="195"/>
      <c r="M305" s="201"/>
      <c r="N305" s="202"/>
      <c r="O305" s="202"/>
      <c r="P305" s="202"/>
      <c r="Q305" s="202"/>
      <c r="R305" s="202"/>
      <c r="S305" s="202"/>
      <c r="T305" s="203"/>
      <c r="AT305" s="199" t="s">
        <v>196</v>
      </c>
      <c r="AU305" s="199" t="s">
        <v>80</v>
      </c>
      <c r="AV305" s="12" t="s">
        <v>24</v>
      </c>
      <c r="AW305" s="12" t="s">
        <v>37</v>
      </c>
      <c r="AX305" s="12" t="s">
        <v>73</v>
      </c>
      <c r="AY305" s="199" t="s">
        <v>187</v>
      </c>
    </row>
    <row r="306" spans="2:65" s="13" customFormat="1">
      <c r="B306" s="204"/>
      <c r="D306" s="196" t="s">
        <v>196</v>
      </c>
      <c r="E306" s="205" t="s">
        <v>5</v>
      </c>
      <c r="F306" s="206" t="s">
        <v>364</v>
      </c>
      <c r="H306" s="207">
        <v>0.90100000000000002</v>
      </c>
      <c r="I306" s="208"/>
      <c r="L306" s="204"/>
      <c r="M306" s="209"/>
      <c r="N306" s="210"/>
      <c r="O306" s="210"/>
      <c r="P306" s="210"/>
      <c r="Q306" s="210"/>
      <c r="R306" s="210"/>
      <c r="S306" s="210"/>
      <c r="T306" s="211"/>
      <c r="AT306" s="205" t="s">
        <v>196</v>
      </c>
      <c r="AU306" s="205" t="s">
        <v>80</v>
      </c>
      <c r="AV306" s="13" t="s">
        <v>80</v>
      </c>
      <c r="AW306" s="13" t="s">
        <v>37</v>
      </c>
      <c r="AX306" s="13" t="s">
        <v>73</v>
      </c>
      <c r="AY306" s="205" t="s">
        <v>187</v>
      </c>
    </row>
    <row r="307" spans="2:65" s="14" customFormat="1">
      <c r="B307" s="212"/>
      <c r="D307" s="196" t="s">
        <v>196</v>
      </c>
      <c r="E307" s="213" t="s">
        <v>5</v>
      </c>
      <c r="F307" s="214" t="s">
        <v>201</v>
      </c>
      <c r="H307" s="215">
        <v>0.90100000000000002</v>
      </c>
      <c r="I307" s="216"/>
      <c r="L307" s="212"/>
      <c r="M307" s="217"/>
      <c r="N307" s="218"/>
      <c r="O307" s="218"/>
      <c r="P307" s="218"/>
      <c r="Q307" s="218"/>
      <c r="R307" s="218"/>
      <c r="S307" s="218"/>
      <c r="T307" s="219"/>
      <c r="AT307" s="213" t="s">
        <v>196</v>
      </c>
      <c r="AU307" s="213" t="s">
        <v>80</v>
      </c>
      <c r="AV307" s="14" t="s">
        <v>202</v>
      </c>
      <c r="AW307" s="14" t="s">
        <v>37</v>
      </c>
      <c r="AX307" s="14" t="s">
        <v>73</v>
      </c>
      <c r="AY307" s="213" t="s">
        <v>187</v>
      </c>
    </row>
    <row r="308" spans="2:65" s="15" customFormat="1">
      <c r="B308" s="220"/>
      <c r="D308" s="221" t="s">
        <v>196</v>
      </c>
      <c r="E308" s="222" t="s">
        <v>5</v>
      </c>
      <c r="F308" s="223" t="s">
        <v>203</v>
      </c>
      <c r="H308" s="224">
        <v>0.90100000000000002</v>
      </c>
      <c r="I308" s="225"/>
      <c r="L308" s="220"/>
      <c r="M308" s="226"/>
      <c r="N308" s="227"/>
      <c r="O308" s="227"/>
      <c r="P308" s="227"/>
      <c r="Q308" s="227"/>
      <c r="R308" s="227"/>
      <c r="S308" s="227"/>
      <c r="T308" s="228"/>
      <c r="AT308" s="229" t="s">
        <v>196</v>
      </c>
      <c r="AU308" s="229" t="s">
        <v>80</v>
      </c>
      <c r="AV308" s="15" t="s">
        <v>194</v>
      </c>
      <c r="AW308" s="15" t="s">
        <v>37</v>
      </c>
      <c r="AX308" s="15" t="s">
        <v>24</v>
      </c>
      <c r="AY308" s="229" t="s">
        <v>187</v>
      </c>
    </row>
    <row r="309" spans="2:65" s="1" customFormat="1" ht="31.5" customHeight="1">
      <c r="B309" s="182"/>
      <c r="C309" s="183" t="s">
        <v>365</v>
      </c>
      <c r="D309" s="183" t="s">
        <v>189</v>
      </c>
      <c r="E309" s="184" t="s">
        <v>366</v>
      </c>
      <c r="F309" s="185" t="s">
        <v>367</v>
      </c>
      <c r="G309" s="186" t="s">
        <v>192</v>
      </c>
      <c r="H309" s="187">
        <v>6.84</v>
      </c>
      <c r="I309" s="188"/>
      <c r="J309" s="189">
        <f>ROUND(I309*H309,2)</f>
        <v>0</v>
      </c>
      <c r="K309" s="185" t="s">
        <v>193</v>
      </c>
      <c r="L309" s="42"/>
      <c r="M309" s="190" t="s">
        <v>5</v>
      </c>
      <c r="N309" s="191" t="s">
        <v>44</v>
      </c>
      <c r="O309" s="43"/>
      <c r="P309" s="192">
        <f>O309*H309</f>
        <v>0</v>
      </c>
      <c r="Q309" s="192">
        <v>2.4532922039999998</v>
      </c>
      <c r="R309" s="192">
        <f>Q309*H309</f>
        <v>16.78051867536</v>
      </c>
      <c r="S309" s="192">
        <v>0</v>
      </c>
      <c r="T309" s="193">
        <f>S309*H309</f>
        <v>0</v>
      </c>
      <c r="AR309" s="25" t="s">
        <v>194</v>
      </c>
      <c r="AT309" s="25" t="s">
        <v>189</v>
      </c>
      <c r="AU309" s="25" t="s">
        <v>80</v>
      </c>
      <c r="AY309" s="25" t="s">
        <v>187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25" t="s">
        <v>24</v>
      </c>
      <c r="BK309" s="194">
        <f>ROUND(I309*H309,2)</f>
        <v>0</v>
      </c>
      <c r="BL309" s="25" t="s">
        <v>194</v>
      </c>
      <c r="BM309" s="25" t="s">
        <v>368</v>
      </c>
    </row>
    <row r="310" spans="2:65" s="12" customFormat="1">
      <c r="B310" s="195"/>
      <c r="D310" s="196" t="s">
        <v>196</v>
      </c>
      <c r="E310" s="197" t="s">
        <v>5</v>
      </c>
      <c r="F310" s="198" t="s">
        <v>369</v>
      </c>
      <c r="H310" s="199" t="s">
        <v>5</v>
      </c>
      <c r="I310" s="200"/>
      <c r="L310" s="195"/>
      <c r="M310" s="201"/>
      <c r="N310" s="202"/>
      <c r="O310" s="202"/>
      <c r="P310" s="202"/>
      <c r="Q310" s="202"/>
      <c r="R310" s="202"/>
      <c r="S310" s="202"/>
      <c r="T310" s="203"/>
      <c r="AT310" s="199" t="s">
        <v>196</v>
      </c>
      <c r="AU310" s="199" t="s">
        <v>80</v>
      </c>
      <c r="AV310" s="12" t="s">
        <v>24</v>
      </c>
      <c r="AW310" s="12" t="s">
        <v>37</v>
      </c>
      <c r="AX310" s="12" t="s">
        <v>73</v>
      </c>
      <c r="AY310" s="199" t="s">
        <v>187</v>
      </c>
    </row>
    <row r="311" spans="2:65" s="12" customFormat="1">
      <c r="B311" s="195"/>
      <c r="D311" s="196" t="s">
        <v>196</v>
      </c>
      <c r="E311" s="197" t="s">
        <v>5</v>
      </c>
      <c r="F311" s="198" t="s">
        <v>198</v>
      </c>
      <c r="H311" s="199" t="s">
        <v>5</v>
      </c>
      <c r="I311" s="200"/>
      <c r="L311" s="195"/>
      <c r="M311" s="201"/>
      <c r="N311" s="202"/>
      <c r="O311" s="202"/>
      <c r="P311" s="202"/>
      <c r="Q311" s="202"/>
      <c r="R311" s="202"/>
      <c r="S311" s="202"/>
      <c r="T311" s="203"/>
      <c r="AT311" s="199" t="s">
        <v>196</v>
      </c>
      <c r="AU311" s="199" t="s">
        <v>80</v>
      </c>
      <c r="AV311" s="12" t="s">
        <v>24</v>
      </c>
      <c r="AW311" s="12" t="s">
        <v>37</v>
      </c>
      <c r="AX311" s="12" t="s">
        <v>73</v>
      </c>
      <c r="AY311" s="199" t="s">
        <v>187</v>
      </c>
    </row>
    <row r="312" spans="2:65" s="13" customFormat="1">
      <c r="B312" s="204"/>
      <c r="D312" s="196" t="s">
        <v>196</v>
      </c>
      <c r="E312" s="205" t="s">
        <v>5</v>
      </c>
      <c r="F312" s="206" t="s">
        <v>370</v>
      </c>
      <c r="H312" s="207">
        <v>5.4</v>
      </c>
      <c r="I312" s="208"/>
      <c r="L312" s="204"/>
      <c r="M312" s="209"/>
      <c r="N312" s="210"/>
      <c r="O312" s="210"/>
      <c r="P312" s="210"/>
      <c r="Q312" s="210"/>
      <c r="R312" s="210"/>
      <c r="S312" s="210"/>
      <c r="T312" s="211"/>
      <c r="AT312" s="205" t="s">
        <v>196</v>
      </c>
      <c r="AU312" s="205" t="s">
        <v>80</v>
      </c>
      <c r="AV312" s="13" t="s">
        <v>80</v>
      </c>
      <c r="AW312" s="13" t="s">
        <v>37</v>
      </c>
      <c r="AX312" s="13" t="s">
        <v>73</v>
      </c>
      <c r="AY312" s="205" t="s">
        <v>187</v>
      </c>
    </row>
    <row r="313" spans="2:65" s="13" customFormat="1">
      <c r="B313" s="204"/>
      <c r="D313" s="196" t="s">
        <v>196</v>
      </c>
      <c r="E313" s="205" t="s">
        <v>5</v>
      </c>
      <c r="F313" s="206" t="s">
        <v>371</v>
      </c>
      <c r="H313" s="207">
        <v>1.44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196</v>
      </c>
      <c r="AU313" s="205" t="s">
        <v>80</v>
      </c>
      <c r="AV313" s="13" t="s">
        <v>80</v>
      </c>
      <c r="AW313" s="13" t="s">
        <v>37</v>
      </c>
      <c r="AX313" s="13" t="s">
        <v>73</v>
      </c>
      <c r="AY313" s="205" t="s">
        <v>187</v>
      </c>
    </row>
    <row r="314" spans="2:65" s="14" customFormat="1">
      <c r="B314" s="212"/>
      <c r="D314" s="196" t="s">
        <v>196</v>
      </c>
      <c r="E314" s="213" t="s">
        <v>5</v>
      </c>
      <c r="F314" s="214" t="s">
        <v>201</v>
      </c>
      <c r="H314" s="215">
        <v>6.84</v>
      </c>
      <c r="I314" s="216"/>
      <c r="L314" s="212"/>
      <c r="M314" s="217"/>
      <c r="N314" s="218"/>
      <c r="O314" s="218"/>
      <c r="P314" s="218"/>
      <c r="Q314" s="218"/>
      <c r="R314" s="218"/>
      <c r="S314" s="218"/>
      <c r="T314" s="219"/>
      <c r="AT314" s="213" t="s">
        <v>196</v>
      </c>
      <c r="AU314" s="213" t="s">
        <v>80</v>
      </c>
      <c r="AV314" s="14" t="s">
        <v>202</v>
      </c>
      <c r="AW314" s="14" t="s">
        <v>37</v>
      </c>
      <c r="AX314" s="14" t="s">
        <v>73</v>
      </c>
      <c r="AY314" s="213" t="s">
        <v>187</v>
      </c>
    </row>
    <row r="315" spans="2:65" s="15" customFormat="1">
      <c r="B315" s="220"/>
      <c r="D315" s="221" t="s">
        <v>196</v>
      </c>
      <c r="E315" s="222" t="s">
        <v>5</v>
      </c>
      <c r="F315" s="223" t="s">
        <v>203</v>
      </c>
      <c r="H315" s="224">
        <v>6.84</v>
      </c>
      <c r="I315" s="225"/>
      <c r="L315" s="220"/>
      <c r="M315" s="226"/>
      <c r="N315" s="227"/>
      <c r="O315" s="227"/>
      <c r="P315" s="227"/>
      <c r="Q315" s="227"/>
      <c r="R315" s="227"/>
      <c r="S315" s="227"/>
      <c r="T315" s="228"/>
      <c r="AT315" s="229" t="s">
        <v>196</v>
      </c>
      <c r="AU315" s="229" t="s">
        <v>80</v>
      </c>
      <c r="AV315" s="15" t="s">
        <v>194</v>
      </c>
      <c r="AW315" s="15" t="s">
        <v>37</v>
      </c>
      <c r="AX315" s="15" t="s">
        <v>24</v>
      </c>
      <c r="AY315" s="229" t="s">
        <v>187</v>
      </c>
    </row>
    <row r="316" spans="2:65" s="1" customFormat="1" ht="44.25" customHeight="1">
      <c r="B316" s="182"/>
      <c r="C316" s="183" t="s">
        <v>372</v>
      </c>
      <c r="D316" s="183" t="s">
        <v>189</v>
      </c>
      <c r="E316" s="184" t="s">
        <v>373</v>
      </c>
      <c r="F316" s="185" t="s">
        <v>374</v>
      </c>
      <c r="G316" s="186" t="s">
        <v>277</v>
      </c>
      <c r="H316" s="187">
        <v>21.6</v>
      </c>
      <c r="I316" s="188"/>
      <c r="J316" s="189">
        <f>ROUND(I316*H316,2)</f>
        <v>0</v>
      </c>
      <c r="K316" s="185" t="s">
        <v>193</v>
      </c>
      <c r="L316" s="42"/>
      <c r="M316" s="190" t="s">
        <v>5</v>
      </c>
      <c r="N316" s="191" t="s">
        <v>44</v>
      </c>
      <c r="O316" s="43"/>
      <c r="P316" s="192">
        <f>O316*H316</f>
        <v>0</v>
      </c>
      <c r="Q316" s="192">
        <v>1.0258999999999999E-3</v>
      </c>
      <c r="R316" s="192">
        <f>Q316*H316</f>
        <v>2.2159439999999999E-2</v>
      </c>
      <c r="S316" s="192">
        <v>0</v>
      </c>
      <c r="T316" s="193">
        <f>S316*H316</f>
        <v>0</v>
      </c>
      <c r="AR316" s="25" t="s">
        <v>194</v>
      </c>
      <c r="AT316" s="25" t="s">
        <v>189</v>
      </c>
      <c r="AU316" s="25" t="s">
        <v>80</v>
      </c>
      <c r="AY316" s="25" t="s">
        <v>187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25" t="s">
        <v>24</v>
      </c>
      <c r="BK316" s="194">
        <f>ROUND(I316*H316,2)</f>
        <v>0</v>
      </c>
      <c r="BL316" s="25" t="s">
        <v>194</v>
      </c>
      <c r="BM316" s="25" t="s">
        <v>375</v>
      </c>
    </row>
    <row r="317" spans="2:65" s="12" customFormat="1">
      <c r="B317" s="195"/>
      <c r="D317" s="196" t="s">
        <v>196</v>
      </c>
      <c r="E317" s="197" t="s">
        <v>5</v>
      </c>
      <c r="F317" s="198" t="s">
        <v>376</v>
      </c>
      <c r="H317" s="199" t="s">
        <v>5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199" t="s">
        <v>196</v>
      </c>
      <c r="AU317" s="199" t="s">
        <v>80</v>
      </c>
      <c r="AV317" s="12" t="s">
        <v>24</v>
      </c>
      <c r="AW317" s="12" t="s">
        <v>37</v>
      </c>
      <c r="AX317" s="12" t="s">
        <v>73</v>
      </c>
      <c r="AY317" s="199" t="s">
        <v>187</v>
      </c>
    </row>
    <row r="318" spans="2:65" s="12" customFormat="1">
      <c r="B318" s="195"/>
      <c r="D318" s="196" t="s">
        <v>196</v>
      </c>
      <c r="E318" s="197" t="s">
        <v>5</v>
      </c>
      <c r="F318" s="198" t="s">
        <v>198</v>
      </c>
      <c r="H318" s="199" t="s">
        <v>5</v>
      </c>
      <c r="I318" s="200"/>
      <c r="L318" s="195"/>
      <c r="M318" s="201"/>
      <c r="N318" s="202"/>
      <c r="O318" s="202"/>
      <c r="P318" s="202"/>
      <c r="Q318" s="202"/>
      <c r="R318" s="202"/>
      <c r="S318" s="202"/>
      <c r="T318" s="203"/>
      <c r="AT318" s="199" t="s">
        <v>196</v>
      </c>
      <c r="AU318" s="199" t="s">
        <v>80</v>
      </c>
      <c r="AV318" s="12" t="s">
        <v>24</v>
      </c>
      <c r="AW318" s="12" t="s">
        <v>37</v>
      </c>
      <c r="AX318" s="12" t="s">
        <v>73</v>
      </c>
      <c r="AY318" s="199" t="s">
        <v>187</v>
      </c>
    </row>
    <row r="319" spans="2:65" s="13" customFormat="1">
      <c r="B319" s="204"/>
      <c r="D319" s="196" t="s">
        <v>196</v>
      </c>
      <c r="E319" s="205" t="s">
        <v>5</v>
      </c>
      <c r="F319" s="206" t="s">
        <v>377</v>
      </c>
      <c r="H319" s="207">
        <v>14.4</v>
      </c>
      <c r="I319" s="208"/>
      <c r="L319" s="204"/>
      <c r="M319" s="209"/>
      <c r="N319" s="210"/>
      <c r="O319" s="210"/>
      <c r="P319" s="210"/>
      <c r="Q319" s="210"/>
      <c r="R319" s="210"/>
      <c r="S319" s="210"/>
      <c r="T319" s="211"/>
      <c r="AT319" s="205" t="s">
        <v>196</v>
      </c>
      <c r="AU319" s="205" t="s">
        <v>80</v>
      </c>
      <c r="AV319" s="13" t="s">
        <v>80</v>
      </c>
      <c r="AW319" s="13" t="s">
        <v>37</v>
      </c>
      <c r="AX319" s="13" t="s">
        <v>73</v>
      </c>
      <c r="AY319" s="205" t="s">
        <v>187</v>
      </c>
    </row>
    <row r="320" spans="2:65" s="13" customFormat="1">
      <c r="B320" s="204"/>
      <c r="D320" s="196" t="s">
        <v>196</v>
      </c>
      <c r="E320" s="205" t="s">
        <v>5</v>
      </c>
      <c r="F320" s="206" t="s">
        <v>378</v>
      </c>
      <c r="H320" s="207">
        <v>7.2</v>
      </c>
      <c r="I320" s="208"/>
      <c r="L320" s="204"/>
      <c r="M320" s="209"/>
      <c r="N320" s="210"/>
      <c r="O320" s="210"/>
      <c r="P320" s="210"/>
      <c r="Q320" s="210"/>
      <c r="R320" s="210"/>
      <c r="S320" s="210"/>
      <c r="T320" s="211"/>
      <c r="AT320" s="205" t="s">
        <v>196</v>
      </c>
      <c r="AU320" s="205" t="s">
        <v>80</v>
      </c>
      <c r="AV320" s="13" t="s">
        <v>80</v>
      </c>
      <c r="AW320" s="13" t="s">
        <v>37</v>
      </c>
      <c r="AX320" s="13" t="s">
        <v>73</v>
      </c>
      <c r="AY320" s="205" t="s">
        <v>187</v>
      </c>
    </row>
    <row r="321" spans="2:65" s="14" customFormat="1">
      <c r="B321" s="212"/>
      <c r="D321" s="196" t="s">
        <v>196</v>
      </c>
      <c r="E321" s="213" t="s">
        <v>5</v>
      </c>
      <c r="F321" s="214" t="s">
        <v>201</v>
      </c>
      <c r="H321" s="215">
        <v>21.6</v>
      </c>
      <c r="I321" s="216"/>
      <c r="L321" s="212"/>
      <c r="M321" s="217"/>
      <c r="N321" s="218"/>
      <c r="O321" s="218"/>
      <c r="P321" s="218"/>
      <c r="Q321" s="218"/>
      <c r="R321" s="218"/>
      <c r="S321" s="218"/>
      <c r="T321" s="219"/>
      <c r="AT321" s="213" t="s">
        <v>196</v>
      </c>
      <c r="AU321" s="213" t="s">
        <v>80</v>
      </c>
      <c r="AV321" s="14" t="s">
        <v>202</v>
      </c>
      <c r="AW321" s="14" t="s">
        <v>37</v>
      </c>
      <c r="AX321" s="14" t="s">
        <v>73</v>
      </c>
      <c r="AY321" s="213" t="s">
        <v>187</v>
      </c>
    </row>
    <row r="322" spans="2:65" s="15" customFormat="1">
      <c r="B322" s="220"/>
      <c r="D322" s="221" t="s">
        <v>196</v>
      </c>
      <c r="E322" s="222" t="s">
        <v>5</v>
      </c>
      <c r="F322" s="223" t="s">
        <v>203</v>
      </c>
      <c r="H322" s="224">
        <v>21.6</v>
      </c>
      <c r="I322" s="225"/>
      <c r="L322" s="220"/>
      <c r="M322" s="226"/>
      <c r="N322" s="227"/>
      <c r="O322" s="227"/>
      <c r="P322" s="227"/>
      <c r="Q322" s="227"/>
      <c r="R322" s="227"/>
      <c r="S322" s="227"/>
      <c r="T322" s="228"/>
      <c r="AT322" s="229" t="s">
        <v>196</v>
      </c>
      <c r="AU322" s="229" t="s">
        <v>80</v>
      </c>
      <c r="AV322" s="15" t="s">
        <v>194</v>
      </c>
      <c r="AW322" s="15" t="s">
        <v>37</v>
      </c>
      <c r="AX322" s="15" t="s">
        <v>24</v>
      </c>
      <c r="AY322" s="229" t="s">
        <v>187</v>
      </c>
    </row>
    <row r="323" spans="2:65" s="1" customFormat="1" ht="44.25" customHeight="1">
      <c r="B323" s="182"/>
      <c r="C323" s="183" t="s">
        <v>379</v>
      </c>
      <c r="D323" s="183" t="s">
        <v>189</v>
      </c>
      <c r="E323" s="184" t="s">
        <v>380</v>
      </c>
      <c r="F323" s="185" t="s">
        <v>381</v>
      </c>
      <c r="G323" s="186" t="s">
        <v>277</v>
      </c>
      <c r="H323" s="187">
        <v>21.6</v>
      </c>
      <c r="I323" s="188"/>
      <c r="J323" s="189">
        <f>ROUND(I323*H323,2)</f>
        <v>0</v>
      </c>
      <c r="K323" s="185" t="s">
        <v>193</v>
      </c>
      <c r="L323" s="42"/>
      <c r="M323" s="190" t="s">
        <v>5</v>
      </c>
      <c r="N323" s="191" t="s">
        <v>44</v>
      </c>
      <c r="O323" s="43"/>
      <c r="P323" s="192">
        <f>O323*H323</f>
        <v>0</v>
      </c>
      <c r="Q323" s="192">
        <v>0</v>
      </c>
      <c r="R323" s="192">
        <f>Q323*H323</f>
        <v>0</v>
      </c>
      <c r="S323" s="192">
        <v>0</v>
      </c>
      <c r="T323" s="193">
        <f>S323*H323</f>
        <v>0</v>
      </c>
      <c r="AR323" s="25" t="s">
        <v>194</v>
      </c>
      <c r="AT323" s="25" t="s">
        <v>189</v>
      </c>
      <c r="AU323" s="25" t="s">
        <v>80</v>
      </c>
      <c r="AY323" s="25" t="s">
        <v>187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25" t="s">
        <v>24</v>
      </c>
      <c r="BK323" s="194">
        <f>ROUND(I323*H323,2)</f>
        <v>0</v>
      </c>
      <c r="BL323" s="25" t="s">
        <v>194</v>
      </c>
      <c r="BM323" s="25" t="s">
        <v>382</v>
      </c>
    </row>
    <row r="324" spans="2:65" s="12" customFormat="1">
      <c r="B324" s="195"/>
      <c r="D324" s="196" t="s">
        <v>196</v>
      </c>
      <c r="E324" s="197" t="s">
        <v>5</v>
      </c>
      <c r="F324" s="198" t="s">
        <v>383</v>
      </c>
      <c r="H324" s="199" t="s">
        <v>5</v>
      </c>
      <c r="I324" s="200"/>
      <c r="L324" s="195"/>
      <c r="M324" s="201"/>
      <c r="N324" s="202"/>
      <c r="O324" s="202"/>
      <c r="P324" s="202"/>
      <c r="Q324" s="202"/>
      <c r="R324" s="202"/>
      <c r="S324" s="202"/>
      <c r="T324" s="203"/>
      <c r="AT324" s="199" t="s">
        <v>196</v>
      </c>
      <c r="AU324" s="199" t="s">
        <v>80</v>
      </c>
      <c r="AV324" s="12" t="s">
        <v>24</v>
      </c>
      <c r="AW324" s="12" t="s">
        <v>37</v>
      </c>
      <c r="AX324" s="12" t="s">
        <v>73</v>
      </c>
      <c r="AY324" s="199" t="s">
        <v>187</v>
      </c>
    </row>
    <row r="325" spans="2:65" s="12" customFormat="1">
      <c r="B325" s="195"/>
      <c r="D325" s="196" t="s">
        <v>196</v>
      </c>
      <c r="E325" s="197" t="s">
        <v>5</v>
      </c>
      <c r="F325" s="198" t="s">
        <v>198</v>
      </c>
      <c r="H325" s="199" t="s">
        <v>5</v>
      </c>
      <c r="I325" s="200"/>
      <c r="L325" s="195"/>
      <c r="M325" s="201"/>
      <c r="N325" s="202"/>
      <c r="O325" s="202"/>
      <c r="P325" s="202"/>
      <c r="Q325" s="202"/>
      <c r="R325" s="202"/>
      <c r="S325" s="202"/>
      <c r="T325" s="203"/>
      <c r="AT325" s="199" t="s">
        <v>196</v>
      </c>
      <c r="AU325" s="199" t="s">
        <v>80</v>
      </c>
      <c r="AV325" s="12" t="s">
        <v>24</v>
      </c>
      <c r="AW325" s="12" t="s">
        <v>37</v>
      </c>
      <c r="AX325" s="12" t="s">
        <v>73</v>
      </c>
      <c r="AY325" s="199" t="s">
        <v>187</v>
      </c>
    </row>
    <row r="326" spans="2:65" s="13" customFormat="1">
      <c r="B326" s="204"/>
      <c r="D326" s="196" t="s">
        <v>196</v>
      </c>
      <c r="E326" s="205" t="s">
        <v>5</v>
      </c>
      <c r="F326" s="206" t="s">
        <v>377</v>
      </c>
      <c r="H326" s="207">
        <v>14.4</v>
      </c>
      <c r="I326" s="208"/>
      <c r="L326" s="204"/>
      <c r="M326" s="209"/>
      <c r="N326" s="210"/>
      <c r="O326" s="210"/>
      <c r="P326" s="210"/>
      <c r="Q326" s="210"/>
      <c r="R326" s="210"/>
      <c r="S326" s="210"/>
      <c r="T326" s="211"/>
      <c r="AT326" s="205" t="s">
        <v>196</v>
      </c>
      <c r="AU326" s="205" t="s">
        <v>80</v>
      </c>
      <c r="AV326" s="13" t="s">
        <v>80</v>
      </c>
      <c r="AW326" s="13" t="s">
        <v>37</v>
      </c>
      <c r="AX326" s="13" t="s">
        <v>73</v>
      </c>
      <c r="AY326" s="205" t="s">
        <v>187</v>
      </c>
    </row>
    <row r="327" spans="2:65" s="13" customFormat="1">
      <c r="B327" s="204"/>
      <c r="D327" s="196" t="s">
        <v>196</v>
      </c>
      <c r="E327" s="205" t="s">
        <v>5</v>
      </c>
      <c r="F327" s="206" t="s">
        <v>378</v>
      </c>
      <c r="H327" s="207">
        <v>7.2</v>
      </c>
      <c r="I327" s="208"/>
      <c r="L327" s="204"/>
      <c r="M327" s="209"/>
      <c r="N327" s="210"/>
      <c r="O327" s="210"/>
      <c r="P327" s="210"/>
      <c r="Q327" s="210"/>
      <c r="R327" s="210"/>
      <c r="S327" s="210"/>
      <c r="T327" s="211"/>
      <c r="AT327" s="205" t="s">
        <v>196</v>
      </c>
      <c r="AU327" s="205" t="s">
        <v>80</v>
      </c>
      <c r="AV327" s="13" t="s">
        <v>80</v>
      </c>
      <c r="AW327" s="13" t="s">
        <v>37</v>
      </c>
      <c r="AX327" s="13" t="s">
        <v>73</v>
      </c>
      <c r="AY327" s="205" t="s">
        <v>187</v>
      </c>
    </row>
    <row r="328" spans="2:65" s="14" customFormat="1">
      <c r="B328" s="212"/>
      <c r="D328" s="196" t="s">
        <v>196</v>
      </c>
      <c r="E328" s="213" t="s">
        <v>5</v>
      </c>
      <c r="F328" s="214" t="s">
        <v>201</v>
      </c>
      <c r="H328" s="215">
        <v>21.6</v>
      </c>
      <c r="I328" s="216"/>
      <c r="L328" s="212"/>
      <c r="M328" s="217"/>
      <c r="N328" s="218"/>
      <c r="O328" s="218"/>
      <c r="P328" s="218"/>
      <c r="Q328" s="218"/>
      <c r="R328" s="218"/>
      <c r="S328" s="218"/>
      <c r="T328" s="219"/>
      <c r="AT328" s="213" t="s">
        <v>196</v>
      </c>
      <c r="AU328" s="213" t="s">
        <v>80</v>
      </c>
      <c r="AV328" s="14" t="s">
        <v>202</v>
      </c>
      <c r="AW328" s="14" t="s">
        <v>37</v>
      </c>
      <c r="AX328" s="14" t="s">
        <v>73</v>
      </c>
      <c r="AY328" s="213" t="s">
        <v>187</v>
      </c>
    </row>
    <row r="329" spans="2:65" s="15" customFormat="1">
      <c r="B329" s="220"/>
      <c r="D329" s="221" t="s">
        <v>196</v>
      </c>
      <c r="E329" s="222" t="s">
        <v>5</v>
      </c>
      <c r="F329" s="223" t="s">
        <v>203</v>
      </c>
      <c r="H329" s="224">
        <v>21.6</v>
      </c>
      <c r="I329" s="225"/>
      <c r="L329" s="220"/>
      <c r="M329" s="226"/>
      <c r="N329" s="227"/>
      <c r="O329" s="227"/>
      <c r="P329" s="227"/>
      <c r="Q329" s="227"/>
      <c r="R329" s="227"/>
      <c r="S329" s="227"/>
      <c r="T329" s="228"/>
      <c r="AT329" s="229" t="s">
        <v>196</v>
      </c>
      <c r="AU329" s="229" t="s">
        <v>80</v>
      </c>
      <c r="AV329" s="15" t="s">
        <v>194</v>
      </c>
      <c r="AW329" s="15" t="s">
        <v>37</v>
      </c>
      <c r="AX329" s="15" t="s">
        <v>24</v>
      </c>
      <c r="AY329" s="229" t="s">
        <v>187</v>
      </c>
    </row>
    <row r="330" spans="2:65" s="1" customFormat="1" ht="22.5" customHeight="1">
      <c r="B330" s="182"/>
      <c r="C330" s="183" t="s">
        <v>384</v>
      </c>
      <c r="D330" s="183" t="s">
        <v>189</v>
      </c>
      <c r="E330" s="184" t="s">
        <v>385</v>
      </c>
      <c r="F330" s="185" t="s">
        <v>386</v>
      </c>
      <c r="G330" s="186" t="s">
        <v>258</v>
      </c>
      <c r="H330" s="187">
        <v>0.94299999999999995</v>
      </c>
      <c r="I330" s="188"/>
      <c r="J330" s="189">
        <f>ROUND(I330*H330,2)</f>
        <v>0</v>
      </c>
      <c r="K330" s="185" t="s">
        <v>193</v>
      </c>
      <c r="L330" s="42"/>
      <c r="M330" s="190" t="s">
        <v>5</v>
      </c>
      <c r="N330" s="191" t="s">
        <v>44</v>
      </c>
      <c r="O330" s="43"/>
      <c r="P330" s="192">
        <f>O330*H330</f>
        <v>0</v>
      </c>
      <c r="Q330" s="192">
        <v>1.06017026</v>
      </c>
      <c r="R330" s="192">
        <f>Q330*H330</f>
        <v>0.99974055517999993</v>
      </c>
      <c r="S330" s="192">
        <v>0</v>
      </c>
      <c r="T330" s="193">
        <f>S330*H330</f>
        <v>0</v>
      </c>
      <c r="AR330" s="25" t="s">
        <v>194</v>
      </c>
      <c r="AT330" s="25" t="s">
        <v>189</v>
      </c>
      <c r="AU330" s="25" t="s">
        <v>80</v>
      </c>
      <c r="AY330" s="25" t="s">
        <v>187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25" t="s">
        <v>24</v>
      </c>
      <c r="BK330" s="194">
        <f>ROUND(I330*H330,2)</f>
        <v>0</v>
      </c>
      <c r="BL330" s="25" t="s">
        <v>194</v>
      </c>
      <c r="BM330" s="25" t="s">
        <v>387</v>
      </c>
    </row>
    <row r="331" spans="2:65" s="12" customFormat="1">
      <c r="B331" s="195"/>
      <c r="D331" s="196" t="s">
        <v>196</v>
      </c>
      <c r="E331" s="197" t="s">
        <v>5</v>
      </c>
      <c r="F331" s="198" t="s">
        <v>388</v>
      </c>
      <c r="H331" s="199" t="s">
        <v>5</v>
      </c>
      <c r="I331" s="200"/>
      <c r="L331" s="195"/>
      <c r="M331" s="201"/>
      <c r="N331" s="202"/>
      <c r="O331" s="202"/>
      <c r="P331" s="202"/>
      <c r="Q331" s="202"/>
      <c r="R331" s="202"/>
      <c r="S331" s="202"/>
      <c r="T331" s="203"/>
      <c r="AT331" s="199" t="s">
        <v>196</v>
      </c>
      <c r="AU331" s="199" t="s">
        <v>80</v>
      </c>
      <c r="AV331" s="12" t="s">
        <v>24</v>
      </c>
      <c r="AW331" s="12" t="s">
        <v>37</v>
      </c>
      <c r="AX331" s="12" t="s">
        <v>73</v>
      </c>
      <c r="AY331" s="199" t="s">
        <v>187</v>
      </c>
    </row>
    <row r="332" spans="2:65" s="12" customFormat="1">
      <c r="B332" s="195"/>
      <c r="D332" s="196" t="s">
        <v>196</v>
      </c>
      <c r="E332" s="197" t="s">
        <v>5</v>
      </c>
      <c r="F332" s="198" t="s">
        <v>198</v>
      </c>
      <c r="H332" s="199" t="s">
        <v>5</v>
      </c>
      <c r="I332" s="200"/>
      <c r="L332" s="195"/>
      <c r="M332" s="201"/>
      <c r="N332" s="202"/>
      <c r="O332" s="202"/>
      <c r="P332" s="202"/>
      <c r="Q332" s="202"/>
      <c r="R332" s="202"/>
      <c r="S332" s="202"/>
      <c r="T332" s="203"/>
      <c r="AT332" s="199" t="s">
        <v>196</v>
      </c>
      <c r="AU332" s="199" t="s">
        <v>80</v>
      </c>
      <c r="AV332" s="12" t="s">
        <v>24</v>
      </c>
      <c r="AW332" s="12" t="s">
        <v>37</v>
      </c>
      <c r="AX332" s="12" t="s">
        <v>73</v>
      </c>
      <c r="AY332" s="199" t="s">
        <v>187</v>
      </c>
    </row>
    <row r="333" spans="2:65" s="13" customFormat="1">
      <c r="B333" s="204"/>
      <c r="D333" s="196" t="s">
        <v>196</v>
      </c>
      <c r="E333" s="205" t="s">
        <v>5</v>
      </c>
      <c r="F333" s="206" t="s">
        <v>389</v>
      </c>
      <c r="H333" s="207">
        <v>0.94299999999999995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196</v>
      </c>
      <c r="AU333" s="205" t="s">
        <v>80</v>
      </c>
      <c r="AV333" s="13" t="s">
        <v>80</v>
      </c>
      <c r="AW333" s="13" t="s">
        <v>37</v>
      </c>
      <c r="AX333" s="13" t="s">
        <v>73</v>
      </c>
      <c r="AY333" s="205" t="s">
        <v>187</v>
      </c>
    </row>
    <row r="334" spans="2:65" s="14" customFormat="1">
      <c r="B334" s="212"/>
      <c r="D334" s="196" t="s">
        <v>196</v>
      </c>
      <c r="E334" s="213" t="s">
        <v>5</v>
      </c>
      <c r="F334" s="214" t="s">
        <v>201</v>
      </c>
      <c r="H334" s="215">
        <v>0.94299999999999995</v>
      </c>
      <c r="I334" s="216"/>
      <c r="L334" s="212"/>
      <c r="M334" s="217"/>
      <c r="N334" s="218"/>
      <c r="O334" s="218"/>
      <c r="P334" s="218"/>
      <c r="Q334" s="218"/>
      <c r="R334" s="218"/>
      <c r="S334" s="218"/>
      <c r="T334" s="219"/>
      <c r="AT334" s="213" t="s">
        <v>196</v>
      </c>
      <c r="AU334" s="213" t="s">
        <v>80</v>
      </c>
      <c r="AV334" s="14" t="s">
        <v>202</v>
      </c>
      <c r="AW334" s="14" t="s">
        <v>37</v>
      </c>
      <c r="AX334" s="14" t="s">
        <v>73</v>
      </c>
      <c r="AY334" s="213" t="s">
        <v>187</v>
      </c>
    </row>
    <row r="335" spans="2:65" s="15" customFormat="1">
      <c r="B335" s="220"/>
      <c r="D335" s="221" t="s">
        <v>196</v>
      </c>
      <c r="E335" s="222" t="s">
        <v>5</v>
      </c>
      <c r="F335" s="223" t="s">
        <v>203</v>
      </c>
      <c r="H335" s="224">
        <v>0.94299999999999995</v>
      </c>
      <c r="I335" s="225"/>
      <c r="L335" s="220"/>
      <c r="M335" s="226"/>
      <c r="N335" s="227"/>
      <c r="O335" s="227"/>
      <c r="P335" s="227"/>
      <c r="Q335" s="227"/>
      <c r="R335" s="227"/>
      <c r="S335" s="227"/>
      <c r="T335" s="228"/>
      <c r="AT335" s="229" t="s">
        <v>196</v>
      </c>
      <c r="AU335" s="229" t="s">
        <v>80</v>
      </c>
      <c r="AV335" s="15" t="s">
        <v>194</v>
      </c>
      <c r="AW335" s="15" t="s">
        <v>37</v>
      </c>
      <c r="AX335" s="15" t="s">
        <v>24</v>
      </c>
      <c r="AY335" s="229" t="s">
        <v>187</v>
      </c>
    </row>
    <row r="336" spans="2:65" s="1" customFormat="1" ht="31.5" customHeight="1">
      <c r="B336" s="182"/>
      <c r="C336" s="183" t="s">
        <v>390</v>
      </c>
      <c r="D336" s="183" t="s">
        <v>189</v>
      </c>
      <c r="E336" s="184" t="s">
        <v>391</v>
      </c>
      <c r="F336" s="185" t="s">
        <v>392</v>
      </c>
      <c r="G336" s="186" t="s">
        <v>305</v>
      </c>
      <c r="H336" s="187">
        <v>70</v>
      </c>
      <c r="I336" s="188"/>
      <c r="J336" s="189">
        <f>ROUND(I336*H336,2)</f>
        <v>0</v>
      </c>
      <c r="K336" s="185" t="s">
        <v>193</v>
      </c>
      <c r="L336" s="42"/>
      <c r="M336" s="190" t="s">
        <v>5</v>
      </c>
      <c r="N336" s="191" t="s">
        <v>44</v>
      </c>
      <c r="O336" s="43"/>
      <c r="P336" s="192">
        <f>O336*H336</f>
        <v>0</v>
      </c>
      <c r="Q336" s="192">
        <v>4.5229999999999999E-2</v>
      </c>
      <c r="R336" s="192">
        <f>Q336*H336</f>
        <v>3.1661000000000001</v>
      </c>
      <c r="S336" s="192">
        <v>0</v>
      </c>
      <c r="T336" s="193">
        <f>S336*H336</f>
        <v>0</v>
      </c>
      <c r="AR336" s="25" t="s">
        <v>194</v>
      </c>
      <c r="AT336" s="25" t="s">
        <v>189</v>
      </c>
      <c r="AU336" s="25" t="s">
        <v>80</v>
      </c>
      <c r="AY336" s="25" t="s">
        <v>187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25" t="s">
        <v>24</v>
      </c>
      <c r="BK336" s="194">
        <f>ROUND(I336*H336,2)</f>
        <v>0</v>
      </c>
      <c r="BL336" s="25" t="s">
        <v>194</v>
      </c>
      <c r="BM336" s="25" t="s">
        <v>393</v>
      </c>
    </row>
    <row r="337" spans="2:65" s="12" customFormat="1">
      <c r="B337" s="195"/>
      <c r="D337" s="196" t="s">
        <v>196</v>
      </c>
      <c r="E337" s="197" t="s">
        <v>5</v>
      </c>
      <c r="F337" s="198" t="s">
        <v>394</v>
      </c>
      <c r="H337" s="199" t="s">
        <v>5</v>
      </c>
      <c r="I337" s="200"/>
      <c r="L337" s="195"/>
      <c r="M337" s="201"/>
      <c r="N337" s="202"/>
      <c r="O337" s="202"/>
      <c r="P337" s="202"/>
      <c r="Q337" s="202"/>
      <c r="R337" s="202"/>
      <c r="S337" s="202"/>
      <c r="T337" s="203"/>
      <c r="AT337" s="199" t="s">
        <v>196</v>
      </c>
      <c r="AU337" s="199" t="s">
        <v>80</v>
      </c>
      <c r="AV337" s="12" t="s">
        <v>24</v>
      </c>
      <c r="AW337" s="12" t="s">
        <v>37</v>
      </c>
      <c r="AX337" s="12" t="s">
        <v>73</v>
      </c>
      <c r="AY337" s="199" t="s">
        <v>187</v>
      </c>
    </row>
    <row r="338" spans="2:65" s="12" customFormat="1">
      <c r="B338" s="195"/>
      <c r="D338" s="196" t="s">
        <v>196</v>
      </c>
      <c r="E338" s="197" t="s">
        <v>5</v>
      </c>
      <c r="F338" s="198" t="s">
        <v>327</v>
      </c>
      <c r="H338" s="199" t="s">
        <v>5</v>
      </c>
      <c r="I338" s="200"/>
      <c r="L338" s="195"/>
      <c r="M338" s="201"/>
      <c r="N338" s="202"/>
      <c r="O338" s="202"/>
      <c r="P338" s="202"/>
      <c r="Q338" s="202"/>
      <c r="R338" s="202"/>
      <c r="S338" s="202"/>
      <c r="T338" s="203"/>
      <c r="AT338" s="199" t="s">
        <v>196</v>
      </c>
      <c r="AU338" s="199" t="s">
        <v>80</v>
      </c>
      <c r="AV338" s="12" t="s">
        <v>24</v>
      </c>
      <c r="AW338" s="12" t="s">
        <v>37</v>
      </c>
      <c r="AX338" s="12" t="s">
        <v>73</v>
      </c>
      <c r="AY338" s="199" t="s">
        <v>187</v>
      </c>
    </row>
    <row r="339" spans="2:65" s="13" customFormat="1">
      <c r="B339" s="204"/>
      <c r="D339" s="196" t="s">
        <v>196</v>
      </c>
      <c r="E339" s="205" t="s">
        <v>5</v>
      </c>
      <c r="F339" s="206" t="s">
        <v>328</v>
      </c>
      <c r="H339" s="207">
        <v>70</v>
      </c>
      <c r="I339" s="208"/>
      <c r="L339" s="204"/>
      <c r="M339" s="209"/>
      <c r="N339" s="210"/>
      <c r="O339" s="210"/>
      <c r="P339" s="210"/>
      <c r="Q339" s="210"/>
      <c r="R339" s="210"/>
      <c r="S339" s="210"/>
      <c r="T339" s="211"/>
      <c r="AT339" s="205" t="s">
        <v>196</v>
      </c>
      <c r="AU339" s="205" t="s">
        <v>80</v>
      </c>
      <c r="AV339" s="13" t="s">
        <v>80</v>
      </c>
      <c r="AW339" s="13" t="s">
        <v>37</v>
      </c>
      <c r="AX339" s="13" t="s">
        <v>73</v>
      </c>
      <c r="AY339" s="205" t="s">
        <v>187</v>
      </c>
    </row>
    <row r="340" spans="2:65" s="14" customFormat="1">
      <c r="B340" s="212"/>
      <c r="D340" s="196" t="s">
        <v>196</v>
      </c>
      <c r="E340" s="213" t="s">
        <v>5</v>
      </c>
      <c r="F340" s="214" t="s">
        <v>201</v>
      </c>
      <c r="H340" s="215">
        <v>70</v>
      </c>
      <c r="I340" s="216"/>
      <c r="L340" s="212"/>
      <c r="M340" s="217"/>
      <c r="N340" s="218"/>
      <c r="O340" s="218"/>
      <c r="P340" s="218"/>
      <c r="Q340" s="218"/>
      <c r="R340" s="218"/>
      <c r="S340" s="218"/>
      <c r="T340" s="219"/>
      <c r="AT340" s="213" t="s">
        <v>196</v>
      </c>
      <c r="AU340" s="213" t="s">
        <v>80</v>
      </c>
      <c r="AV340" s="14" t="s">
        <v>202</v>
      </c>
      <c r="AW340" s="14" t="s">
        <v>37</v>
      </c>
      <c r="AX340" s="14" t="s">
        <v>73</v>
      </c>
      <c r="AY340" s="213" t="s">
        <v>187</v>
      </c>
    </row>
    <row r="341" spans="2:65" s="15" customFormat="1">
      <c r="B341" s="220"/>
      <c r="D341" s="221" t="s">
        <v>196</v>
      </c>
      <c r="E341" s="222" t="s">
        <v>5</v>
      </c>
      <c r="F341" s="223" t="s">
        <v>203</v>
      </c>
      <c r="H341" s="224">
        <v>70</v>
      </c>
      <c r="I341" s="225"/>
      <c r="L341" s="220"/>
      <c r="M341" s="226"/>
      <c r="N341" s="227"/>
      <c r="O341" s="227"/>
      <c r="P341" s="227"/>
      <c r="Q341" s="227"/>
      <c r="R341" s="227"/>
      <c r="S341" s="227"/>
      <c r="T341" s="228"/>
      <c r="AT341" s="229" t="s">
        <v>196</v>
      </c>
      <c r="AU341" s="229" t="s">
        <v>80</v>
      </c>
      <c r="AV341" s="15" t="s">
        <v>194</v>
      </c>
      <c r="AW341" s="15" t="s">
        <v>37</v>
      </c>
      <c r="AX341" s="15" t="s">
        <v>24</v>
      </c>
      <c r="AY341" s="229" t="s">
        <v>187</v>
      </c>
    </row>
    <row r="342" spans="2:65" s="1" customFormat="1" ht="22.5" customHeight="1">
      <c r="B342" s="182"/>
      <c r="C342" s="230" t="s">
        <v>395</v>
      </c>
      <c r="D342" s="230" t="s">
        <v>269</v>
      </c>
      <c r="E342" s="231" t="s">
        <v>396</v>
      </c>
      <c r="F342" s="232" t="s">
        <v>397</v>
      </c>
      <c r="G342" s="233" t="s">
        <v>192</v>
      </c>
      <c r="H342" s="234">
        <v>2.4239999999999999</v>
      </c>
      <c r="I342" s="235"/>
      <c r="J342" s="236">
        <f>ROUND(I342*H342,2)</f>
        <v>0</v>
      </c>
      <c r="K342" s="232" t="s">
        <v>193</v>
      </c>
      <c r="L342" s="237"/>
      <c r="M342" s="238" t="s">
        <v>5</v>
      </c>
      <c r="N342" s="239" t="s">
        <v>44</v>
      </c>
      <c r="O342" s="43"/>
      <c r="P342" s="192">
        <f>O342*H342</f>
        <v>0</v>
      </c>
      <c r="Q342" s="192">
        <v>2.4289999999999998</v>
      </c>
      <c r="R342" s="192">
        <f>Q342*H342</f>
        <v>5.8878959999999996</v>
      </c>
      <c r="S342" s="192">
        <v>0</v>
      </c>
      <c r="T342" s="193">
        <f>S342*H342</f>
        <v>0</v>
      </c>
      <c r="AR342" s="25" t="s">
        <v>240</v>
      </c>
      <c r="AT342" s="25" t="s">
        <v>269</v>
      </c>
      <c r="AU342" s="25" t="s">
        <v>80</v>
      </c>
      <c r="AY342" s="25" t="s">
        <v>187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25" t="s">
        <v>24</v>
      </c>
      <c r="BK342" s="194">
        <f>ROUND(I342*H342,2)</f>
        <v>0</v>
      </c>
      <c r="BL342" s="25" t="s">
        <v>194</v>
      </c>
      <c r="BM342" s="25" t="s">
        <v>398</v>
      </c>
    </row>
    <row r="343" spans="2:65" s="12" customFormat="1">
      <c r="B343" s="195"/>
      <c r="D343" s="196" t="s">
        <v>196</v>
      </c>
      <c r="E343" s="197" t="s">
        <v>5</v>
      </c>
      <c r="F343" s="198" t="s">
        <v>399</v>
      </c>
      <c r="H343" s="199" t="s">
        <v>5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199" t="s">
        <v>196</v>
      </c>
      <c r="AU343" s="199" t="s">
        <v>80</v>
      </c>
      <c r="AV343" s="12" t="s">
        <v>24</v>
      </c>
      <c r="AW343" s="12" t="s">
        <v>37</v>
      </c>
      <c r="AX343" s="12" t="s">
        <v>73</v>
      </c>
      <c r="AY343" s="199" t="s">
        <v>187</v>
      </c>
    </row>
    <row r="344" spans="2:65" s="12" customFormat="1">
      <c r="B344" s="195"/>
      <c r="D344" s="196" t="s">
        <v>196</v>
      </c>
      <c r="E344" s="197" t="s">
        <v>5</v>
      </c>
      <c r="F344" s="198" t="s">
        <v>327</v>
      </c>
      <c r="H344" s="199" t="s">
        <v>5</v>
      </c>
      <c r="I344" s="200"/>
      <c r="L344" s="195"/>
      <c r="M344" s="201"/>
      <c r="N344" s="202"/>
      <c r="O344" s="202"/>
      <c r="P344" s="202"/>
      <c r="Q344" s="202"/>
      <c r="R344" s="202"/>
      <c r="S344" s="202"/>
      <c r="T344" s="203"/>
      <c r="AT344" s="199" t="s">
        <v>196</v>
      </c>
      <c r="AU344" s="199" t="s">
        <v>80</v>
      </c>
      <c r="AV344" s="12" t="s">
        <v>24</v>
      </c>
      <c r="AW344" s="12" t="s">
        <v>37</v>
      </c>
      <c r="AX344" s="12" t="s">
        <v>73</v>
      </c>
      <c r="AY344" s="199" t="s">
        <v>187</v>
      </c>
    </row>
    <row r="345" spans="2:65" s="13" customFormat="1">
      <c r="B345" s="204"/>
      <c r="D345" s="196" t="s">
        <v>196</v>
      </c>
      <c r="E345" s="205" t="s">
        <v>5</v>
      </c>
      <c r="F345" s="206" t="s">
        <v>400</v>
      </c>
      <c r="H345" s="207">
        <v>0.95099999999999996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196</v>
      </c>
      <c r="AU345" s="205" t="s">
        <v>80</v>
      </c>
      <c r="AV345" s="13" t="s">
        <v>80</v>
      </c>
      <c r="AW345" s="13" t="s">
        <v>37</v>
      </c>
      <c r="AX345" s="13" t="s">
        <v>73</v>
      </c>
      <c r="AY345" s="205" t="s">
        <v>187</v>
      </c>
    </row>
    <row r="346" spans="2:65" s="13" customFormat="1">
      <c r="B346" s="204"/>
      <c r="D346" s="196" t="s">
        <v>196</v>
      </c>
      <c r="E346" s="205" t="s">
        <v>5</v>
      </c>
      <c r="F346" s="206" t="s">
        <v>401</v>
      </c>
      <c r="H346" s="207">
        <v>1.4730000000000001</v>
      </c>
      <c r="I346" s="208"/>
      <c r="L346" s="204"/>
      <c r="M346" s="209"/>
      <c r="N346" s="210"/>
      <c r="O346" s="210"/>
      <c r="P346" s="210"/>
      <c r="Q346" s="210"/>
      <c r="R346" s="210"/>
      <c r="S346" s="210"/>
      <c r="T346" s="211"/>
      <c r="AT346" s="205" t="s">
        <v>196</v>
      </c>
      <c r="AU346" s="205" t="s">
        <v>80</v>
      </c>
      <c r="AV346" s="13" t="s">
        <v>80</v>
      </c>
      <c r="AW346" s="13" t="s">
        <v>37</v>
      </c>
      <c r="AX346" s="13" t="s">
        <v>73</v>
      </c>
      <c r="AY346" s="205" t="s">
        <v>187</v>
      </c>
    </row>
    <row r="347" spans="2:65" s="14" customFormat="1">
      <c r="B347" s="212"/>
      <c r="D347" s="196" t="s">
        <v>196</v>
      </c>
      <c r="E347" s="213" t="s">
        <v>5</v>
      </c>
      <c r="F347" s="214" t="s">
        <v>201</v>
      </c>
      <c r="H347" s="215">
        <v>2.4239999999999999</v>
      </c>
      <c r="I347" s="216"/>
      <c r="L347" s="212"/>
      <c r="M347" s="217"/>
      <c r="N347" s="218"/>
      <c r="O347" s="218"/>
      <c r="P347" s="218"/>
      <c r="Q347" s="218"/>
      <c r="R347" s="218"/>
      <c r="S347" s="218"/>
      <c r="T347" s="219"/>
      <c r="AT347" s="213" t="s">
        <v>196</v>
      </c>
      <c r="AU347" s="213" t="s">
        <v>80</v>
      </c>
      <c r="AV347" s="14" t="s">
        <v>202</v>
      </c>
      <c r="AW347" s="14" t="s">
        <v>37</v>
      </c>
      <c r="AX347" s="14" t="s">
        <v>73</v>
      </c>
      <c r="AY347" s="213" t="s">
        <v>187</v>
      </c>
    </row>
    <row r="348" spans="2:65" s="15" customFormat="1">
      <c r="B348" s="220"/>
      <c r="D348" s="221" t="s">
        <v>196</v>
      </c>
      <c r="E348" s="222" t="s">
        <v>5</v>
      </c>
      <c r="F348" s="223" t="s">
        <v>203</v>
      </c>
      <c r="H348" s="224">
        <v>2.4239999999999999</v>
      </c>
      <c r="I348" s="225"/>
      <c r="L348" s="220"/>
      <c r="M348" s="226"/>
      <c r="N348" s="227"/>
      <c r="O348" s="227"/>
      <c r="P348" s="227"/>
      <c r="Q348" s="227"/>
      <c r="R348" s="227"/>
      <c r="S348" s="227"/>
      <c r="T348" s="228"/>
      <c r="AT348" s="229" t="s">
        <v>196</v>
      </c>
      <c r="AU348" s="229" t="s">
        <v>80</v>
      </c>
      <c r="AV348" s="15" t="s">
        <v>194</v>
      </c>
      <c r="AW348" s="15" t="s">
        <v>37</v>
      </c>
      <c r="AX348" s="15" t="s">
        <v>24</v>
      </c>
      <c r="AY348" s="229" t="s">
        <v>187</v>
      </c>
    </row>
    <row r="349" spans="2:65" s="1" customFormat="1" ht="31.5" customHeight="1">
      <c r="B349" s="182"/>
      <c r="C349" s="230" t="s">
        <v>402</v>
      </c>
      <c r="D349" s="230" t="s">
        <v>269</v>
      </c>
      <c r="E349" s="231" t="s">
        <v>403</v>
      </c>
      <c r="F349" s="232" t="s">
        <v>404</v>
      </c>
      <c r="G349" s="233" t="s">
        <v>305</v>
      </c>
      <c r="H349" s="234">
        <v>70</v>
      </c>
      <c r="I349" s="235"/>
      <c r="J349" s="236">
        <f>ROUND(I349*H349,2)</f>
        <v>0</v>
      </c>
      <c r="K349" s="232" t="s">
        <v>193</v>
      </c>
      <c r="L349" s="237"/>
      <c r="M349" s="238" t="s">
        <v>5</v>
      </c>
      <c r="N349" s="239" t="s">
        <v>44</v>
      </c>
      <c r="O349" s="43"/>
      <c r="P349" s="192">
        <f>O349*H349</f>
        <v>0</v>
      </c>
      <c r="Q349" s="192">
        <v>2.8809999999999999E-2</v>
      </c>
      <c r="R349" s="192">
        <f>Q349*H349</f>
        <v>2.0166999999999997</v>
      </c>
      <c r="S349" s="192">
        <v>0</v>
      </c>
      <c r="T349" s="193">
        <f>S349*H349</f>
        <v>0</v>
      </c>
      <c r="AR349" s="25" t="s">
        <v>240</v>
      </c>
      <c r="AT349" s="25" t="s">
        <v>269</v>
      </c>
      <c r="AU349" s="25" t="s">
        <v>80</v>
      </c>
      <c r="AY349" s="25" t="s">
        <v>187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25" t="s">
        <v>24</v>
      </c>
      <c r="BK349" s="194">
        <f>ROUND(I349*H349,2)</f>
        <v>0</v>
      </c>
      <c r="BL349" s="25" t="s">
        <v>194</v>
      </c>
      <c r="BM349" s="25" t="s">
        <v>405</v>
      </c>
    </row>
    <row r="350" spans="2:65" s="12" customFormat="1">
      <c r="B350" s="195"/>
      <c r="D350" s="196" t="s">
        <v>196</v>
      </c>
      <c r="E350" s="197" t="s">
        <v>5</v>
      </c>
      <c r="F350" s="198" t="s">
        <v>273</v>
      </c>
      <c r="H350" s="199" t="s">
        <v>5</v>
      </c>
      <c r="I350" s="200"/>
      <c r="L350" s="195"/>
      <c r="M350" s="201"/>
      <c r="N350" s="202"/>
      <c r="O350" s="202"/>
      <c r="P350" s="202"/>
      <c r="Q350" s="202"/>
      <c r="R350" s="202"/>
      <c r="S350" s="202"/>
      <c r="T350" s="203"/>
      <c r="AT350" s="199" t="s">
        <v>196</v>
      </c>
      <c r="AU350" s="199" t="s">
        <v>80</v>
      </c>
      <c r="AV350" s="12" t="s">
        <v>24</v>
      </c>
      <c r="AW350" s="12" t="s">
        <v>37</v>
      </c>
      <c r="AX350" s="12" t="s">
        <v>73</v>
      </c>
      <c r="AY350" s="199" t="s">
        <v>187</v>
      </c>
    </row>
    <row r="351" spans="2:65" s="13" customFormat="1">
      <c r="B351" s="204"/>
      <c r="D351" s="196" t="s">
        <v>196</v>
      </c>
      <c r="E351" s="205" t="s">
        <v>5</v>
      </c>
      <c r="F351" s="206" t="s">
        <v>406</v>
      </c>
      <c r="H351" s="207">
        <v>70</v>
      </c>
      <c r="I351" s="208"/>
      <c r="L351" s="204"/>
      <c r="M351" s="209"/>
      <c r="N351" s="210"/>
      <c r="O351" s="210"/>
      <c r="P351" s="210"/>
      <c r="Q351" s="210"/>
      <c r="R351" s="210"/>
      <c r="S351" s="210"/>
      <c r="T351" s="211"/>
      <c r="AT351" s="205" t="s">
        <v>196</v>
      </c>
      <c r="AU351" s="205" t="s">
        <v>80</v>
      </c>
      <c r="AV351" s="13" t="s">
        <v>80</v>
      </c>
      <c r="AW351" s="13" t="s">
        <v>37</v>
      </c>
      <c r="AX351" s="13" t="s">
        <v>73</v>
      </c>
      <c r="AY351" s="205" t="s">
        <v>187</v>
      </c>
    </row>
    <row r="352" spans="2:65" s="14" customFormat="1">
      <c r="B352" s="212"/>
      <c r="D352" s="196" t="s">
        <v>196</v>
      </c>
      <c r="E352" s="213" t="s">
        <v>5</v>
      </c>
      <c r="F352" s="214" t="s">
        <v>201</v>
      </c>
      <c r="H352" s="215">
        <v>70</v>
      </c>
      <c r="I352" s="216"/>
      <c r="L352" s="212"/>
      <c r="M352" s="217"/>
      <c r="N352" s="218"/>
      <c r="O352" s="218"/>
      <c r="P352" s="218"/>
      <c r="Q352" s="218"/>
      <c r="R352" s="218"/>
      <c r="S352" s="218"/>
      <c r="T352" s="219"/>
      <c r="AT352" s="213" t="s">
        <v>196</v>
      </c>
      <c r="AU352" s="213" t="s">
        <v>80</v>
      </c>
      <c r="AV352" s="14" t="s">
        <v>202</v>
      </c>
      <c r="AW352" s="14" t="s">
        <v>37</v>
      </c>
      <c r="AX352" s="14" t="s">
        <v>73</v>
      </c>
      <c r="AY352" s="213" t="s">
        <v>187</v>
      </c>
    </row>
    <row r="353" spans="2:65" s="15" customFormat="1">
      <c r="B353" s="220"/>
      <c r="D353" s="221" t="s">
        <v>196</v>
      </c>
      <c r="E353" s="222" t="s">
        <v>5</v>
      </c>
      <c r="F353" s="223" t="s">
        <v>203</v>
      </c>
      <c r="H353" s="224">
        <v>70</v>
      </c>
      <c r="I353" s="225"/>
      <c r="L353" s="220"/>
      <c r="M353" s="226"/>
      <c r="N353" s="227"/>
      <c r="O353" s="227"/>
      <c r="P353" s="227"/>
      <c r="Q353" s="227"/>
      <c r="R353" s="227"/>
      <c r="S353" s="227"/>
      <c r="T353" s="228"/>
      <c r="AT353" s="229" t="s">
        <v>196</v>
      </c>
      <c r="AU353" s="229" t="s">
        <v>80</v>
      </c>
      <c r="AV353" s="15" t="s">
        <v>194</v>
      </c>
      <c r="AW353" s="15" t="s">
        <v>37</v>
      </c>
      <c r="AX353" s="15" t="s">
        <v>24</v>
      </c>
      <c r="AY353" s="229" t="s">
        <v>187</v>
      </c>
    </row>
    <row r="354" spans="2:65" s="1" customFormat="1" ht="31.5" customHeight="1">
      <c r="B354" s="182"/>
      <c r="C354" s="183" t="s">
        <v>407</v>
      </c>
      <c r="D354" s="183" t="s">
        <v>189</v>
      </c>
      <c r="E354" s="184" t="s">
        <v>408</v>
      </c>
      <c r="F354" s="185" t="s">
        <v>409</v>
      </c>
      <c r="G354" s="186" t="s">
        <v>410</v>
      </c>
      <c r="H354" s="187">
        <v>10</v>
      </c>
      <c r="I354" s="188"/>
      <c r="J354" s="189">
        <f>ROUND(I354*H354,2)</f>
        <v>0</v>
      </c>
      <c r="K354" s="185" t="s">
        <v>193</v>
      </c>
      <c r="L354" s="42"/>
      <c r="M354" s="190" t="s">
        <v>5</v>
      </c>
      <c r="N354" s="191" t="s">
        <v>44</v>
      </c>
      <c r="O354" s="43"/>
      <c r="P354" s="192">
        <f>O354*H354</f>
        <v>0</v>
      </c>
      <c r="Q354" s="192">
        <v>6.0599999999999998E-4</v>
      </c>
      <c r="R354" s="192">
        <f>Q354*H354</f>
        <v>6.0599999999999994E-3</v>
      </c>
      <c r="S354" s="192">
        <v>0</v>
      </c>
      <c r="T354" s="193">
        <f>S354*H354</f>
        <v>0</v>
      </c>
      <c r="AR354" s="25" t="s">
        <v>194</v>
      </c>
      <c r="AT354" s="25" t="s">
        <v>189</v>
      </c>
      <c r="AU354" s="25" t="s">
        <v>80</v>
      </c>
      <c r="AY354" s="25" t="s">
        <v>187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5" t="s">
        <v>24</v>
      </c>
      <c r="BK354" s="194">
        <f>ROUND(I354*H354,2)</f>
        <v>0</v>
      </c>
      <c r="BL354" s="25" t="s">
        <v>194</v>
      </c>
      <c r="BM354" s="25" t="s">
        <v>411</v>
      </c>
    </row>
    <row r="355" spans="2:65" s="12" customFormat="1">
      <c r="B355" s="195"/>
      <c r="D355" s="196" t="s">
        <v>196</v>
      </c>
      <c r="E355" s="197" t="s">
        <v>5</v>
      </c>
      <c r="F355" s="198" t="s">
        <v>412</v>
      </c>
      <c r="H355" s="199" t="s">
        <v>5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199" t="s">
        <v>196</v>
      </c>
      <c r="AU355" s="199" t="s">
        <v>80</v>
      </c>
      <c r="AV355" s="12" t="s">
        <v>24</v>
      </c>
      <c r="AW355" s="12" t="s">
        <v>37</v>
      </c>
      <c r="AX355" s="12" t="s">
        <v>73</v>
      </c>
      <c r="AY355" s="199" t="s">
        <v>187</v>
      </c>
    </row>
    <row r="356" spans="2:65" s="12" customFormat="1">
      <c r="B356" s="195"/>
      <c r="D356" s="196" t="s">
        <v>196</v>
      </c>
      <c r="E356" s="197" t="s">
        <v>5</v>
      </c>
      <c r="F356" s="198" t="s">
        <v>327</v>
      </c>
      <c r="H356" s="199" t="s">
        <v>5</v>
      </c>
      <c r="I356" s="200"/>
      <c r="L356" s="195"/>
      <c r="M356" s="201"/>
      <c r="N356" s="202"/>
      <c r="O356" s="202"/>
      <c r="P356" s="202"/>
      <c r="Q356" s="202"/>
      <c r="R356" s="202"/>
      <c r="S356" s="202"/>
      <c r="T356" s="203"/>
      <c r="AT356" s="199" t="s">
        <v>196</v>
      </c>
      <c r="AU356" s="199" t="s">
        <v>80</v>
      </c>
      <c r="AV356" s="12" t="s">
        <v>24</v>
      </c>
      <c r="AW356" s="12" t="s">
        <v>37</v>
      </c>
      <c r="AX356" s="12" t="s">
        <v>73</v>
      </c>
      <c r="AY356" s="199" t="s">
        <v>187</v>
      </c>
    </row>
    <row r="357" spans="2:65" s="13" customFormat="1">
      <c r="B357" s="204"/>
      <c r="D357" s="196" t="s">
        <v>196</v>
      </c>
      <c r="E357" s="205" t="s">
        <v>5</v>
      </c>
      <c r="F357" s="206" t="s">
        <v>29</v>
      </c>
      <c r="H357" s="207">
        <v>10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196</v>
      </c>
      <c r="AU357" s="205" t="s">
        <v>80</v>
      </c>
      <c r="AV357" s="13" t="s">
        <v>80</v>
      </c>
      <c r="AW357" s="13" t="s">
        <v>37</v>
      </c>
      <c r="AX357" s="13" t="s">
        <v>73</v>
      </c>
      <c r="AY357" s="205" t="s">
        <v>187</v>
      </c>
    </row>
    <row r="358" spans="2:65" s="14" customFormat="1">
      <c r="B358" s="212"/>
      <c r="D358" s="196" t="s">
        <v>196</v>
      </c>
      <c r="E358" s="213" t="s">
        <v>5</v>
      </c>
      <c r="F358" s="214" t="s">
        <v>201</v>
      </c>
      <c r="H358" s="215">
        <v>10</v>
      </c>
      <c r="I358" s="216"/>
      <c r="L358" s="212"/>
      <c r="M358" s="217"/>
      <c r="N358" s="218"/>
      <c r="O358" s="218"/>
      <c r="P358" s="218"/>
      <c r="Q358" s="218"/>
      <c r="R358" s="218"/>
      <c r="S358" s="218"/>
      <c r="T358" s="219"/>
      <c r="AT358" s="213" t="s">
        <v>196</v>
      </c>
      <c r="AU358" s="213" t="s">
        <v>80</v>
      </c>
      <c r="AV358" s="14" t="s">
        <v>202</v>
      </c>
      <c r="AW358" s="14" t="s">
        <v>37</v>
      </c>
      <c r="AX358" s="14" t="s">
        <v>73</v>
      </c>
      <c r="AY358" s="213" t="s">
        <v>187</v>
      </c>
    </row>
    <row r="359" spans="2:65" s="15" customFormat="1">
      <c r="B359" s="220"/>
      <c r="D359" s="221" t="s">
        <v>196</v>
      </c>
      <c r="E359" s="222" t="s">
        <v>5</v>
      </c>
      <c r="F359" s="223" t="s">
        <v>203</v>
      </c>
      <c r="H359" s="224">
        <v>10</v>
      </c>
      <c r="I359" s="225"/>
      <c r="L359" s="220"/>
      <c r="M359" s="226"/>
      <c r="N359" s="227"/>
      <c r="O359" s="227"/>
      <c r="P359" s="227"/>
      <c r="Q359" s="227"/>
      <c r="R359" s="227"/>
      <c r="S359" s="227"/>
      <c r="T359" s="228"/>
      <c r="AT359" s="229" t="s">
        <v>196</v>
      </c>
      <c r="AU359" s="229" t="s">
        <v>80</v>
      </c>
      <c r="AV359" s="15" t="s">
        <v>194</v>
      </c>
      <c r="AW359" s="15" t="s">
        <v>37</v>
      </c>
      <c r="AX359" s="15" t="s">
        <v>24</v>
      </c>
      <c r="AY359" s="229" t="s">
        <v>187</v>
      </c>
    </row>
    <row r="360" spans="2:65" s="1" customFormat="1" ht="22.5" customHeight="1">
      <c r="B360" s="182"/>
      <c r="C360" s="230" t="s">
        <v>413</v>
      </c>
      <c r="D360" s="230" t="s">
        <v>269</v>
      </c>
      <c r="E360" s="231" t="s">
        <v>414</v>
      </c>
      <c r="F360" s="232" t="s">
        <v>415</v>
      </c>
      <c r="G360" s="233" t="s">
        <v>258</v>
      </c>
      <c r="H360" s="234">
        <v>1.0999999999999999E-2</v>
      </c>
      <c r="I360" s="235"/>
      <c r="J360" s="236">
        <f>ROUND(I360*H360,2)</f>
        <v>0</v>
      </c>
      <c r="K360" s="232" t="s">
        <v>193</v>
      </c>
      <c r="L360" s="237"/>
      <c r="M360" s="238" t="s">
        <v>5</v>
      </c>
      <c r="N360" s="239" t="s">
        <v>44</v>
      </c>
      <c r="O360" s="43"/>
      <c r="P360" s="192">
        <f>O360*H360</f>
        <v>0</v>
      </c>
      <c r="Q360" s="192">
        <v>1</v>
      </c>
      <c r="R360" s="192">
        <f>Q360*H360</f>
        <v>1.0999999999999999E-2</v>
      </c>
      <c r="S360" s="192">
        <v>0</v>
      </c>
      <c r="T360" s="193">
        <f>S360*H360</f>
        <v>0</v>
      </c>
      <c r="AR360" s="25" t="s">
        <v>240</v>
      </c>
      <c r="AT360" s="25" t="s">
        <v>269</v>
      </c>
      <c r="AU360" s="25" t="s">
        <v>80</v>
      </c>
      <c r="AY360" s="25" t="s">
        <v>187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25" t="s">
        <v>24</v>
      </c>
      <c r="BK360" s="194">
        <f>ROUND(I360*H360,2)</f>
        <v>0</v>
      </c>
      <c r="BL360" s="25" t="s">
        <v>194</v>
      </c>
      <c r="BM360" s="25" t="s">
        <v>416</v>
      </c>
    </row>
    <row r="361" spans="2:65" s="1" customFormat="1" ht="27">
      <c r="B361" s="42"/>
      <c r="D361" s="196" t="s">
        <v>417</v>
      </c>
      <c r="F361" s="243" t="s">
        <v>418</v>
      </c>
      <c r="I361" s="244"/>
      <c r="L361" s="42"/>
      <c r="M361" s="245"/>
      <c r="N361" s="43"/>
      <c r="O361" s="43"/>
      <c r="P361" s="43"/>
      <c r="Q361" s="43"/>
      <c r="R361" s="43"/>
      <c r="S361" s="43"/>
      <c r="T361" s="71"/>
      <c r="AT361" s="25" t="s">
        <v>417</v>
      </c>
      <c r="AU361" s="25" t="s">
        <v>80</v>
      </c>
    </row>
    <row r="362" spans="2:65" s="12" customFormat="1">
      <c r="B362" s="195"/>
      <c r="D362" s="196" t="s">
        <v>196</v>
      </c>
      <c r="E362" s="197" t="s">
        <v>5</v>
      </c>
      <c r="F362" s="198" t="s">
        <v>273</v>
      </c>
      <c r="H362" s="199" t="s">
        <v>5</v>
      </c>
      <c r="I362" s="200"/>
      <c r="L362" s="195"/>
      <c r="M362" s="201"/>
      <c r="N362" s="202"/>
      <c r="O362" s="202"/>
      <c r="P362" s="202"/>
      <c r="Q362" s="202"/>
      <c r="R362" s="202"/>
      <c r="S362" s="202"/>
      <c r="T362" s="203"/>
      <c r="AT362" s="199" t="s">
        <v>196</v>
      </c>
      <c r="AU362" s="199" t="s">
        <v>80</v>
      </c>
      <c r="AV362" s="12" t="s">
        <v>24</v>
      </c>
      <c r="AW362" s="12" t="s">
        <v>37</v>
      </c>
      <c r="AX362" s="12" t="s">
        <v>73</v>
      </c>
      <c r="AY362" s="199" t="s">
        <v>187</v>
      </c>
    </row>
    <row r="363" spans="2:65" s="13" customFormat="1">
      <c r="B363" s="204"/>
      <c r="D363" s="196" t="s">
        <v>196</v>
      </c>
      <c r="E363" s="205" t="s">
        <v>5</v>
      </c>
      <c r="F363" s="206" t="s">
        <v>419</v>
      </c>
      <c r="H363" s="207">
        <v>1.0999999999999999E-2</v>
      </c>
      <c r="I363" s="208"/>
      <c r="L363" s="204"/>
      <c r="M363" s="209"/>
      <c r="N363" s="210"/>
      <c r="O363" s="210"/>
      <c r="P363" s="210"/>
      <c r="Q363" s="210"/>
      <c r="R363" s="210"/>
      <c r="S363" s="210"/>
      <c r="T363" s="211"/>
      <c r="AT363" s="205" t="s">
        <v>196</v>
      </c>
      <c r="AU363" s="205" t="s">
        <v>80</v>
      </c>
      <c r="AV363" s="13" t="s">
        <v>80</v>
      </c>
      <c r="AW363" s="13" t="s">
        <v>37</v>
      </c>
      <c r="AX363" s="13" t="s">
        <v>73</v>
      </c>
      <c r="AY363" s="205" t="s">
        <v>187</v>
      </c>
    </row>
    <row r="364" spans="2:65" s="14" customFormat="1">
      <c r="B364" s="212"/>
      <c r="D364" s="196" t="s">
        <v>196</v>
      </c>
      <c r="E364" s="213" t="s">
        <v>5</v>
      </c>
      <c r="F364" s="214" t="s">
        <v>201</v>
      </c>
      <c r="H364" s="215">
        <v>1.0999999999999999E-2</v>
      </c>
      <c r="I364" s="216"/>
      <c r="L364" s="212"/>
      <c r="M364" s="217"/>
      <c r="N364" s="218"/>
      <c r="O364" s="218"/>
      <c r="P364" s="218"/>
      <c r="Q364" s="218"/>
      <c r="R364" s="218"/>
      <c r="S364" s="218"/>
      <c r="T364" s="219"/>
      <c r="AT364" s="213" t="s">
        <v>196</v>
      </c>
      <c r="AU364" s="213" t="s">
        <v>80</v>
      </c>
      <c r="AV364" s="14" t="s">
        <v>202</v>
      </c>
      <c r="AW364" s="14" t="s">
        <v>37</v>
      </c>
      <c r="AX364" s="14" t="s">
        <v>73</v>
      </c>
      <c r="AY364" s="213" t="s">
        <v>187</v>
      </c>
    </row>
    <row r="365" spans="2:65" s="15" customFormat="1">
      <c r="B365" s="220"/>
      <c r="D365" s="221" t="s">
        <v>196</v>
      </c>
      <c r="E365" s="222" t="s">
        <v>5</v>
      </c>
      <c r="F365" s="223" t="s">
        <v>203</v>
      </c>
      <c r="H365" s="224">
        <v>1.0999999999999999E-2</v>
      </c>
      <c r="I365" s="225"/>
      <c r="L365" s="220"/>
      <c r="M365" s="226"/>
      <c r="N365" s="227"/>
      <c r="O365" s="227"/>
      <c r="P365" s="227"/>
      <c r="Q365" s="227"/>
      <c r="R365" s="227"/>
      <c r="S365" s="227"/>
      <c r="T365" s="228"/>
      <c r="AT365" s="229" t="s">
        <v>196</v>
      </c>
      <c r="AU365" s="229" t="s">
        <v>80</v>
      </c>
      <c r="AV365" s="15" t="s">
        <v>194</v>
      </c>
      <c r="AW365" s="15" t="s">
        <v>37</v>
      </c>
      <c r="AX365" s="15" t="s">
        <v>24</v>
      </c>
      <c r="AY365" s="229" t="s">
        <v>187</v>
      </c>
    </row>
    <row r="366" spans="2:65" s="1" customFormat="1" ht="22.5" customHeight="1">
      <c r="B366" s="182"/>
      <c r="C366" s="183" t="s">
        <v>420</v>
      </c>
      <c r="D366" s="183" t="s">
        <v>189</v>
      </c>
      <c r="E366" s="184" t="s">
        <v>421</v>
      </c>
      <c r="F366" s="185" t="s">
        <v>422</v>
      </c>
      <c r="G366" s="186" t="s">
        <v>258</v>
      </c>
      <c r="H366" s="187">
        <v>7.5</v>
      </c>
      <c r="I366" s="188"/>
      <c r="J366" s="189">
        <f>ROUND(I366*H366,2)</f>
        <v>0</v>
      </c>
      <c r="K366" s="185" t="s">
        <v>193</v>
      </c>
      <c r="L366" s="42"/>
      <c r="M366" s="190" t="s">
        <v>5</v>
      </c>
      <c r="N366" s="191" t="s">
        <v>44</v>
      </c>
      <c r="O366" s="43"/>
      <c r="P366" s="192">
        <f>O366*H366</f>
        <v>0</v>
      </c>
      <c r="Q366" s="192">
        <v>0</v>
      </c>
      <c r="R366" s="192">
        <f>Q366*H366</f>
        <v>0</v>
      </c>
      <c r="S366" s="192">
        <v>0</v>
      </c>
      <c r="T366" s="193">
        <f>S366*H366</f>
        <v>0</v>
      </c>
      <c r="AR366" s="25" t="s">
        <v>194</v>
      </c>
      <c r="AT366" s="25" t="s">
        <v>189</v>
      </c>
      <c r="AU366" s="25" t="s">
        <v>80</v>
      </c>
      <c r="AY366" s="25" t="s">
        <v>187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25" t="s">
        <v>24</v>
      </c>
      <c r="BK366" s="194">
        <f>ROUND(I366*H366,2)</f>
        <v>0</v>
      </c>
      <c r="BL366" s="25" t="s">
        <v>194</v>
      </c>
      <c r="BM366" s="25" t="s">
        <v>423</v>
      </c>
    </row>
    <row r="367" spans="2:65" s="11" customFormat="1" ht="29.85" customHeight="1">
      <c r="B367" s="168"/>
      <c r="D367" s="179" t="s">
        <v>72</v>
      </c>
      <c r="E367" s="180" t="s">
        <v>202</v>
      </c>
      <c r="F367" s="180" t="s">
        <v>424</v>
      </c>
      <c r="I367" s="171"/>
      <c r="J367" s="181">
        <f>BK367</f>
        <v>0</v>
      </c>
      <c r="L367" s="168"/>
      <c r="M367" s="173"/>
      <c r="N367" s="174"/>
      <c r="O367" s="174"/>
      <c r="P367" s="175">
        <f>SUM(P368:P489)</f>
        <v>0</v>
      </c>
      <c r="Q367" s="174"/>
      <c r="R367" s="175">
        <f>SUM(R368:R489)</f>
        <v>387.48808690400006</v>
      </c>
      <c r="S367" s="174"/>
      <c r="T367" s="176">
        <f>SUM(T368:T489)</f>
        <v>0</v>
      </c>
      <c r="AR367" s="169" t="s">
        <v>24</v>
      </c>
      <c r="AT367" s="177" t="s">
        <v>72</v>
      </c>
      <c r="AU367" s="177" t="s">
        <v>24</v>
      </c>
      <c r="AY367" s="169" t="s">
        <v>187</v>
      </c>
      <c r="BK367" s="178">
        <f>SUM(BK368:BK489)</f>
        <v>0</v>
      </c>
    </row>
    <row r="368" spans="2:65" s="1" customFormat="1" ht="31.5" customHeight="1">
      <c r="B368" s="182"/>
      <c r="C368" s="183" t="s">
        <v>425</v>
      </c>
      <c r="D368" s="183" t="s">
        <v>189</v>
      </c>
      <c r="E368" s="184" t="s">
        <v>426</v>
      </c>
      <c r="F368" s="185" t="s">
        <v>427</v>
      </c>
      <c r="G368" s="186" t="s">
        <v>192</v>
      </c>
      <c r="H368" s="187">
        <v>7.1859999999999999</v>
      </c>
      <c r="I368" s="188"/>
      <c r="J368" s="189">
        <f>ROUND(I368*H368,2)</f>
        <v>0</v>
      </c>
      <c r="K368" s="185" t="s">
        <v>193</v>
      </c>
      <c r="L368" s="42"/>
      <c r="M368" s="190" t="s">
        <v>5</v>
      </c>
      <c r="N368" s="191" t="s">
        <v>44</v>
      </c>
      <c r="O368" s="43"/>
      <c r="P368" s="192">
        <f>O368*H368</f>
        <v>0</v>
      </c>
      <c r="Q368" s="192">
        <v>1.6285000000000001</v>
      </c>
      <c r="R368" s="192">
        <f>Q368*H368</f>
        <v>11.702401</v>
      </c>
      <c r="S368" s="192">
        <v>0</v>
      </c>
      <c r="T368" s="193">
        <f>S368*H368</f>
        <v>0</v>
      </c>
      <c r="AR368" s="25" t="s">
        <v>194</v>
      </c>
      <c r="AT368" s="25" t="s">
        <v>189</v>
      </c>
      <c r="AU368" s="25" t="s">
        <v>80</v>
      </c>
      <c r="AY368" s="25" t="s">
        <v>187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25" t="s">
        <v>24</v>
      </c>
      <c r="BK368" s="194">
        <f>ROUND(I368*H368,2)</f>
        <v>0</v>
      </c>
      <c r="BL368" s="25" t="s">
        <v>194</v>
      </c>
      <c r="BM368" s="25" t="s">
        <v>428</v>
      </c>
    </row>
    <row r="369" spans="2:65" s="12" customFormat="1">
      <c r="B369" s="195"/>
      <c r="D369" s="196" t="s">
        <v>196</v>
      </c>
      <c r="E369" s="197" t="s">
        <v>5</v>
      </c>
      <c r="F369" s="198" t="s">
        <v>429</v>
      </c>
      <c r="H369" s="199" t="s">
        <v>5</v>
      </c>
      <c r="I369" s="200"/>
      <c r="L369" s="195"/>
      <c r="M369" s="201"/>
      <c r="N369" s="202"/>
      <c r="O369" s="202"/>
      <c r="P369" s="202"/>
      <c r="Q369" s="202"/>
      <c r="R369" s="202"/>
      <c r="S369" s="202"/>
      <c r="T369" s="203"/>
      <c r="AT369" s="199" t="s">
        <v>196</v>
      </c>
      <c r="AU369" s="199" t="s">
        <v>80</v>
      </c>
      <c r="AV369" s="12" t="s">
        <v>24</v>
      </c>
      <c r="AW369" s="12" t="s">
        <v>37</v>
      </c>
      <c r="AX369" s="12" t="s">
        <v>73</v>
      </c>
      <c r="AY369" s="199" t="s">
        <v>187</v>
      </c>
    </row>
    <row r="370" spans="2:65" s="12" customFormat="1">
      <c r="B370" s="195"/>
      <c r="D370" s="196" t="s">
        <v>196</v>
      </c>
      <c r="E370" s="197" t="s">
        <v>5</v>
      </c>
      <c r="F370" s="198" t="s">
        <v>282</v>
      </c>
      <c r="H370" s="199" t="s">
        <v>5</v>
      </c>
      <c r="I370" s="200"/>
      <c r="L370" s="195"/>
      <c r="M370" s="201"/>
      <c r="N370" s="202"/>
      <c r="O370" s="202"/>
      <c r="P370" s="202"/>
      <c r="Q370" s="202"/>
      <c r="R370" s="202"/>
      <c r="S370" s="202"/>
      <c r="T370" s="203"/>
      <c r="AT370" s="199" t="s">
        <v>196</v>
      </c>
      <c r="AU370" s="199" t="s">
        <v>80</v>
      </c>
      <c r="AV370" s="12" t="s">
        <v>24</v>
      </c>
      <c r="AW370" s="12" t="s">
        <v>37</v>
      </c>
      <c r="AX370" s="12" t="s">
        <v>73</v>
      </c>
      <c r="AY370" s="199" t="s">
        <v>187</v>
      </c>
    </row>
    <row r="371" spans="2:65" s="13" customFormat="1">
      <c r="B371" s="204"/>
      <c r="D371" s="196" t="s">
        <v>196</v>
      </c>
      <c r="E371" s="205" t="s">
        <v>5</v>
      </c>
      <c r="F371" s="206" t="s">
        <v>430</v>
      </c>
      <c r="H371" s="207">
        <v>4.2839999999999998</v>
      </c>
      <c r="I371" s="208"/>
      <c r="L371" s="204"/>
      <c r="M371" s="209"/>
      <c r="N371" s="210"/>
      <c r="O371" s="210"/>
      <c r="P371" s="210"/>
      <c r="Q371" s="210"/>
      <c r="R371" s="210"/>
      <c r="S371" s="210"/>
      <c r="T371" s="211"/>
      <c r="AT371" s="205" t="s">
        <v>196</v>
      </c>
      <c r="AU371" s="205" t="s">
        <v>80</v>
      </c>
      <c r="AV371" s="13" t="s">
        <v>80</v>
      </c>
      <c r="AW371" s="13" t="s">
        <v>37</v>
      </c>
      <c r="AX371" s="13" t="s">
        <v>73</v>
      </c>
      <c r="AY371" s="205" t="s">
        <v>187</v>
      </c>
    </row>
    <row r="372" spans="2:65" s="13" customFormat="1">
      <c r="B372" s="204"/>
      <c r="D372" s="196" t="s">
        <v>196</v>
      </c>
      <c r="E372" s="205" t="s">
        <v>5</v>
      </c>
      <c r="F372" s="206" t="s">
        <v>431</v>
      </c>
      <c r="H372" s="207">
        <v>0.42</v>
      </c>
      <c r="I372" s="208"/>
      <c r="L372" s="204"/>
      <c r="M372" s="209"/>
      <c r="N372" s="210"/>
      <c r="O372" s="210"/>
      <c r="P372" s="210"/>
      <c r="Q372" s="210"/>
      <c r="R372" s="210"/>
      <c r="S372" s="210"/>
      <c r="T372" s="211"/>
      <c r="AT372" s="205" t="s">
        <v>196</v>
      </c>
      <c r="AU372" s="205" t="s">
        <v>80</v>
      </c>
      <c r="AV372" s="13" t="s">
        <v>80</v>
      </c>
      <c r="AW372" s="13" t="s">
        <v>37</v>
      </c>
      <c r="AX372" s="13" t="s">
        <v>73</v>
      </c>
      <c r="AY372" s="205" t="s">
        <v>187</v>
      </c>
    </row>
    <row r="373" spans="2:65" s="13" customFormat="1">
      <c r="B373" s="204"/>
      <c r="D373" s="196" t="s">
        <v>196</v>
      </c>
      <c r="E373" s="205" t="s">
        <v>5</v>
      </c>
      <c r="F373" s="206" t="s">
        <v>432</v>
      </c>
      <c r="H373" s="207">
        <v>0.48</v>
      </c>
      <c r="I373" s="208"/>
      <c r="L373" s="204"/>
      <c r="M373" s="209"/>
      <c r="N373" s="210"/>
      <c r="O373" s="210"/>
      <c r="P373" s="210"/>
      <c r="Q373" s="210"/>
      <c r="R373" s="210"/>
      <c r="S373" s="210"/>
      <c r="T373" s="211"/>
      <c r="AT373" s="205" t="s">
        <v>196</v>
      </c>
      <c r="AU373" s="205" t="s">
        <v>80</v>
      </c>
      <c r="AV373" s="13" t="s">
        <v>80</v>
      </c>
      <c r="AW373" s="13" t="s">
        <v>37</v>
      </c>
      <c r="AX373" s="13" t="s">
        <v>73</v>
      </c>
      <c r="AY373" s="205" t="s">
        <v>187</v>
      </c>
    </row>
    <row r="374" spans="2:65" s="13" customFormat="1">
      <c r="B374" s="204"/>
      <c r="D374" s="196" t="s">
        <v>196</v>
      </c>
      <c r="E374" s="205" t="s">
        <v>5</v>
      </c>
      <c r="F374" s="206" t="s">
        <v>433</v>
      </c>
      <c r="H374" s="207">
        <v>0.28799999999999998</v>
      </c>
      <c r="I374" s="208"/>
      <c r="L374" s="204"/>
      <c r="M374" s="209"/>
      <c r="N374" s="210"/>
      <c r="O374" s="210"/>
      <c r="P374" s="210"/>
      <c r="Q374" s="210"/>
      <c r="R374" s="210"/>
      <c r="S374" s="210"/>
      <c r="T374" s="211"/>
      <c r="AT374" s="205" t="s">
        <v>196</v>
      </c>
      <c r="AU374" s="205" t="s">
        <v>80</v>
      </c>
      <c r="AV374" s="13" t="s">
        <v>80</v>
      </c>
      <c r="AW374" s="13" t="s">
        <v>37</v>
      </c>
      <c r="AX374" s="13" t="s">
        <v>73</v>
      </c>
      <c r="AY374" s="205" t="s">
        <v>187</v>
      </c>
    </row>
    <row r="375" spans="2:65" s="13" customFormat="1">
      <c r="B375" s="204"/>
      <c r="D375" s="196" t="s">
        <v>196</v>
      </c>
      <c r="E375" s="205" t="s">
        <v>5</v>
      </c>
      <c r="F375" s="206" t="s">
        <v>433</v>
      </c>
      <c r="H375" s="207">
        <v>0.28799999999999998</v>
      </c>
      <c r="I375" s="208"/>
      <c r="L375" s="204"/>
      <c r="M375" s="209"/>
      <c r="N375" s="210"/>
      <c r="O375" s="210"/>
      <c r="P375" s="210"/>
      <c r="Q375" s="210"/>
      <c r="R375" s="210"/>
      <c r="S375" s="210"/>
      <c r="T375" s="211"/>
      <c r="AT375" s="205" t="s">
        <v>196</v>
      </c>
      <c r="AU375" s="205" t="s">
        <v>80</v>
      </c>
      <c r="AV375" s="13" t="s">
        <v>80</v>
      </c>
      <c r="AW375" s="13" t="s">
        <v>37</v>
      </c>
      <c r="AX375" s="13" t="s">
        <v>73</v>
      </c>
      <c r="AY375" s="205" t="s">
        <v>187</v>
      </c>
    </row>
    <row r="376" spans="2:65" s="13" customFormat="1">
      <c r="B376" s="204"/>
      <c r="D376" s="196" t="s">
        <v>196</v>
      </c>
      <c r="E376" s="205" t="s">
        <v>5</v>
      </c>
      <c r="F376" s="206" t="s">
        <v>434</v>
      </c>
      <c r="H376" s="207">
        <v>0.27</v>
      </c>
      <c r="I376" s="208"/>
      <c r="L376" s="204"/>
      <c r="M376" s="209"/>
      <c r="N376" s="210"/>
      <c r="O376" s="210"/>
      <c r="P376" s="210"/>
      <c r="Q376" s="210"/>
      <c r="R376" s="210"/>
      <c r="S376" s="210"/>
      <c r="T376" s="211"/>
      <c r="AT376" s="205" t="s">
        <v>196</v>
      </c>
      <c r="AU376" s="205" t="s">
        <v>80</v>
      </c>
      <c r="AV376" s="13" t="s">
        <v>80</v>
      </c>
      <c r="AW376" s="13" t="s">
        <v>37</v>
      </c>
      <c r="AX376" s="13" t="s">
        <v>73</v>
      </c>
      <c r="AY376" s="205" t="s">
        <v>187</v>
      </c>
    </row>
    <row r="377" spans="2:65" s="13" customFormat="1">
      <c r="B377" s="204"/>
      <c r="D377" s="196" t="s">
        <v>196</v>
      </c>
      <c r="E377" s="205" t="s">
        <v>5</v>
      </c>
      <c r="F377" s="206" t="s">
        <v>435</v>
      </c>
      <c r="H377" s="207">
        <v>0.48</v>
      </c>
      <c r="I377" s="208"/>
      <c r="L377" s="204"/>
      <c r="M377" s="209"/>
      <c r="N377" s="210"/>
      <c r="O377" s="210"/>
      <c r="P377" s="210"/>
      <c r="Q377" s="210"/>
      <c r="R377" s="210"/>
      <c r="S377" s="210"/>
      <c r="T377" s="211"/>
      <c r="AT377" s="205" t="s">
        <v>196</v>
      </c>
      <c r="AU377" s="205" t="s">
        <v>80</v>
      </c>
      <c r="AV377" s="13" t="s">
        <v>80</v>
      </c>
      <c r="AW377" s="13" t="s">
        <v>37</v>
      </c>
      <c r="AX377" s="13" t="s">
        <v>73</v>
      </c>
      <c r="AY377" s="205" t="s">
        <v>187</v>
      </c>
    </row>
    <row r="378" spans="2:65" s="13" customFormat="1">
      <c r="B378" s="204"/>
      <c r="D378" s="196" t="s">
        <v>196</v>
      </c>
      <c r="E378" s="205" t="s">
        <v>5</v>
      </c>
      <c r="F378" s="206" t="s">
        <v>436</v>
      </c>
      <c r="H378" s="207">
        <v>0.33800000000000002</v>
      </c>
      <c r="I378" s="208"/>
      <c r="L378" s="204"/>
      <c r="M378" s="209"/>
      <c r="N378" s="210"/>
      <c r="O378" s="210"/>
      <c r="P378" s="210"/>
      <c r="Q378" s="210"/>
      <c r="R378" s="210"/>
      <c r="S378" s="210"/>
      <c r="T378" s="211"/>
      <c r="AT378" s="205" t="s">
        <v>196</v>
      </c>
      <c r="AU378" s="205" t="s">
        <v>80</v>
      </c>
      <c r="AV378" s="13" t="s">
        <v>80</v>
      </c>
      <c r="AW378" s="13" t="s">
        <v>37</v>
      </c>
      <c r="AX378" s="13" t="s">
        <v>73</v>
      </c>
      <c r="AY378" s="205" t="s">
        <v>187</v>
      </c>
    </row>
    <row r="379" spans="2:65" s="13" customFormat="1">
      <c r="B379" s="204"/>
      <c r="D379" s="196" t="s">
        <v>196</v>
      </c>
      <c r="E379" s="205" t="s">
        <v>5</v>
      </c>
      <c r="F379" s="206" t="s">
        <v>436</v>
      </c>
      <c r="H379" s="207">
        <v>0.33800000000000002</v>
      </c>
      <c r="I379" s="208"/>
      <c r="L379" s="204"/>
      <c r="M379" s="209"/>
      <c r="N379" s="210"/>
      <c r="O379" s="210"/>
      <c r="P379" s="210"/>
      <c r="Q379" s="210"/>
      <c r="R379" s="210"/>
      <c r="S379" s="210"/>
      <c r="T379" s="211"/>
      <c r="AT379" s="205" t="s">
        <v>196</v>
      </c>
      <c r="AU379" s="205" t="s">
        <v>80</v>
      </c>
      <c r="AV379" s="13" t="s">
        <v>80</v>
      </c>
      <c r="AW379" s="13" t="s">
        <v>37</v>
      </c>
      <c r="AX379" s="13" t="s">
        <v>73</v>
      </c>
      <c r="AY379" s="205" t="s">
        <v>187</v>
      </c>
    </row>
    <row r="380" spans="2:65" s="14" customFormat="1">
      <c r="B380" s="212"/>
      <c r="D380" s="196" t="s">
        <v>196</v>
      </c>
      <c r="E380" s="213" t="s">
        <v>5</v>
      </c>
      <c r="F380" s="214" t="s">
        <v>201</v>
      </c>
      <c r="H380" s="215">
        <v>7.1859999999999999</v>
      </c>
      <c r="I380" s="216"/>
      <c r="L380" s="212"/>
      <c r="M380" s="217"/>
      <c r="N380" s="218"/>
      <c r="O380" s="218"/>
      <c r="P380" s="218"/>
      <c r="Q380" s="218"/>
      <c r="R380" s="218"/>
      <c r="S380" s="218"/>
      <c r="T380" s="219"/>
      <c r="AT380" s="213" t="s">
        <v>196</v>
      </c>
      <c r="AU380" s="213" t="s">
        <v>80</v>
      </c>
      <c r="AV380" s="14" t="s">
        <v>202</v>
      </c>
      <c r="AW380" s="14" t="s">
        <v>37</v>
      </c>
      <c r="AX380" s="14" t="s">
        <v>73</v>
      </c>
      <c r="AY380" s="213" t="s">
        <v>187</v>
      </c>
    </row>
    <row r="381" spans="2:65" s="15" customFormat="1">
      <c r="B381" s="220"/>
      <c r="D381" s="221" t="s">
        <v>196</v>
      </c>
      <c r="E381" s="222" t="s">
        <v>5</v>
      </c>
      <c r="F381" s="223" t="s">
        <v>203</v>
      </c>
      <c r="H381" s="224">
        <v>7.1859999999999999</v>
      </c>
      <c r="I381" s="225"/>
      <c r="L381" s="220"/>
      <c r="M381" s="226"/>
      <c r="N381" s="227"/>
      <c r="O381" s="227"/>
      <c r="P381" s="227"/>
      <c r="Q381" s="227"/>
      <c r="R381" s="227"/>
      <c r="S381" s="227"/>
      <c r="T381" s="228"/>
      <c r="AT381" s="229" t="s">
        <v>196</v>
      </c>
      <c r="AU381" s="229" t="s">
        <v>80</v>
      </c>
      <c r="AV381" s="15" t="s">
        <v>194</v>
      </c>
      <c r="AW381" s="15" t="s">
        <v>37</v>
      </c>
      <c r="AX381" s="15" t="s">
        <v>24</v>
      </c>
      <c r="AY381" s="229" t="s">
        <v>187</v>
      </c>
    </row>
    <row r="382" spans="2:65" s="1" customFormat="1" ht="31.5" customHeight="1">
      <c r="B382" s="182"/>
      <c r="C382" s="183" t="s">
        <v>437</v>
      </c>
      <c r="D382" s="183" t="s">
        <v>189</v>
      </c>
      <c r="E382" s="184" t="s">
        <v>438</v>
      </c>
      <c r="F382" s="185" t="s">
        <v>439</v>
      </c>
      <c r="G382" s="186" t="s">
        <v>192</v>
      </c>
      <c r="H382" s="187">
        <v>173.68899999999999</v>
      </c>
      <c r="I382" s="188"/>
      <c r="J382" s="189">
        <f>ROUND(I382*H382,2)</f>
        <v>0</v>
      </c>
      <c r="K382" s="185" t="s">
        <v>5</v>
      </c>
      <c r="L382" s="42"/>
      <c r="M382" s="190" t="s">
        <v>5</v>
      </c>
      <c r="N382" s="191" t="s">
        <v>44</v>
      </c>
      <c r="O382" s="43"/>
      <c r="P382" s="192">
        <f>O382*H382</f>
        <v>0</v>
      </c>
      <c r="Q382" s="192">
        <v>1.6285000000000001</v>
      </c>
      <c r="R382" s="192">
        <f>Q382*H382</f>
        <v>282.85253649999999</v>
      </c>
      <c r="S382" s="192">
        <v>0</v>
      </c>
      <c r="T382" s="193">
        <f>S382*H382</f>
        <v>0</v>
      </c>
      <c r="AR382" s="25" t="s">
        <v>194</v>
      </c>
      <c r="AT382" s="25" t="s">
        <v>189</v>
      </c>
      <c r="AU382" s="25" t="s">
        <v>80</v>
      </c>
      <c r="AY382" s="25" t="s">
        <v>187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25" t="s">
        <v>24</v>
      </c>
      <c r="BK382" s="194">
        <f>ROUND(I382*H382,2)</f>
        <v>0</v>
      </c>
      <c r="BL382" s="25" t="s">
        <v>194</v>
      </c>
      <c r="BM382" s="25" t="s">
        <v>440</v>
      </c>
    </row>
    <row r="383" spans="2:65" s="12" customFormat="1">
      <c r="B383" s="195"/>
      <c r="D383" s="196" t="s">
        <v>196</v>
      </c>
      <c r="E383" s="197" t="s">
        <v>5</v>
      </c>
      <c r="F383" s="198" t="s">
        <v>441</v>
      </c>
      <c r="H383" s="199" t="s">
        <v>5</v>
      </c>
      <c r="I383" s="200"/>
      <c r="L383" s="195"/>
      <c r="M383" s="201"/>
      <c r="N383" s="202"/>
      <c r="O383" s="202"/>
      <c r="P383" s="202"/>
      <c r="Q383" s="202"/>
      <c r="R383" s="202"/>
      <c r="S383" s="202"/>
      <c r="T383" s="203"/>
      <c r="AT383" s="199" t="s">
        <v>196</v>
      </c>
      <c r="AU383" s="199" t="s">
        <v>80</v>
      </c>
      <c r="AV383" s="12" t="s">
        <v>24</v>
      </c>
      <c r="AW383" s="12" t="s">
        <v>37</v>
      </c>
      <c r="AX383" s="12" t="s">
        <v>73</v>
      </c>
      <c r="AY383" s="199" t="s">
        <v>187</v>
      </c>
    </row>
    <row r="384" spans="2:65" s="12" customFormat="1">
      <c r="B384" s="195"/>
      <c r="D384" s="196" t="s">
        <v>196</v>
      </c>
      <c r="E384" s="197" t="s">
        <v>5</v>
      </c>
      <c r="F384" s="198" t="s">
        <v>282</v>
      </c>
      <c r="H384" s="199" t="s">
        <v>5</v>
      </c>
      <c r="I384" s="200"/>
      <c r="L384" s="195"/>
      <c r="M384" s="201"/>
      <c r="N384" s="202"/>
      <c r="O384" s="202"/>
      <c r="P384" s="202"/>
      <c r="Q384" s="202"/>
      <c r="R384" s="202"/>
      <c r="S384" s="202"/>
      <c r="T384" s="203"/>
      <c r="AT384" s="199" t="s">
        <v>196</v>
      </c>
      <c r="AU384" s="199" t="s">
        <v>80</v>
      </c>
      <c r="AV384" s="12" t="s">
        <v>24</v>
      </c>
      <c r="AW384" s="12" t="s">
        <v>37</v>
      </c>
      <c r="AX384" s="12" t="s">
        <v>73</v>
      </c>
      <c r="AY384" s="199" t="s">
        <v>187</v>
      </c>
    </row>
    <row r="385" spans="2:51" s="13" customFormat="1">
      <c r="B385" s="204"/>
      <c r="D385" s="196" t="s">
        <v>196</v>
      </c>
      <c r="E385" s="205" t="s">
        <v>5</v>
      </c>
      <c r="F385" s="206" t="s">
        <v>442</v>
      </c>
      <c r="H385" s="207">
        <v>33.06</v>
      </c>
      <c r="I385" s="208"/>
      <c r="L385" s="204"/>
      <c r="M385" s="209"/>
      <c r="N385" s="210"/>
      <c r="O385" s="210"/>
      <c r="P385" s="210"/>
      <c r="Q385" s="210"/>
      <c r="R385" s="210"/>
      <c r="S385" s="210"/>
      <c r="T385" s="211"/>
      <c r="AT385" s="205" t="s">
        <v>196</v>
      </c>
      <c r="AU385" s="205" t="s">
        <v>80</v>
      </c>
      <c r="AV385" s="13" t="s">
        <v>80</v>
      </c>
      <c r="AW385" s="13" t="s">
        <v>37</v>
      </c>
      <c r="AX385" s="13" t="s">
        <v>73</v>
      </c>
      <c r="AY385" s="205" t="s">
        <v>187</v>
      </c>
    </row>
    <row r="386" spans="2:51" s="13" customFormat="1">
      <c r="B386" s="204"/>
      <c r="D386" s="196" t="s">
        <v>196</v>
      </c>
      <c r="E386" s="205" t="s">
        <v>5</v>
      </c>
      <c r="F386" s="206" t="s">
        <v>443</v>
      </c>
      <c r="H386" s="207">
        <v>12.194000000000001</v>
      </c>
      <c r="I386" s="208"/>
      <c r="L386" s="204"/>
      <c r="M386" s="209"/>
      <c r="N386" s="210"/>
      <c r="O386" s="210"/>
      <c r="P386" s="210"/>
      <c r="Q386" s="210"/>
      <c r="R386" s="210"/>
      <c r="S386" s="210"/>
      <c r="T386" s="211"/>
      <c r="AT386" s="205" t="s">
        <v>196</v>
      </c>
      <c r="AU386" s="205" t="s">
        <v>80</v>
      </c>
      <c r="AV386" s="13" t="s">
        <v>80</v>
      </c>
      <c r="AW386" s="13" t="s">
        <v>37</v>
      </c>
      <c r="AX386" s="13" t="s">
        <v>73</v>
      </c>
      <c r="AY386" s="205" t="s">
        <v>187</v>
      </c>
    </row>
    <row r="387" spans="2:51" s="13" customFormat="1">
      <c r="B387" s="204"/>
      <c r="D387" s="196" t="s">
        <v>196</v>
      </c>
      <c r="E387" s="205" t="s">
        <v>5</v>
      </c>
      <c r="F387" s="206" t="s">
        <v>444</v>
      </c>
      <c r="H387" s="207">
        <v>6.4050000000000002</v>
      </c>
      <c r="I387" s="208"/>
      <c r="L387" s="204"/>
      <c r="M387" s="209"/>
      <c r="N387" s="210"/>
      <c r="O387" s="210"/>
      <c r="P387" s="210"/>
      <c r="Q387" s="210"/>
      <c r="R387" s="210"/>
      <c r="S387" s="210"/>
      <c r="T387" s="211"/>
      <c r="AT387" s="205" t="s">
        <v>196</v>
      </c>
      <c r="AU387" s="205" t="s">
        <v>80</v>
      </c>
      <c r="AV387" s="13" t="s">
        <v>80</v>
      </c>
      <c r="AW387" s="13" t="s">
        <v>37</v>
      </c>
      <c r="AX387" s="13" t="s">
        <v>73</v>
      </c>
      <c r="AY387" s="205" t="s">
        <v>187</v>
      </c>
    </row>
    <row r="388" spans="2:51" s="13" customFormat="1">
      <c r="B388" s="204"/>
      <c r="D388" s="196" t="s">
        <v>196</v>
      </c>
      <c r="E388" s="205" t="s">
        <v>5</v>
      </c>
      <c r="F388" s="206" t="s">
        <v>445</v>
      </c>
      <c r="H388" s="207">
        <v>12.012</v>
      </c>
      <c r="I388" s="208"/>
      <c r="L388" s="204"/>
      <c r="M388" s="209"/>
      <c r="N388" s="210"/>
      <c r="O388" s="210"/>
      <c r="P388" s="210"/>
      <c r="Q388" s="210"/>
      <c r="R388" s="210"/>
      <c r="S388" s="210"/>
      <c r="T388" s="211"/>
      <c r="AT388" s="205" t="s">
        <v>196</v>
      </c>
      <c r="AU388" s="205" t="s">
        <v>80</v>
      </c>
      <c r="AV388" s="13" t="s">
        <v>80</v>
      </c>
      <c r="AW388" s="13" t="s">
        <v>37</v>
      </c>
      <c r="AX388" s="13" t="s">
        <v>73</v>
      </c>
      <c r="AY388" s="205" t="s">
        <v>187</v>
      </c>
    </row>
    <row r="389" spans="2:51" s="13" customFormat="1">
      <c r="B389" s="204"/>
      <c r="D389" s="196" t="s">
        <v>196</v>
      </c>
      <c r="E389" s="205" t="s">
        <v>5</v>
      </c>
      <c r="F389" s="206" t="s">
        <v>446</v>
      </c>
      <c r="H389" s="207">
        <v>3.1360000000000001</v>
      </c>
      <c r="I389" s="208"/>
      <c r="L389" s="204"/>
      <c r="M389" s="209"/>
      <c r="N389" s="210"/>
      <c r="O389" s="210"/>
      <c r="P389" s="210"/>
      <c r="Q389" s="210"/>
      <c r="R389" s="210"/>
      <c r="S389" s="210"/>
      <c r="T389" s="211"/>
      <c r="AT389" s="205" t="s">
        <v>196</v>
      </c>
      <c r="AU389" s="205" t="s">
        <v>80</v>
      </c>
      <c r="AV389" s="13" t="s">
        <v>80</v>
      </c>
      <c r="AW389" s="13" t="s">
        <v>37</v>
      </c>
      <c r="AX389" s="13" t="s">
        <v>73</v>
      </c>
      <c r="AY389" s="205" t="s">
        <v>187</v>
      </c>
    </row>
    <row r="390" spans="2:51" s="13" customFormat="1">
      <c r="B390" s="204"/>
      <c r="D390" s="196" t="s">
        <v>196</v>
      </c>
      <c r="E390" s="205" t="s">
        <v>5</v>
      </c>
      <c r="F390" s="206" t="s">
        <v>447</v>
      </c>
      <c r="H390" s="207">
        <v>3.6960000000000002</v>
      </c>
      <c r="I390" s="208"/>
      <c r="L390" s="204"/>
      <c r="M390" s="209"/>
      <c r="N390" s="210"/>
      <c r="O390" s="210"/>
      <c r="P390" s="210"/>
      <c r="Q390" s="210"/>
      <c r="R390" s="210"/>
      <c r="S390" s="210"/>
      <c r="T390" s="211"/>
      <c r="AT390" s="205" t="s">
        <v>196</v>
      </c>
      <c r="AU390" s="205" t="s">
        <v>80</v>
      </c>
      <c r="AV390" s="13" t="s">
        <v>80</v>
      </c>
      <c r="AW390" s="13" t="s">
        <v>37</v>
      </c>
      <c r="AX390" s="13" t="s">
        <v>73</v>
      </c>
      <c r="AY390" s="205" t="s">
        <v>187</v>
      </c>
    </row>
    <row r="391" spans="2:51" s="13" customFormat="1">
      <c r="B391" s="204"/>
      <c r="D391" s="196" t="s">
        <v>196</v>
      </c>
      <c r="E391" s="205" t="s">
        <v>5</v>
      </c>
      <c r="F391" s="206" t="s">
        <v>448</v>
      </c>
      <c r="H391" s="207">
        <v>3.234</v>
      </c>
      <c r="I391" s="208"/>
      <c r="L391" s="204"/>
      <c r="M391" s="209"/>
      <c r="N391" s="210"/>
      <c r="O391" s="210"/>
      <c r="P391" s="210"/>
      <c r="Q391" s="210"/>
      <c r="R391" s="210"/>
      <c r="S391" s="210"/>
      <c r="T391" s="211"/>
      <c r="AT391" s="205" t="s">
        <v>196</v>
      </c>
      <c r="AU391" s="205" t="s">
        <v>80</v>
      </c>
      <c r="AV391" s="13" t="s">
        <v>80</v>
      </c>
      <c r="AW391" s="13" t="s">
        <v>37</v>
      </c>
      <c r="AX391" s="13" t="s">
        <v>73</v>
      </c>
      <c r="AY391" s="205" t="s">
        <v>187</v>
      </c>
    </row>
    <row r="392" spans="2:51" s="13" customFormat="1">
      <c r="B392" s="204"/>
      <c r="D392" s="196" t="s">
        <v>196</v>
      </c>
      <c r="E392" s="205" t="s">
        <v>5</v>
      </c>
      <c r="F392" s="206" t="s">
        <v>449</v>
      </c>
      <c r="H392" s="207">
        <v>4.62</v>
      </c>
      <c r="I392" s="208"/>
      <c r="L392" s="204"/>
      <c r="M392" s="209"/>
      <c r="N392" s="210"/>
      <c r="O392" s="210"/>
      <c r="P392" s="210"/>
      <c r="Q392" s="210"/>
      <c r="R392" s="210"/>
      <c r="S392" s="210"/>
      <c r="T392" s="211"/>
      <c r="AT392" s="205" t="s">
        <v>196</v>
      </c>
      <c r="AU392" s="205" t="s">
        <v>80</v>
      </c>
      <c r="AV392" s="13" t="s">
        <v>80</v>
      </c>
      <c r="AW392" s="13" t="s">
        <v>37</v>
      </c>
      <c r="AX392" s="13" t="s">
        <v>73</v>
      </c>
      <c r="AY392" s="205" t="s">
        <v>187</v>
      </c>
    </row>
    <row r="393" spans="2:51" s="13" customFormat="1">
      <c r="B393" s="204"/>
      <c r="D393" s="196" t="s">
        <v>196</v>
      </c>
      <c r="E393" s="205" t="s">
        <v>5</v>
      </c>
      <c r="F393" s="206" t="s">
        <v>450</v>
      </c>
      <c r="H393" s="207">
        <v>3.2570000000000001</v>
      </c>
      <c r="I393" s="208"/>
      <c r="L393" s="204"/>
      <c r="M393" s="209"/>
      <c r="N393" s="210"/>
      <c r="O393" s="210"/>
      <c r="P393" s="210"/>
      <c r="Q393" s="210"/>
      <c r="R393" s="210"/>
      <c r="S393" s="210"/>
      <c r="T393" s="211"/>
      <c r="AT393" s="205" t="s">
        <v>196</v>
      </c>
      <c r="AU393" s="205" t="s">
        <v>80</v>
      </c>
      <c r="AV393" s="13" t="s">
        <v>80</v>
      </c>
      <c r="AW393" s="13" t="s">
        <v>37</v>
      </c>
      <c r="AX393" s="13" t="s">
        <v>73</v>
      </c>
      <c r="AY393" s="205" t="s">
        <v>187</v>
      </c>
    </row>
    <row r="394" spans="2:51" s="13" customFormat="1">
      <c r="B394" s="204"/>
      <c r="D394" s="196" t="s">
        <v>196</v>
      </c>
      <c r="E394" s="205" t="s">
        <v>5</v>
      </c>
      <c r="F394" s="206" t="s">
        <v>449</v>
      </c>
      <c r="H394" s="207">
        <v>4.62</v>
      </c>
      <c r="I394" s="208"/>
      <c r="L394" s="204"/>
      <c r="M394" s="209"/>
      <c r="N394" s="210"/>
      <c r="O394" s="210"/>
      <c r="P394" s="210"/>
      <c r="Q394" s="210"/>
      <c r="R394" s="210"/>
      <c r="S394" s="210"/>
      <c r="T394" s="211"/>
      <c r="AT394" s="205" t="s">
        <v>196</v>
      </c>
      <c r="AU394" s="205" t="s">
        <v>80</v>
      </c>
      <c r="AV394" s="13" t="s">
        <v>80</v>
      </c>
      <c r="AW394" s="13" t="s">
        <v>37</v>
      </c>
      <c r="AX394" s="13" t="s">
        <v>73</v>
      </c>
      <c r="AY394" s="205" t="s">
        <v>187</v>
      </c>
    </row>
    <row r="395" spans="2:51" s="13" customFormat="1">
      <c r="B395" s="204"/>
      <c r="D395" s="196" t="s">
        <v>196</v>
      </c>
      <c r="E395" s="205" t="s">
        <v>5</v>
      </c>
      <c r="F395" s="206" t="s">
        <v>451</v>
      </c>
      <c r="H395" s="207">
        <v>3.153</v>
      </c>
      <c r="I395" s="208"/>
      <c r="L395" s="204"/>
      <c r="M395" s="209"/>
      <c r="N395" s="210"/>
      <c r="O395" s="210"/>
      <c r="P395" s="210"/>
      <c r="Q395" s="210"/>
      <c r="R395" s="210"/>
      <c r="S395" s="210"/>
      <c r="T395" s="211"/>
      <c r="AT395" s="205" t="s">
        <v>196</v>
      </c>
      <c r="AU395" s="205" t="s">
        <v>80</v>
      </c>
      <c r="AV395" s="13" t="s">
        <v>80</v>
      </c>
      <c r="AW395" s="13" t="s">
        <v>37</v>
      </c>
      <c r="AX395" s="13" t="s">
        <v>73</v>
      </c>
      <c r="AY395" s="205" t="s">
        <v>187</v>
      </c>
    </row>
    <row r="396" spans="2:51" s="13" customFormat="1">
      <c r="B396" s="204"/>
      <c r="D396" s="196" t="s">
        <v>196</v>
      </c>
      <c r="E396" s="205" t="s">
        <v>5</v>
      </c>
      <c r="F396" s="206" t="s">
        <v>452</v>
      </c>
      <c r="H396" s="207">
        <v>5.0049999999999999</v>
      </c>
      <c r="I396" s="208"/>
      <c r="L396" s="204"/>
      <c r="M396" s="209"/>
      <c r="N396" s="210"/>
      <c r="O396" s="210"/>
      <c r="P396" s="210"/>
      <c r="Q396" s="210"/>
      <c r="R396" s="210"/>
      <c r="S396" s="210"/>
      <c r="T396" s="211"/>
      <c r="AT396" s="205" t="s">
        <v>196</v>
      </c>
      <c r="AU396" s="205" t="s">
        <v>80</v>
      </c>
      <c r="AV396" s="13" t="s">
        <v>80</v>
      </c>
      <c r="AW396" s="13" t="s">
        <v>37</v>
      </c>
      <c r="AX396" s="13" t="s">
        <v>73</v>
      </c>
      <c r="AY396" s="205" t="s">
        <v>187</v>
      </c>
    </row>
    <row r="397" spans="2:51" s="13" customFormat="1">
      <c r="B397" s="204"/>
      <c r="D397" s="196" t="s">
        <v>196</v>
      </c>
      <c r="E397" s="205" t="s">
        <v>5</v>
      </c>
      <c r="F397" s="206" t="s">
        <v>453</v>
      </c>
      <c r="H397" s="207">
        <v>3.1190000000000002</v>
      </c>
      <c r="I397" s="208"/>
      <c r="L397" s="204"/>
      <c r="M397" s="209"/>
      <c r="N397" s="210"/>
      <c r="O397" s="210"/>
      <c r="P397" s="210"/>
      <c r="Q397" s="210"/>
      <c r="R397" s="210"/>
      <c r="S397" s="210"/>
      <c r="T397" s="211"/>
      <c r="AT397" s="205" t="s">
        <v>196</v>
      </c>
      <c r="AU397" s="205" t="s">
        <v>80</v>
      </c>
      <c r="AV397" s="13" t="s">
        <v>80</v>
      </c>
      <c r="AW397" s="13" t="s">
        <v>37</v>
      </c>
      <c r="AX397" s="13" t="s">
        <v>73</v>
      </c>
      <c r="AY397" s="205" t="s">
        <v>187</v>
      </c>
    </row>
    <row r="398" spans="2:51" s="13" customFormat="1">
      <c r="B398" s="204"/>
      <c r="D398" s="196" t="s">
        <v>196</v>
      </c>
      <c r="E398" s="205" t="s">
        <v>5</v>
      </c>
      <c r="F398" s="206" t="s">
        <v>454</v>
      </c>
      <c r="H398" s="207">
        <v>3.2759999999999998</v>
      </c>
      <c r="I398" s="208"/>
      <c r="L398" s="204"/>
      <c r="M398" s="209"/>
      <c r="N398" s="210"/>
      <c r="O398" s="210"/>
      <c r="P398" s="210"/>
      <c r="Q398" s="210"/>
      <c r="R398" s="210"/>
      <c r="S398" s="210"/>
      <c r="T398" s="211"/>
      <c r="AT398" s="205" t="s">
        <v>196</v>
      </c>
      <c r="AU398" s="205" t="s">
        <v>80</v>
      </c>
      <c r="AV398" s="13" t="s">
        <v>80</v>
      </c>
      <c r="AW398" s="13" t="s">
        <v>37</v>
      </c>
      <c r="AX398" s="13" t="s">
        <v>73</v>
      </c>
      <c r="AY398" s="205" t="s">
        <v>187</v>
      </c>
    </row>
    <row r="399" spans="2:51" s="13" customFormat="1">
      <c r="B399" s="204"/>
      <c r="D399" s="196" t="s">
        <v>196</v>
      </c>
      <c r="E399" s="205" t="s">
        <v>5</v>
      </c>
      <c r="F399" s="206" t="s">
        <v>455</v>
      </c>
      <c r="H399" s="207">
        <v>13.23</v>
      </c>
      <c r="I399" s="208"/>
      <c r="L399" s="204"/>
      <c r="M399" s="209"/>
      <c r="N399" s="210"/>
      <c r="O399" s="210"/>
      <c r="P399" s="210"/>
      <c r="Q399" s="210"/>
      <c r="R399" s="210"/>
      <c r="S399" s="210"/>
      <c r="T399" s="211"/>
      <c r="AT399" s="205" t="s">
        <v>196</v>
      </c>
      <c r="AU399" s="205" t="s">
        <v>80</v>
      </c>
      <c r="AV399" s="13" t="s">
        <v>80</v>
      </c>
      <c r="AW399" s="13" t="s">
        <v>37</v>
      </c>
      <c r="AX399" s="13" t="s">
        <v>73</v>
      </c>
      <c r="AY399" s="205" t="s">
        <v>187</v>
      </c>
    </row>
    <row r="400" spans="2:51" s="13" customFormat="1">
      <c r="B400" s="204"/>
      <c r="D400" s="196" t="s">
        <v>196</v>
      </c>
      <c r="E400" s="205" t="s">
        <v>5</v>
      </c>
      <c r="F400" s="206" t="s">
        <v>456</v>
      </c>
      <c r="H400" s="207">
        <v>4.68</v>
      </c>
      <c r="I400" s="208"/>
      <c r="L400" s="204"/>
      <c r="M400" s="209"/>
      <c r="N400" s="210"/>
      <c r="O400" s="210"/>
      <c r="P400" s="210"/>
      <c r="Q400" s="210"/>
      <c r="R400" s="210"/>
      <c r="S400" s="210"/>
      <c r="T400" s="211"/>
      <c r="AT400" s="205" t="s">
        <v>196</v>
      </c>
      <c r="AU400" s="205" t="s">
        <v>80</v>
      </c>
      <c r="AV400" s="13" t="s">
        <v>80</v>
      </c>
      <c r="AW400" s="13" t="s">
        <v>37</v>
      </c>
      <c r="AX400" s="13" t="s">
        <v>73</v>
      </c>
      <c r="AY400" s="205" t="s">
        <v>187</v>
      </c>
    </row>
    <row r="401" spans="2:65" s="13" customFormat="1">
      <c r="B401" s="204"/>
      <c r="D401" s="196" t="s">
        <v>196</v>
      </c>
      <c r="E401" s="205" t="s">
        <v>5</v>
      </c>
      <c r="F401" s="206" t="s">
        <v>457</v>
      </c>
      <c r="H401" s="207">
        <v>4.3879999999999999</v>
      </c>
      <c r="I401" s="208"/>
      <c r="L401" s="204"/>
      <c r="M401" s="209"/>
      <c r="N401" s="210"/>
      <c r="O401" s="210"/>
      <c r="P401" s="210"/>
      <c r="Q401" s="210"/>
      <c r="R401" s="210"/>
      <c r="S401" s="210"/>
      <c r="T401" s="211"/>
      <c r="AT401" s="205" t="s">
        <v>196</v>
      </c>
      <c r="AU401" s="205" t="s">
        <v>80</v>
      </c>
      <c r="AV401" s="13" t="s">
        <v>80</v>
      </c>
      <c r="AW401" s="13" t="s">
        <v>37</v>
      </c>
      <c r="AX401" s="13" t="s">
        <v>73</v>
      </c>
      <c r="AY401" s="205" t="s">
        <v>187</v>
      </c>
    </row>
    <row r="402" spans="2:65" s="12" customFormat="1">
      <c r="B402" s="195"/>
      <c r="D402" s="196" t="s">
        <v>196</v>
      </c>
      <c r="E402" s="197" t="s">
        <v>5</v>
      </c>
      <c r="F402" s="198" t="s">
        <v>458</v>
      </c>
      <c r="H402" s="199" t="s">
        <v>5</v>
      </c>
      <c r="I402" s="200"/>
      <c r="L402" s="195"/>
      <c r="M402" s="201"/>
      <c r="N402" s="202"/>
      <c r="O402" s="202"/>
      <c r="P402" s="202"/>
      <c r="Q402" s="202"/>
      <c r="R402" s="202"/>
      <c r="S402" s="202"/>
      <c r="T402" s="203"/>
      <c r="AT402" s="199" t="s">
        <v>196</v>
      </c>
      <c r="AU402" s="199" t="s">
        <v>80</v>
      </c>
      <c r="AV402" s="12" t="s">
        <v>24</v>
      </c>
      <c r="AW402" s="12" t="s">
        <v>37</v>
      </c>
      <c r="AX402" s="12" t="s">
        <v>73</v>
      </c>
      <c r="AY402" s="199" t="s">
        <v>187</v>
      </c>
    </row>
    <row r="403" spans="2:65" s="13" customFormat="1">
      <c r="B403" s="204"/>
      <c r="D403" s="196" t="s">
        <v>196</v>
      </c>
      <c r="E403" s="205" t="s">
        <v>5</v>
      </c>
      <c r="F403" s="206" t="s">
        <v>459</v>
      </c>
      <c r="H403" s="207">
        <v>38.4</v>
      </c>
      <c r="I403" s="208"/>
      <c r="L403" s="204"/>
      <c r="M403" s="209"/>
      <c r="N403" s="210"/>
      <c r="O403" s="210"/>
      <c r="P403" s="210"/>
      <c r="Q403" s="210"/>
      <c r="R403" s="210"/>
      <c r="S403" s="210"/>
      <c r="T403" s="211"/>
      <c r="AT403" s="205" t="s">
        <v>196</v>
      </c>
      <c r="AU403" s="205" t="s">
        <v>80</v>
      </c>
      <c r="AV403" s="13" t="s">
        <v>80</v>
      </c>
      <c r="AW403" s="13" t="s">
        <v>37</v>
      </c>
      <c r="AX403" s="13" t="s">
        <v>73</v>
      </c>
      <c r="AY403" s="205" t="s">
        <v>187</v>
      </c>
    </row>
    <row r="404" spans="2:65" s="13" customFormat="1">
      <c r="B404" s="204"/>
      <c r="D404" s="196" t="s">
        <v>196</v>
      </c>
      <c r="E404" s="205" t="s">
        <v>5</v>
      </c>
      <c r="F404" s="206" t="s">
        <v>460</v>
      </c>
      <c r="H404" s="207">
        <v>2.56</v>
      </c>
      <c r="I404" s="208"/>
      <c r="L404" s="204"/>
      <c r="M404" s="209"/>
      <c r="N404" s="210"/>
      <c r="O404" s="210"/>
      <c r="P404" s="210"/>
      <c r="Q404" s="210"/>
      <c r="R404" s="210"/>
      <c r="S404" s="210"/>
      <c r="T404" s="211"/>
      <c r="AT404" s="205" t="s">
        <v>196</v>
      </c>
      <c r="AU404" s="205" t="s">
        <v>80</v>
      </c>
      <c r="AV404" s="13" t="s">
        <v>80</v>
      </c>
      <c r="AW404" s="13" t="s">
        <v>37</v>
      </c>
      <c r="AX404" s="13" t="s">
        <v>73</v>
      </c>
      <c r="AY404" s="205" t="s">
        <v>187</v>
      </c>
    </row>
    <row r="405" spans="2:65" s="13" customFormat="1">
      <c r="B405" s="204"/>
      <c r="D405" s="196" t="s">
        <v>196</v>
      </c>
      <c r="E405" s="205" t="s">
        <v>5</v>
      </c>
      <c r="F405" s="206" t="s">
        <v>461</v>
      </c>
      <c r="H405" s="207">
        <v>8.8729999999999993</v>
      </c>
      <c r="I405" s="208"/>
      <c r="L405" s="204"/>
      <c r="M405" s="209"/>
      <c r="N405" s="210"/>
      <c r="O405" s="210"/>
      <c r="P405" s="210"/>
      <c r="Q405" s="210"/>
      <c r="R405" s="210"/>
      <c r="S405" s="210"/>
      <c r="T405" s="211"/>
      <c r="AT405" s="205" t="s">
        <v>196</v>
      </c>
      <c r="AU405" s="205" t="s">
        <v>80</v>
      </c>
      <c r="AV405" s="13" t="s">
        <v>80</v>
      </c>
      <c r="AW405" s="13" t="s">
        <v>37</v>
      </c>
      <c r="AX405" s="13" t="s">
        <v>73</v>
      </c>
      <c r="AY405" s="205" t="s">
        <v>187</v>
      </c>
    </row>
    <row r="406" spans="2:65" s="13" customFormat="1">
      <c r="B406" s="204"/>
      <c r="D406" s="196" t="s">
        <v>196</v>
      </c>
      <c r="E406" s="205" t="s">
        <v>5</v>
      </c>
      <c r="F406" s="206" t="s">
        <v>462</v>
      </c>
      <c r="H406" s="207">
        <v>13.02</v>
      </c>
      <c r="I406" s="208"/>
      <c r="L406" s="204"/>
      <c r="M406" s="209"/>
      <c r="N406" s="210"/>
      <c r="O406" s="210"/>
      <c r="P406" s="210"/>
      <c r="Q406" s="210"/>
      <c r="R406" s="210"/>
      <c r="S406" s="210"/>
      <c r="T406" s="211"/>
      <c r="AT406" s="205" t="s">
        <v>196</v>
      </c>
      <c r="AU406" s="205" t="s">
        <v>80</v>
      </c>
      <c r="AV406" s="13" t="s">
        <v>80</v>
      </c>
      <c r="AW406" s="13" t="s">
        <v>37</v>
      </c>
      <c r="AX406" s="13" t="s">
        <v>73</v>
      </c>
      <c r="AY406" s="205" t="s">
        <v>187</v>
      </c>
    </row>
    <row r="407" spans="2:65" s="13" customFormat="1">
      <c r="B407" s="204"/>
      <c r="D407" s="196" t="s">
        <v>196</v>
      </c>
      <c r="E407" s="205" t="s">
        <v>5</v>
      </c>
      <c r="F407" s="206" t="s">
        <v>463</v>
      </c>
      <c r="H407" s="207">
        <v>6.58</v>
      </c>
      <c r="I407" s="208"/>
      <c r="L407" s="204"/>
      <c r="M407" s="209"/>
      <c r="N407" s="210"/>
      <c r="O407" s="210"/>
      <c r="P407" s="210"/>
      <c r="Q407" s="210"/>
      <c r="R407" s="210"/>
      <c r="S407" s="210"/>
      <c r="T407" s="211"/>
      <c r="AT407" s="205" t="s">
        <v>196</v>
      </c>
      <c r="AU407" s="205" t="s">
        <v>80</v>
      </c>
      <c r="AV407" s="13" t="s">
        <v>80</v>
      </c>
      <c r="AW407" s="13" t="s">
        <v>37</v>
      </c>
      <c r="AX407" s="13" t="s">
        <v>73</v>
      </c>
      <c r="AY407" s="205" t="s">
        <v>187</v>
      </c>
    </row>
    <row r="408" spans="2:65" s="13" customFormat="1">
      <c r="B408" s="204"/>
      <c r="D408" s="196" t="s">
        <v>196</v>
      </c>
      <c r="E408" s="205" t="s">
        <v>5</v>
      </c>
      <c r="F408" s="206" t="s">
        <v>464</v>
      </c>
      <c r="H408" s="207">
        <v>1.88</v>
      </c>
      <c r="I408" s="208"/>
      <c r="L408" s="204"/>
      <c r="M408" s="209"/>
      <c r="N408" s="210"/>
      <c r="O408" s="210"/>
      <c r="P408" s="210"/>
      <c r="Q408" s="210"/>
      <c r="R408" s="210"/>
      <c r="S408" s="210"/>
      <c r="T408" s="211"/>
      <c r="AT408" s="205" t="s">
        <v>196</v>
      </c>
      <c r="AU408" s="205" t="s">
        <v>80</v>
      </c>
      <c r="AV408" s="13" t="s">
        <v>80</v>
      </c>
      <c r="AW408" s="13" t="s">
        <v>37</v>
      </c>
      <c r="AX408" s="13" t="s">
        <v>73</v>
      </c>
      <c r="AY408" s="205" t="s">
        <v>187</v>
      </c>
    </row>
    <row r="409" spans="2:65" s="13" customFormat="1">
      <c r="B409" s="204"/>
      <c r="D409" s="196" t="s">
        <v>196</v>
      </c>
      <c r="E409" s="205" t="s">
        <v>5</v>
      </c>
      <c r="F409" s="206" t="s">
        <v>465</v>
      </c>
      <c r="H409" s="207">
        <v>12.244999999999999</v>
      </c>
      <c r="I409" s="208"/>
      <c r="L409" s="204"/>
      <c r="M409" s="209"/>
      <c r="N409" s="210"/>
      <c r="O409" s="210"/>
      <c r="P409" s="210"/>
      <c r="Q409" s="210"/>
      <c r="R409" s="210"/>
      <c r="S409" s="210"/>
      <c r="T409" s="211"/>
      <c r="AT409" s="205" t="s">
        <v>196</v>
      </c>
      <c r="AU409" s="205" t="s">
        <v>80</v>
      </c>
      <c r="AV409" s="13" t="s">
        <v>80</v>
      </c>
      <c r="AW409" s="13" t="s">
        <v>37</v>
      </c>
      <c r="AX409" s="13" t="s">
        <v>73</v>
      </c>
      <c r="AY409" s="205" t="s">
        <v>187</v>
      </c>
    </row>
    <row r="410" spans="2:65" s="13" customFormat="1">
      <c r="B410" s="204"/>
      <c r="D410" s="196" t="s">
        <v>196</v>
      </c>
      <c r="E410" s="205" t="s">
        <v>5</v>
      </c>
      <c r="F410" s="206" t="s">
        <v>466</v>
      </c>
      <c r="H410" s="207">
        <v>10.468</v>
      </c>
      <c r="I410" s="208"/>
      <c r="L410" s="204"/>
      <c r="M410" s="209"/>
      <c r="N410" s="210"/>
      <c r="O410" s="210"/>
      <c r="P410" s="210"/>
      <c r="Q410" s="210"/>
      <c r="R410" s="210"/>
      <c r="S410" s="210"/>
      <c r="T410" s="211"/>
      <c r="AT410" s="205" t="s">
        <v>196</v>
      </c>
      <c r="AU410" s="205" t="s">
        <v>80</v>
      </c>
      <c r="AV410" s="13" t="s">
        <v>80</v>
      </c>
      <c r="AW410" s="13" t="s">
        <v>37</v>
      </c>
      <c r="AX410" s="13" t="s">
        <v>73</v>
      </c>
      <c r="AY410" s="205" t="s">
        <v>187</v>
      </c>
    </row>
    <row r="411" spans="2:65" s="14" customFormat="1">
      <c r="B411" s="212"/>
      <c r="D411" s="196" t="s">
        <v>196</v>
      </c>
      <c r="E411" s="213" t="s">
        <v>5</v>
      </c>
      <c r="F411" s="214" t="s">
        <v>201</v>
      </c>
      <c r="H411" s="215">
        <v>217.11099999999999</v>
      </c>
      <c r="I411" s="216"/>
      <c r="L411" s="212"/>
      <c r="M411" s="217"/>
      <c r="N411" s="218"/>
      <c r="O411" s="218"/>
      <c r="P411" s="218"/>
      <c r="Q411" s="218"/>
      <c r="R411" s="218"/>
      <c r="S411" s="218"/>
      <c r="T411" s="219"/>
      <c r="AT411" s="213" t="s">
        <v>196</v>
      </c>
      <c r="AU411" s="213" t="s">
        <v>80</v>
      </c>
      <c r="AV411" s="14" t="s">
        <v>202</v>
      </c>
      <c r="AW411" s="14" t="s">
        <v>37</v>
      </c>
      <c r="AX411" s="14" t="s">
        <v>73</v>
      </c>
      <c r="AY411" s="213" t="s">
        <v>187</v>
      </c>
    </row>
    <row r="412" spans="2:65" s="12" customFormat="1">
      <c r="B412" s="195"/>
      <c r="D412" s="196" t="s">
        <v>196</v>
      </c>
      <c r="E412" s="197" t="s">
        <v>5</v>
      </c>
      <c r="F412" s="198" t="s">
        <v>467</v>
      </c>
      <c r="H412" s="199" t="s">
        <v>5</v>
      </c>
      <c r="I412" s="200"/>
      <c r="L412" s="195"/>
      <c r="M412" s="201"/>
      <c r="N412" s="202"/>
      <c r="O412" s="202"/>
      <c r="P412" s="202"/>
      <c r="Q412" s="202"/>
      <c r="R412" s="202"/>
      <c r="S412" s="202"/>
      <c r="T412" s="203"/>
      <c r="AT412" s="199" t="s">
        <v>196</v>
      </c>
      <c r="AU412" s="199" t="s">
        <v>80</v>
      </c>
      <c r="AV412" s="12" t="s">
        <v>24</v>
      </c>
      <c r="AW412" s="12" t="s">
        <v>37</v>
      </c>
      <c r="AX412" s="12" t="s">
        <v>73</v>
      </c>
      <c r="AY412" s="199" t="s">
        <v>187</v>
      </c>
    </row>
    <row r="413" spans="2:65" s="13" customFormat="1">
      <c r="B413" s="204"/>
      <c r="D413" s="196" t="s">
        <v>196</v>
      </c>
      <c r="E413" s="205" t="s">
        <v>5</v>
      </c>
      <c r="F413" s="206" t="s">
        <v>468</v>
      </c>
      <c r="H413" s="207">
        <v>-43.421999999999997</v>
      </c>
      <c r="I413" s="208"/>
      <c r="L413" s="204"/>
      <c r="M413" s="209"/>
      <c r="N413" s="210"/>
      <c r="O413" s="210"/>
      <c r="P413" s="210"/>
      <c r="Q413" s="210"/>
      <c r="R413" s="210"/>
      <c r="S413" s="210"/>
      <c r="T413" s="211"/>
      <c r="AT413" s="205" t="s">
        <v>196</v>
      </c>
      <c r="AU413" s="205" t="s">
        <v>80</v>
      </c>
      <c r="AV413" s="13" t="s">
        <v>80</v>
      </c>
      <c r="AW413" s="13" t="s">
        <v>37</v>
      </c>
      <c r="AX413" s="13" t="s">
        <v>73</v>
      </c>
      <c r="AY413" s="205" t="s">
        <v>187</v>
      </c>
    </row>
    <row r="414" spans="2:65" s="14" customFormat="1">
      <c r="B414" s="212"/>
      <c r="D414" s="196" t="s">
        <v>196</v>
      </c>
      <c r="E414" s="213" t="s">
        <v>5</v>
      </c>
      <c r="F414" s="214" t="s">
        <v>201</v>
      </c>
      <c r="H414" s="215">
        <v>-43.421999999999997</v>
      </c>
      <c r="I414" s="216"/>
      <c r="L414" s="212"/>
      <c r="M414" s="217"/>
      <c r="N414" s="218"/>
      <c r="O414" s="218"/>
      <c r="P414" s="218"/>
      <c r="Q414" s="218"/>
      <c r="R414" s="218"/>
      <c r="S414" s="218"/>
      <c r="T414" s="219"/>
      <c r="AT414" s="213" t="s">
        <v>196</v>
      </c>
      <c r="AU414" s="213" t="s">
        <v>80</v>
      </c>
      <c r="AV414" s="14" t="s">
        <v>202</v>
      </c>
      <c r="AW414" s="14" t="s">
        <v>37</v>
      </c>
      <c r="AX414" s="14" t="s">
        <v>73</v>
      </c>
      <c r="AY414" s="213" t="s">
        <v>187</v>
      </c>
    </row>
    <row r="415" spans="2:65" s="15" customFormat="1">
      <c r="B415" s="220"/>
      <c r="D415" s="221" t="s">
        <v>196</v>
      </c>
      <c r="E415" s="222" t="s">
        <v>5</v>
      </c>
      <c r="F415" s="223" t="s">
        <v>203</v>
      </c>
      <c r="H415" s="224">
        <v>173.68899999999999</v>
      </c>
      <c r="I415" s="225"/>
      <c r="L415" s="220"/>
      <c r="M415" s="226"/>
      <c r="N415" s="227"/>
      <c r="O415" s="227"/>
      <c r="P415" s="227"/>
      <c r="Q415" s="227"/>
      <c r="R415" s="227"/>
      <c r="S415" s="227"/>
      <c r="T415" s="228"/>
      <c r="AT415" s="229" t="s">
        <v>196</v>
      </c>
      <c r="AU415" s="229" t="s">
        <v>80</v>
      </c>
      <c r="AV415" s="15" t="s">
        <v>194</v>
      </c>
      <c r="AW415" s="15" t="s">
        <v>37</v>
      </c>
      <c r="AX415" s="15" t="s">
        <v>24</v>
      </c>
      <c r="AY415" s="229" t="s">
        <v>187</v>
      </c>
    </row>
    <row r="416" spans="2:65" s="1" customFormat="1" ht="31.5" customHeight="1">
      <c r="B416" s="182"/>
      <c r="C416" s="183" t="s">
        <v>469</v>
      </c>
      <c r="D416" s="183" t="s">
        <v>189</v>
      </c>
      <c r="E416" s="184" t="s">
        <v>470</v>
      </c>
      <c r="F416" s="185" t="s">
        <v>439</v>
      </c>
      <c r="G416" s="186" t="s">
        <v>192</v>
      </c>
      <c r="H416" s="187">
        <v>43.421999999999997</v>
      </c>
      <c r="I416" s="188"/>
      <c r="J416" s="189">
        <f>ROUND(I416*H416,2)</f>
        <v>0</v>
      </c>
      <c r="K416" s="185" t="s">
        <v>193</v>
      </c>
      <c r="L416" s="42"/>
      <c r="M416" s="190" t="s">
        <v>5</v>
      </c>
      <c r="N416" s="191" t="s">
        <v>44</v>
      </c>
      <c r="O416" s="43"/>
      <c r="P416" s="192">
        <f>O416*H416</f>
        <v>0</v>
      </c>
      <c r="Q416" s="192">
        <v>1.6285000000000001</v>
      </c>
      <c r="R416" s="192">
        <f>Q416*H416</f>
        <v>70.712727000000001</v>
      </c>
      <c r="S416" s="192">
        <v>0</v>
      </c>
      <c r="T416" s="193">
        <f>S416*H416</f>
        <v>0</v>
      </c>
      <c r="AR416" s="25" t="s">
        <v>194</v>
      </c>
      <c r="AT416" s="25" t="s">
        <v>189</v>
      </c>
      <c r="AU416" s="25" t="s">
        <v>80</v>
      </c>
      <c r="AY416" s="25" t="s">
        <v>187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25" t="s">
        <v>24</v>
      </c>
      <c r="BK416" s="194">
        <f>ROUND(I416*H416,2)</f>
        <v>0</v>
      </c>
      <c r="BL416" s="25" t="s">
        <v>194</v>
      </c>
      <c r="BM416" s="25" t="s">
        <v>471</v>
      </c>
    </row>
    <row r="417" spans="2:65" s="12" customFormat="1">
      <c r="B417" s="195"/>
      <c r="D417" s="196" t="s">
        <v>196</v>
      </c>
      <c r="E417" s="197" t="s">
        <v>5</v>
      </c>
      <c r="F417" s="198" t="s">
        <v>472</v>
      </c>
      <c r="H417" s="199" t="s">
        <v>5</v>
      </c>
      <c r="I417" s="200"/>
      <c r="L417" s="195"/>
      <c r="M417" s="201"/>
      <c r="N417" s="202"/>
      <c r="O417" s="202"/>
      <c r="P417" s="202"/>
      <c r="Q417" s="202"/>
      <c r="R417" s="202"/>
      <c r="S417" s="202"/>
      <c r="T417" s="203"/>
      <c r="AT417" s="199" t="s">
        <v>196</v>
      </c>
      <c r="AU417" s="199" t="s">
        <v>80</v>
      </c>
      <c r="AV417" s="12" t="s">
        <v>24</v>
      </c>
      <c r="AW417" s="12" t="s">
        <v>37</v>
      </c>
      <c r="AX417" s="12" t="s">
        <v>73</v>
      </c>
      <c r="AY417" s="199" t="s">
        <v>187</v>
      </c>
    </row>
    <row r="418" spans="2:65" s="13" customFormat="1">
      <c r="B418" s="204"/>
      <c r="D418" s="196" t="s">
        <v>196</v>
      </c>
      <c r="E418" s="205" t="s">
        <v>5</v>
      </c>
      <c r="F418" s="206" t="s">
        <v>473</v>
      </c>
      <c r="H418" s="207">
        <v>43.421999999999997</v>
      </c>
      <c r="I418" s="208"/>
      <c r="L418" s="204"/>
      <c r="M418" s="209"/>
      <c r="N418" s="210"/>
      <c r="O418" s="210"/>
      <c r="P418" s="210"/>
      <c r="Q418" s="210"/>
      <c r="R418" s="210"/>
      <c r="S418" s="210"/>
      <c r="T418" s="211"/>
      <c r="AT418" s="205" t="s">
        <v>196</v>
      </c>
      <c r="AU418" s="205" t="s">
        <v>80</v>
      </c>
      <c r="AV418" s="13" t="s">
        <v>80</v>
      </c>
      <c r="AW418" s="13" t="s">
        <v>37</v>
      </c>
      <c r="AX418" s="13" t="s">
        <v>73</v>
      </c>
      <c r="AY418" s="205" t="s">
        <v>187</v>
      </c>
    </row>
    <row r="419" spans="2:65" s="14" customFormat="1">
      <c r="B419" s="212"/>
      <c r="D419" s="196" t="s">
        <v>196</v>
      </c>
      <c r="E419" s="213" t="s">
        <v>5</v>
      </c>
      <c r="F419" s="214" t="s">
        <v>201</v>
      </c>
      <c r="H419" s="215">
        <v>43.421999999999997</v>
      </c>
      <c r="I419" s="216"/>
      <c r="L419" s="212"/>
      <c r="M419" s="217"/>
      <c r="N419" s="218"/>
      <c r="O419" s="218"/>
      <c r="P419" s="218"/>
      <c r="Q419" s="218"/>
      <c r="R419" s="218"/>
      <c r="S419" s="218"/>
      <c r="T419" s="219"/>
      <c r="AT419" s="213" t="s">
        <v>196</v>
      </c>
      <c r="AU419" s="213" t="s">
        <v>80</v>
      </c>
      <c r="AV419" s="14" t="s">
        <v>202</v>
      </c>
      <c r="AW419" s="14" t="s">
        <v>37</v>
      </c>
      <c r="AX419" s="14" t="s">
        <v>73</v>
      </c>
      <c r="AY419" s="213" t="s">
        <v>187</v>
      </c>
    </row>
    <row r="420" spans="2:65" s="15" customFormat="1">
      <c r="B420" s="220"/>
      <c r="D420" s="221" t="s">
        <v>196</v>
      </c>
      <c r="E420" s="222" t="s">
        <v>5</v>
      </c>
      <c r="F420" s="223" t="s">
        <v>203</v>
      </c>
      <c r="H420" s="224">
        <v>43.421999999999997</v>
      </c>
      <c r="I420" s="225"/>
      <c r="L420" s="220"/>
      <c r="M420" s="226"/>
      <c r="N420" s="227"/>
      <c r="O420" s="227"/>
      <c r="P420" s="227"/>
      <c r="Q420" s="227"/>
      <c r="R420" s="227"/>
      <c r="S420" s="227"/>
      <c r="T420" s="228"/>
      <c r="AT420" s="229" t="s">
        <v>196</v>
      </c>
      <c r="AU420" s="229" t="s">
        <v>80</v>
      </c>
      <c r="AV420" s="15" t="s">
        <v>194</v>
      </c>
      <c r="AW420" s="15" t="s">
        <v>37</v>
      </c>
      <c r="AX420" s="15" t="s">
        <v>24</v>
      </c>
      <c r="AY420" s="229" t="s">
        <v>187</v>
      </c>
    </row>
    <row r="421" spans="2:65" s="1" customFormat="1" ht="31.5" customHeight="1">
      <c r="B421" s="182"/>
      <c r="C421" s="183" t="s">
        <v>474</v>
      </c>
      <c r="D421" s="183" t="s">
        <v>189</v>
      </c>
      <c r="E421" s="184" t="s">
        <v>475</v>
      </c>
      <c r="F421" s="185" t="s">
        <v>476</v>
      </c>
      <c r="G421" s="186" t="s">
        <v>258</v>
      </c>
      <c r="H421" s="187">
        <v>1.054</v>
      </c>
      <c r="I421" s="188"/>
      <c r="J421" s="189">
        <f>ROUND(I421*H421,2)</f>
        <v>0</v>
      </c>
      <c r="K421" s="185" t="s">
        <v>193</v>
      </c>
      <c r="L421" s="42"/>
      <c r="M421" s="190" t="s">
        <v>5</v>
      </c>
      <c r="N421" s="191" t="s">
        <v>44</v>
      </c>
      <c r="O421" s="43"/>
      <c r="P421" s="192">
        <f>O421*H421</f>
        <v>0</v>
      </c>
      <c r="Q421" s="192">
        <v>1.9536000000000001E-2</v>
      </c>
      <c r="R421" s="192">
        <f>Q421*H421</f>
        <v>2.0590944000000003E-2</v>
      </c>
      <c r="S421" s="192">
        <v>0</v>
      </c>
      <c r="T421" s="193">
        <f>S421*H421</f>
        <v>0</v>
      </c>
      <c r="AR421" s="25" t="s">
        <v>194</v>
      </c>
      <c r="AT421" s="25" t="s">
        <v>189</v>
      </c>
      <c r="AU421" s="25" t="s">
        <v>80</v>
      </c>
      <c r="AY421" s="25" t="s">
        <v>187</v>
      </c>
      <c r="BE421" s="194">
        <f>IF(N421="základní",J421,0)</f>
        <v>0</v>
      </c>
      <c r="BF421" s="194">
        <f>IF(N421="snížená",J421,0)</f>
        <v>0</v>
      </c>
      <c r="BG421" s="194">
        <f>IF(N421="zákl. přenesená",J421,0)</f>
        <v>0</v>
      </c>
      <c r="BH421" s="194">
        <f>IF(N421="sníž. přenesená",J421,0)</f>
        <v>0</v>
      </c>
      <c r="BI421" s="194">
        <f>IF(N421="nulová",J421,0)</f>
        <v>0</v>
      </c>
      <c r="BJ421" s="25" t="s">
        <v>24</v>
      </c>
      <c r="BK421" s="194">
        <f>ROUND(I421*H421,2)</f>
        <v>0</v>
      </c>
      <c r="BL421" s="25" t="s">
        <v>194</v>
      </c>
      <c r="BM421" s="25" t="s">
        <v>477</v>
      </c>
    </row>
    <row r="422" spans="2:65" s="12" customFormat="1">
      <c r="B422" s="195"/>
      <c r="D422" s="196" t="s">
        <v>196</v>
      </c>
      <c r="E422" s="197" t="s">
        <v>5</v>
      </c>
      <c r="F422" s="198" t="s">
        <v>478</v>
      </c>
      <c r="H422" s="199" t="s">
        <v>5</v>
      </c>
      <c r="I422" s="200"/>
      <c r="L422" s="195"/>
      <c r="M422" s="201"/>
      <c r="N422" s="202"/>
      <c r="O422" s="202"/>
      <c r="P422" s="202"/>
      <c r="Q422" s="202"/>
      <c r="R422" s="202"/>
      <c r="S422" s="202"/>
      <c r="T422" s="203"/>
      <c r="AT422" s="199" t="s">
        <v>196</v>
      </c>
      <c r="AU422" s="199" t="s">
        <v>80</v>
      </c>
      <c r="AV422" s="12" t="s">
        <v>24</v>
      </c>
      <c r="AW422" s="12" t="s">
        <v>37</v>
      </c>
      <c r="AX422" s="12" t="s">
        <v>73</v>
      </c>
      <c r="AY422" s="199" t="s">
        <v>187</v>
      </c>
    </row>
    <row r="423" spans="2:65" s="12" customFormat="1">
      <c r="B423" s="195"/>
      <c r="D423" s="196" t="s">
        <v>196</v>
      </c>
      <c r="E423" s="197" t="s">
        <v>5</v>
      </c>
      <c r="F423" s="198" t="s">
        <v>479</v>
      </c>
      <c r="H423" s="199" t="s">
        <v>5</v>
      </c>
      <c r="I423" s="200"/>
      <c r="L423" s="195"/>
      <c r="M423" s="201"/>
      <c r="N423" s="202"/>
      <c r="O423" s="202"/>
      <c r="P423" s="202"/>
      <c r="Q423" s="202"/>
      <c r="R423" s="202"/>
      <c r="S423" s="202"/>
      <c r="T423" s="203"/>
      <c r="AT423" s="199" t="s">
        <v>196</v>
      </c>
      <c r="AU423" s="199" t="s">
        <v>80</v>
      </c>
      <c r="AV423" s="12" t="s">
        <v>24</v>
      </c>
      <c r="AW423" s="12" t="s">
        <v>37</v>
      </c>
      <c r="AX423" s="12" t="s">
        <v>73</v>
      </c>
      <c r="AY423" s="199" t="s">
        <v>187</v>
      </c>
    </row>
    <row r="424" spans="2:65" s="12" customFormat="1">
      <c r="B424" s="195"/>
      <c r="D424" s="196" t="s">
        <v>196</v>
      </c>
      <c r="E424" s="197" t="s">
        <v>5</v>
      </c>
      <c r="F424" s="198" t="s">
        <v>480</v>
      </c>
      <c r="H424" s="199" t="s">
        <v>5</v>
      </c>
      <c r="I424" s="200"/>
      <c r="L424" s="195"/>
      <c r="M424" s="201"/>
      <c r="N424" s="202"/>
      <c r="O424" s="202"/>
      <c r="P424" s="202"/>
      <c r="Q424" s="202"/>
      <c r="R424" s="202"/>
      <c r="S424" s="202"/>
      <c r="T424" s="203"/>
      <c r="AT424" s="199" t="s">
        <v>196</v>
      </c>
      <c r="AU424" s="199" t="s">
        <v>80</v>
      </c>
      <c r="AV424" s="12" t="s">
        <v>24</v>
      </c>
      <c r="AW424" s="12" t="s">
        <v>37</v>
      </c>
      <c r="AX424" s="12" t="s">
        <v>73</v>
      </c>
      <c r="AY424" s="199" t="s">
        <v>187</v>
      </c>
    </row>
    <row r="425" spans="2:65" s="12" customFormat="1">
      <c r="B425" s="195"/>
      <c r="D425" s="196" t="s">
        <v>196</v>
      </c>
      <c r="E425" s="197" t="s">
        <v>5</v>
      </c>
      <c r="F425" s="198" t="s">
        <v>481</v>
      </c>
      <c r="H425" s="199" t="s">
        <v>5</v>
      </c>
      <c r="I425" s="200"/>
      <c r="L425" s="195"/>
      <c r="M425" s="201"/>
      <c r="N425" s="202"/>
      <c r="O425" s="202"/>
      <c r="P425" s="202"/>
      <c r="Q425" s="202"/>
      <c r="R425" s="202"/>
      <c r="S425" s="202"/>
      <c r="T425" s="203"/>
      <c r="AT425" s="199" t="s">
        <v>196</v>
      </c>
      <c r="AU425" s="199" t="s">
        <v>80</v>
      </c>
      <c r="AV425" s="12" t="s">
        <v>24</v>
      </c>
      <c r="AW425" s="12" t="s">
        <v>37</v>
      </c>
      <c r="AX425" s="12" t="s">
        <v>73</v>
      </c>
      <c r="AY425" s="199" t="s">
        <v>187</v>
      </c>
    </row>
    <row r="426" spans="2:65" s="13" customFormat="1">
      <c r="B426" s="204"/>
      <c r="D426" s="196" t="s">
        <v>196</v>
      </c>
      <c r="E426" s="205" t="s">
        <v>5</v>
      </c>
      <c r="F426" s="206" t="s">
        <v>482</v>
      </c>
      <c r="H426" s="207">
        <v>0.60799999999999998</v>
      </c>
      <c r="I426" s="208"/>
      <c r="L426" s="204"/>
      <c r="M426" s="209"/>
      <c r="N426" s="210"/>
      <c r="O426" s="210"/>
      <c r="P426" s="210"/>
      <c r="Q426" s="210"/>
      <c r="R426" s="210"/>
      <c r="S426" s="210"/>
      <c r="T426" s="211"/>
      <c r="AT426" s="205" t="s">
        <v>196</v>
      </c>
      <c r="AU426" s="205" t="s">
        <v>80</v>
      </c>
      <c r="AV426" s="13" t="s">
        <v>80</v>
      </c>
      <c r="AW426" s="13" t="s">
        <v>37</v>
      </c>
      <c r="AX426" s="13" t="s">
        <v>73</v>
      </c>
      <c r="AY426" s="205" t="s">
        <v>187</v>
      </c>
    </row>
    <row r="427" spans="2:65" s="12" customFormat="1">
      <c r="B427" s="195"/>
      <c r="D427" s="196" t="s">
        <v>196</v>
      </c>
      <c r="E427" s="197" t="s">
        <v>5</v>
      </c>
      <c r="F427" s="198" t="s">
        <v>483</v>
      </c>
      <c r="H427" s="199" t="s">
        <v>5</v>
      </c>
      <c r="I427" s="200"/>
      <c r="L427" s="195"/>
      <c r="M427" s="201"/>
      <c r="N427" s="202"/>
      <c r="O427" s="202"/>
      <c r="P427" s="202"/>
      <c r="Q427" s="202"/>
      <c r="R427" s="202"/>
      <c r="S427" s="202"/>
      <c r="T427" s="203"/>
      <c r="AT427" s="199" t="s">
        <v>196</v>
      </c>
      <c r="AU427" s="199" t="s">
        <v>80</v>
      </c>
      <c r="AV427" s="12" t="s">
        <v>24</v>
      </c>
      <c r="AW427" s="12" t="s">
        <v>37</v>
      </c>
      <c r="AX427" s="12" t="s">
        <v>73</v>
      </c>
      <c r="AY427" s="199" t="s">
        <v>187</v>
      </c>
    </row>
    <row r="428" spans="2:65" s="13" customFormat="1">
      <c r="B428" s="204"/>
      <c r="D428" s="196" t="s">
        <v>196</v>
      </c>
      <c r="E428" s="205" t="s">
        <v>5</v>
      </c>
      <c r="F428" s="206" t="s">
        <v>484</v>
      </c>
      <c r="H428" s="207">
        <v>0.05</v>
      </c>
      <c r="I428" s="208"/>
      <c r="L428" s="204"/>
      <c r="M428" s="209"/>
      <c r="N428" s="210"/>
      <c r="O428" s="210"/>
      <c r="P428" s="210"/>
      <c r="Q428" s="210"/>
      <c r="R428" s="210"/>
      <c r="S428" s="210"/>
      <c r="T428" s="211"/>
      <c r="AT428" s="205" t="s">
        <v>196</v>
      </c>
      <c r="AU428" s="205" t="s">
        <v>80</v>
      </c>
      <c r="AV428" s="13" t="s">
        <v>80</v>
      </c>
      <c r="AW428" s="13" t="s">
        <v>37</v>
      </c>
      <c r="AX428" s="13" t="s">
        <v>73</v>
      </c>
      <c r="AY428" s="205" t="s">
        <v>187</v>
      </c>
    </row>
    <row r="429" spans="2:65" s="12" customFormat="1">
      <c r="B429" s="195"/>
      <c r="D429" s="196" t="s">
        <v>196</v>
      </c>
      <c r="E429" s="197" t="s">
        <v>5</v>
      </c>
      <c r="F429" s="198" t="s">
        <v>485</v>
      </c>
      <c r="H429" s="199" t="s">
        <v>5</v>
      </c>
      <c r="I429" s="200"/>
      <c r="L429" s="195"/>
      <c r="M429" s="201"/>
      <c r="N429" s="202"/>
      <c r="O429" s="202"/>
      <c r="P429" s="202"/>
      <c r="Q429" s="202"/>
      <c r="R429" s="202"/>
      <c r="S429" s="202"/>
      <c r="T429" s="203"/>
      <c r="AT429" s="199" t="s">
        <v>196</v>
      </c>
      <c r="AU429" s="199" t="s">
        <v>80</v>
      </c>
      <c r="AV429" s="12" t="s">
        <v>24</v>
      </c>
      <c r="AW429" s="12" t="s">
        <v>37</v>
      </c>
      <c r="AX429" s="12" t="s">
        <v>73</v>
      </c>
      <c r="AY429" s="199" t="s">
        <v>187</v>
      </c>
    </row>
    <row r="430" spans="2:65" s="13" customFormat="1">
      <c r="B430" s="204"/>
      <c r="D430" s="196" t="s">
        <v>196</v>
      </c>
      <c r="E430" s="205" t="s">
        <v>5</v>
      </c>
      <c r="F430" s="206" t="s">
        <v>486</v>
      </c>
      <c r="H430" s="207">
        <v>3.1E-2</v>
      </c>
      <c r="I430" s="208"/>
      <c r="L430" s="204"/>
      <c r="M430" s="209"/>
      <c r="N430" s="210"/>
      <c r="O430" s="210"/>
      <c r="P430" s="210"/>
      <c r="Q430" s="210"/>
      <c r="R430" s="210"/>
      <c r="S430" s="210"/>
      <c r="T430" s="211"/>
      <c r="AT430" s="205" t="s">
        <v>196</v>
      </c>
      <c r="AU430" s="205" t="s">
        <v>80</v>
      </c>
      <c r="AV430" s="13" t="s">
        <v>80</v>
      </c>
      <c r="AW430" s="13" t="s">
        <v>37</v>
      </c>
      <c r="AX430" s="13" t="s">
        <v>73</v>
      </c>
      <c r="AY430" s="205" t="s">
        <v>187</v>
      </c>
    </row>
    <row r="431" spans="2:65" s="12" customFormat="1">
      <c r="B431" s="195"/>
      <c r="D431" s="196" t="s">
        <v>196</v>
      </c>
      <c r="E431" s="197" t="s">
        <v>5</v>
      </c>
      <c r="F431" s="198" t="s">
        <v>458</v>
      </c>
      <c r="H431" s="199" t="s">
        <v>5</v>
      </c>
      <c r="I431" s="200"/>
      <c r="L431" s="195"/>
      <c r="M431" s="201"/>
      <c r="N431" s="202"/>
      <c r="O431" s="202"/>
      <c r="P431" s="202"/>
      <c r="Q431" s="202"/>
      <c r="R431" s="202"/>
      <c r="S431" s="202"/>
      <c r="T431" s="203"/>
      <c r="AT431" s="199" t="s">
        <v>196</v>
      </c>
      <c r="AU431" s="199" t="s">
        <v>80</v>
      </c>
      <c r="AV431" s="12" t="s">
        <v>24</v>
      </c>
      <c r="AW431" s="12" t="s">
        <v>37</v>
      </c>
      <c r="AX431" s="12" t="s">
        <v>73</v>
      </c>
      <c r="AY431" s="199" t="s">
        <v>187</v>
      </c>
    </row>
    <row r="432" spans="2:65" s="12" customFormat="1">
      <c r="B432" s="195"/>
      <c r="D432" s="196" t="s">
        <v>196</v>
      </c>
      <c r="E432" s="197" t="s">
        <v>5</v>
      </c>
      <c r="F432" s="198" t="s">
        <v>481</v>
      </c>
      <c r="H432" s="199" t="s">
        <v>5</v>
      </c>
      <c r="I432" s="200"/>
      <c r="L432" s="195"/>
      <c r="M432" s="201"/>
      <c r="N432" s="202"/>
      <c r="O432" s="202"/>
      <c r="P432" s="202"/>
      <c r="Q432" s="202"/>
      <c r="R432" s="202"/>
      <c r="S432" s="202"/>
      <c r="T432" s="203"/>
      <c r="AT432" s="199" t="s">
        <v>196</v>
      </c>
      <c r="AU432" s="199" t="s">
        <v>80</v>
      </c>
      <c r="AV432" s="12" t="s">
        <v>24</v>
      </c>
      <c r="AW432" s="12" t="s">
        <v>37</v>
      </c>
      <c r="AX432" s="12" t="s">
        <v>73</v>
      </c>
      <c r="AY432" s="199" t="s">
        <v>187</v>
      </c>
    </row>
    <row r="433" spans="2:65" s="13" customFormat="1">
      <c r="B433" s="204"/>
      <c r="D433" s="196" t="s">
        <v>196</v>
      </c>
      <c r="E433" s="205" t="s">
        <v>5</v>
      </c>
      <c r="F433" s="206" t="s">
        <v>487</v>
      </c>
      <c r="H433" s="207">
        <v>0.36499999999999999</v>
      </c>
      <c r="I433" s="208"/>
      <c r="L433" s="204"/>
      <c r="M433" s="209"/>
      <c r="N433" s="210"/>
      <c r="O433" s="210"/>
      <c r="P433" s="210"/>
      <c r="Q433" s="210"/>
      <c r="R433" s="210"/>
      <c r="S433" s="210"/>
      <c r="T433" s="211"/>
      <c r="AT433" s="205" t="s">
        <v>196</v>
      </c>
      <c r="AU433" s="205" t="s">
        <v>80</v>
      </c>
      <c r="AV433" s="13" t="s">
        <v>80</v>
      </c>
      <c r="AW433" s="13" t="s">
        <v>37</v>
      </c>
      <c r="AX433" s="13" t="s">
        <v>73</v>
      </c>
      <c r="AY433" s="205" t="s">
        <v>187</v>
      </c>
    </row>
    <row r="434" spans="2:65" s="14" customFormat="1">
      <c r="B434" s="212"/>
      <c r="D434" s="196" t="s">
        <v>196</v>
      </c>
      <c r="E434" s="213" t="s">
        <v>5</v>
      </c>
      <c r="F434" s="214" t="s">
        <v>201</v>
      </c>
      <c r="H434" s="215">
        <v>1.054</v>
      </c>
      <c r="I434" s="216"/>
      <c r="L434" s="212"/>
      <c r="M434" s="217"/>
      <c r="N434" s="218"/>
      <c r="O434" s="218"/>
      <c r="P434" s="218"/>
      <c r="Q434" s="218"/>
      <c r="R434" s="218"/>
      <c r="S434" s="218"/>
      <c r="T434" s="219"/>
      <c r="AT434" s="213" t="s">
        <v>196</v>
      </c>
      <c r="AU434" s="213" t="s">
        <v>80</v>
      </c>
      <c r="AV434" s="14" t="s">
        <v>202</v>
      </c>
      <c r="AW434" s="14" t="s">
        <v>37</v>
      </c>
      <c r="AX434" s="14" t="s">
        <v>73</v>
      </c>
      <c r="AY434" s="213" t="s">
        <v>187</v>
      </c>
    </row>
    <row r="435" spans="2:65" s="15" customFormat="1">
      <c r="B435" s="220"/>
      <c r="D435" s="221" t="s">
        <v>196</v>
      </c>
      <c r="E435" s="222" t="s">
        <v>5</v>
      </c>
      <c r="F435" s="223" t="s">
        <v>203</v>
      </c>
      <c r="H435" s="224">
        <v>1.054</v>
      </c>
      <c r="I435" s="225"/>
      <c r="L435" s="220"/>
      <c r="M435" s="226"/>
      <c r="N435" s="227"/>
      <c r="O435" s="227"/>
      <c r="P435" s="227"/>
      <c r="Q435" s="227"/>
      <c r="R435" s="227"/>
      <c r="S435" s="227"/>
      <c r="T435" s="228"/>
      <c r="AT435" s="229" t="s">
        <v>196</v>
      </c>
      <c r="AU435" s="229" t="s">
        <v>80</v>
      </c>
      <c r="AV435" s="15" t="s">
        <v>194</v>
      </c>
      <c r="AW435" s="15" t="s">
        <v>37</v>
      </c>
      <c r="AX435" s="15" t="s">
        <v>24</v>
      </c>
      <c r="AY435" s="229" t="s">
        <v>187</v>
      </c>
    </row>
    <row r="436" spans="2:65" s="1" customFormat="1" ht="22.5" customHeight="1">
      <c r="B436" s="182"/>
      <c r="C436" s="230" t="s">
        <v>488</v>
      </c>
      <c r="D436" s="230" t="s">
        <v>269</v>
      </c>
      <c r="E436" s="231" t="s">
        <v>489</v>
      </c>
      <c r="F436" s="232" t="s">
        <v>490</v>
      </c>
      <c r="G436" s="233" t="s">
        <v>258</v>
      </c>
      <c r="H436" s="234">
        <v>0.97299999999999998</v>
      </c>
      <c r="I436" s="235"/>
      <c r="J436" s="236">
        <f>ROUND(I436*H436,2)</f>
        <v>0</v>
      </c>
      <c r="K436" s="232" t="s">
        <v>193</v>
      </c>
      <c r="L436" s="237"/>
      <c r="M436" s="238" t="s">
        <v>5</v>
      </c>
      <c r="N436" s="239" t="s">
        <v>44</v>
      </c>
      <c r="O436" s="43"/>
      <c r="P436" s="192">
        <f>O436*H436</f>
        <v>0</v>
      </c>
      <c r="Q436" s="192">
        <v>1</v>
      </c>
      <c r="R436" s="192">
        <f>Q436*H436</f>
        <v>0.97299999999999998</v>
      </c>
      <c r="S436" s="192">
        <v>0</v>
      </c>
      <c r="T436" s="193">
        <f>S436*H436</f>
        <v>0</v>
      </c>
      <c r="AR436" s="25" t="s">
        <v>240</v>
      </c>
      <c r="AT436" s="25" t="s">
        <v>269</v>
      </c>
      <c r="AU436" s="25" t="s">
        <v>80</v>
      </c>
      <c r="AY436" s="25" t="s">
        <v>187</v>
      </c>
      <c r="BE436" s="194">
        <f>IF(N436="základní",J436,0)</f>
        <v>0</v>
      </c>
      <c r="BF436" s="194">
        <f>IF(N436="snížená",J436,0)</f>
        <v>0</v>
      </c>
      <c r="BG436" s="194">
        <f>IF(N436="zákl. přenesená",J436,0)</f>
        <v>0</v>
      </c>
      <c r="BH436" s="194">
        <f>IF(N436="sníž. přenesená",J436,0)</f>
        <v>0</v>
      </c>
      <c r="BI436" s="194">
        <f>IF(N436="nulová",J436,0)</f>
        <v>0</v>
      </c>
      <c r="BJ436" s="25" t="s">
        <v>24</v>
      </c>
      <c r="BK436" s="194">
        <f>ROUND(I436*H436,2)</f>
        <v>0</v>
      </c>
      <c r="BL436" s="25" t="s">
        <v>194</v>
      </c>
      <c r="BM436" s="25" t="s">
        <v>491</v>
      </c>
    </row>
    <row r="437" spans="2:65" s="1" customFormat="1" ht="27">
      <c r="B437" s="42"/>
      <c r="D437" s="196" t="s">
        <v>417</v>
      </c>
      <c r="F437" s="243" t="s">
        <v>492</v>
      </c>
      <c r="I437" s="244"/>
      <c r="L437" s="42"/>
      <c r="M437" s="245"/>
      <c r="N437" s="43"/>
      <c r="O437" s="43"/>
      <c r="P437" s="43"/>
      <c r="Q437" s="43"/>
      <c r="R437" s="43"/>
      <c r="S437" s="43"/>
      <c r="T437" s="71"/>
      <c r="AT437" s="25" t="s">
        <v>417</v>
      </c>
      <c r="AU437" s="25" t="s">
        <v>80</v>
      </c>
    </row>
    <row r="438" spans="2:65" s="12" customFormat="1">
      <c r="B438" s="195"/>
      <c r="D438" s="196" t="s">
        <v>196</v>
      </c>
      <c r="E438" s="197" t="s">
        <v>5</v>
      </c>
      <c r="F438" s="198" t="s">
        <v>493</v>
      </c>
      <c r="H438" s="199" t="s">
        <v>5</v>
      </c>
      <c r="I438" s="200"/>
      <c r="L438" s="195"/>
      <c r="M438" s="201"/>
      <c r="N438" s="202"/>
      <c r="O438" s="202"/>
      <c r="P438" s="202"/>
      <c r="Q438" s="202"/>
      <c r="R438" s="202"/>
      <c r="S438" s="202"/>
      <c r="T438" s="203"/>
      <c r="AT438" s="199" t="s">
        <v>196</v>
      </c>
      <c r="AU438" s="199" t="s">
        <v>80</v>
      </c>
      <c r="AV438" s="12" t="s">
        <v>24</v>
      </c>
      <c r="AW438" s="12" t="s">
        <v>37</v>
      </c>
      <c r="AX438" s="12" t="s">
        <v>73</v>
      </c>
      <c r="AY438" s="199" t="s">
        <v>187</v>
      </c>
    </row>
    <row r="439" spans="2:65" s="12" customFormat="1">
      <c r="B439" s="195"/>
      <c r="D439" s="196" t="s">
        <v>196</v>
      </c>
      <c r="E439" s="197" t="s">
        <v>5</v>
      </c>
      <c r="F439" s="198" t="s">
        <v>479</v>
      </c>
      <c r="H439" s="199" t="s">
        <v>5</v>
      </c>
      <c r="I439" s="200"/>
      <c r="L439" s="195"/>
      <c r="M439" s="201"/>
      <c r="N439" s="202"/>
      <c r="O439" s="202"/>
      <c r="P439" s="202"/>
      <c r="Q439" s="202"/>
      <c r="R439" s="202"/>
      <c r="S439" s="202"/>
      <c r="T439" s="203"/>
      <c r="AT439" s="199" t="s">
        <v>196</v>
      </c>
      <c r="AU439" s="199" t="s">
        <v>80</v>
      </c>
      <c r="AV439" s="12" t="s">
        <v>24</v>
      </c>
      <c r="AW439" s="12" t="s">
        <v>37</v>
      </c>
      <c r="AX439" s="12" t="s">
        <v>73</v>
      </c>
      <c r="AY439" s="199" t="s">
        <v>187</v>
      </c>
    </row>
    <row r="440" spans="2:65" s="12" customFormat="1">
      <c r="B440" s="195"/>
      <c r="D440" s="196" t="s">
        <v>196</v>
      </c>
      <c r="E440" s="197" t="s">
        <v>5</v>
      </c>
      <c r="F440" s="198" t="s">
        <v>480</v>
      </c>
      <c r="H440" s="199" t="s">
        <v>5</v>
      </c>
      <c r="I440" s="200"/>
      <c r="L440" s="195"/>
      <c r="M440" s="201"/>
      <c r="N440" s="202"/>
      <c r="O440" s="202"/>
      <c r="P440" s="202"/>
      <c r="Q440" s="202"/>
      <c r="R440" s="202"/>
      <c r="S440" s="202"/>
      <c r="T440" s="203"/>
      <c r="AT440" s="199" t="s">
        <v>196</v>
      </c>
      <c r="AU440" s="199" t="s">
        <v>80</v>
      </c>
      <c r="AV440" s="12" t="s">
        <v>24</v>
      </c>
      <c r="AW440" s="12" t="s">
        <v>37</v>
      </c>
      <c r="AX440" s="12" t="s">
        <v>73</v>
      </c>
      <c r="AY440" s="199" t="s">
        <v>187</v>
      </c>
    </row>
    <row r="441" spans="2:65" s="12" customFormat="1">
      <c r="B441" s="195"/>
      <c r="D441" s="196" t="s">
        <v>196</v>
      </c>
      <c r="E441" s="197" t="s">
        <v>5</v>
      </c>
      <c r="F441" s="198" t="s">
        <v>481</v>
      </c>
      <c r="H441" s="199" t="s">
        <v>5</v>
      </c>
      <c r="I441" s="200"/>
      <c r="L441" s="195"/>
      <c r="M441" s="201"/>
      <c r="N441" s="202"/>
      <c r="O441" s="202"/>
      <c r="P441" s="202"/>
      <c r="Q441" s="202"/>
      <c r="R441" s="202"/>
      <c r="S441" s="202"/>
      <c r="T441" s="203"/>
      <c r="AT441" s="199" t="s">
        <v>196</v>
      </c>
      <c r="AU441" s="199" t="s">
        <v>80</v>
      </c>
      <c r="AV441" s="12" t="s">
        <v>24</v>
      </c>
      <c r="AW441" s="12" t="s">
        <v>37</v>
      </c>
      <c r="AX441" s="12" t="s">
        <v>73</v>
      </c>
      <c r="AY441" s="199" t="s">
        <v>187</v>
      </c>
    </row>
    <row r="442" spans="2:65" s="13" customFormat="1">
      <c r="B442" s="204"/>
      <c r="D442" s="196" t="s">
        <v>196</v>
      </c>
      <c r="E442" s="205" t="s">
        <v>5</v>
      </c>
      <c r="F442" s="206" t="s">
        <v>482</v>
      </c>
      <c r="H442" s="207">
        <v>0.60799999999999998</v>
      </c>
      <c r="I442" s="208"/>
      <c r="L442" s="204"/>
      <c r="M442" s="209"/>
      <c r="N442" s="210"/>
      <c r="O442" s="210"/>
      <c r="P442" s="210"/>
      <c r="Q442" s="210"/>
      <c r="R442" s="210"/>
      <c r="S442" s="210"/>
      <c r="T442" s="211"/>
      <c r="AT442" s="205" t="s">
        <v>196</v>
      </c>
      <c r="AU442" s="205" t="s">
        <v>80</v>
      </c>
      <c r="AV442" s="13" t="s">
        <v>80</v>
      </c>
      <c r="AW442" s="13" t="s">
        <v>37</v>
      </c>
      <c r="AX442" s="13" t="s">
        <v>73</v>
      </c>
      <c r="AY442" s="205" t="s">
        <v>187</v>
      </c>
    </row>
    <row r="443" spans="2:65" s="12" customFormat="1">
      <c r="B443" s="195"/>
      <c r="D443" s="196" t="s">
        <v>196</v>
      </c>
      <c r="E443" s="197" t="s">
        <v>5</v>
      </c>
      <c r="F443" s="198" t="s">
        <v>458</v>
      </c>
      <c r="H443" s="199" t="s">
        <v>5</v>
      </c>
      <c r="I443" s="200"/>
      <c r="L443" s="195"/>
      <c r="M443" s="201"/>
      <c r="N443" s="202"/>
      <c r="O443" s="202"/>
      <c r="P443" s="202"/>
      <c r="Q443" s="202"/>
      <c r="R443" s="202"/>
      <c r="S443" s="202"/>
      <c r="T443" s="203"/>
      <c r="AT443" s="199" t="s">
        <v>196</v>
      </c>
      <c r="AU443" s="199" t="s">
        <v>80</v>
      </c>
      <c r="AV443" s="12" t="s">
        <v>24</v>
      </c>
      <c r="AW443" s="12" t="s">
        <v>37</v>
      </c>
      <c r="AX443" s="12" t="s">
        <v>73</v>
      </c>
      <c r="AY443" s="199" t="s">
        <v>187</v>
      </c>
    </row>
    <row r="444" spans="2:65" s="12" customFormat="1">
      <c r="B444" s="195"/>
      <c r="D444" s="196" t="s">
        <v>196</v>
      </c>
      <c r="E444" s="197" t="s">
        <v>5</v>
      </c>
      <c r="F444" s="198" t="s">
        <v>481</v>
      </c>
      <c r="H444" s="199" t="s">
        <v>5</v>
      </c>
      <c r="I444" s="200"/>
      <c r="L444" s="195"/>
      <c r="M444" s="201"/>
      <c r="N444" s="202"/>
      <c r="O444" s="202"/>
      <c r="P444" s="202"/>
      <c r="Q444" s="202"/>
      <c r="R444" s="202"/>
      <c r="S444" s="202"/>
      <c r="T444" s="203"/>
      <c r="AT444" s="199" t="s">
        <v>196</v>
      </c>
      <c r="AU444" s="199" t="s">
        <v>80</v>
      </c>
      <c r="AV444" s="12" t="s">
        <v>24</v>
      </c>
      <c r="AW444" s="12" t="s">
        <v>37</v>
      </c>
      <c r="AX444" s="12" t="s">
        <v>73</v>
      </c>
      <c r="AY444" s="199" t="s">
        <v>187</v>
      </c>
    </row>
    <row r="445" spans="2:65" s="13" customFormat="1">
      <c r="B445" s="204"/>
      <c r="D445" s="196" t="s">
        <v>196</v>
      </c>
      <c r="E445" s="205" t="s">
        <v>5</v>
      </c>
      <c r="F445" s="206" t="s">
        <v>487</v>
      </c>
      <c r="H445" s="207">
        <v>0.36499999999999999</v>
      </c>
      <c r="I445" s="208"/>
      <c r="L445" s="204"/>
      <c r="M445" s="209"/>
      <c r="N445" s="210"/>
      <c r="O445" s="210"/>
      <c r="P445" s="210"/>
      <c r="Q445" s="210"/>
      <c r="R445" s="210"/>
      <c r="S445" s="210"/>
      <c r="T445" s="211"/>
      <c r="AT445" s="205" t="s">
        <v>196</v>
      </c>
      <c r="AU445" s="205" t="s">
        <v>80</v>
      </c>
      <c r="AV445" s="13" t="s">
        <v>80</v>
      </c>
      <c r="AW445" s="13" t="s">
        <v>37</v>
      </c>
      <c r="AX445" s="13" t="s">
        <v>73</v>
      </c>
      <c r="AY445" s="205" t="s">
        <v>187</v>
      </c>
    </row>
    <row r="446" spans="2:65" s="14" customFormat="1">
      <c r="B446" s="212"/>
      <c r="D446" s="196" t="s">
        <v>196</v>
      </c>
      <c r="E446" s="213" t="s">
        <v>5</v>
      </c>
      <c r="F446" s="214" t="s">
        <v>201</v>
      </c>
      <c r="H446" s="215">
        <v>0.97299999999999998</v>
      </c>
      <c r="I446" s="216"/>
      <c r="L446" s="212"/>
      <c r="M446" s="217"/>
      <c r="N446" s="218"/>
      <c r="O446" s="218"/>
      <c r="P446" s="218"/>
      <c r="Q446" s="218"/>
      <c r="R446" s="218"/>
      <c r="S446" s="218"/>
      <c r="T446" s="219"/>
      <c r="AT446" s="213" t="s">
        <v>196</v>
      </c>
      <c r="AU446" s="213" t="s">
        <v>80</v>
      </c>
      <c r="AV446" s="14" t="s">
        <v>202</v>
      </c>
      <c r="AW446" s="14" t="s">
        <v>37</v>
      </c>
      <c r="AX446" s="14" t="s">
        <v>73</v>
      </c>
      <c r="AY446" s="213" t="s">
        <v>187</v>
      </c>
    </row>
    <row r="447" spans="2:65" s="15" customFormat="1">
      <c r="B447" s="220"/>
      <c r="D447" s="221" t="s">
        <v>196</v>
      </c>
      <c r="E447" s="222" t="s">
        <v>5</v>
      </c>
      <c r="F447" s="223" t="s">
        <v>203</v>
      </c>
      <c r="H447" s="224">
        <v>0.97299999999999998</v>
      </c>
      <c r="I447" s="225"/>
      <c r="L447" s="220"/>
      <c r="M447" s="226"/>
      <c r="N447" s="227"/>
      <c r="O447" s="227"/>
      <c r="P447" s="227"/>
      <c r="Q447" s="227"/>
      <c r="R447" s="227"/>
      <c r="S447" s="227"/>
      <c r="T447" s="228"/>
      <c r="AT447" s="229" t="s">
        <v>196</v>
      </c>
      <c r="AU447" s="229" t="s">
        <v>80</v>
      </c>
      <c r="AV447" s="15" t="s">
        <v>194</v>
      </c>
      <c r="AW447" s="15" t="s">
        <v>37</v>
      </c>
      <c r="AX447" s="15" t="s">
        <v>24</v>
      </c>
      <c r="AY447" s="229" t="s">
        <v>187</v>
      </c>
    </row>
    <row r="448" spans="2:65" s="1" customFormat="1" ht="22.5" customHeight="1">
      <c r="B448" s="182"/>
      <c r="C448" s="230" t="s">
        <v>494</v>
      </c>
      <c r="D448" s="230" t="s">
        <v>269</v>
      </c>
      <c r="E448" s="231" t="s">
        <v>495</v>
      </c>
      <c r="F448" s="232" t="s">
        <v>496</v>
      </c>
      <c r="G448" s="233" t="s">
        <v>258</v>
      </c>
      <c r="H448" s="234">
        <v>3.1E-2</v>
      </c>
      <c r="I448" s="235"/>
      <c r="J448" s="236">
        <f>ROUND(I448*H448,2)</f>
        <v>0</v>
      </c>
      <c r="K448" s="232" t="s">
        <v>193</v>
      </c>
      <c r="L448" s="237"/>
      <c r="M448" s="238" t="s">
        <v>5</v>
      </c>
      <c r="N448" s="239" t="s">
        <v>44</v>
      </c>
      <c r="O448" s="43"/>
      <c r="P448" s="192">
        <f>O448*H448</f>
        <v>0</v>
      </c>
      <c r="Q448" s="192">
        <v>1</v>
      </c>
      <c r="R448" s="192">
        <f>Q448*H448</f>
        <v>3.1E-2</v>
      </c>
      <c r="S448" s="192">
        <v>0</v>
      </c>
      <c r="T448" s="193">
        <f>S448*H448</f>
        <v>0</v>
      </c>
      <c r="AR448" s="25" t="s">
        <v>240</v>
      </c>
      <c r="AT448" s="25" t="s">
        <v>269</v>
      </c>
      <c r="AU448" s="25" t="s">
        <v>80</v>
      </c>
      <c r="AY448" s="25" t="s">
        <v>187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25" t="s">
        <v>24</v>
      </c>
      <c r="BK448" s="194">
        <f>ROUND(I448*H448,2)</f>
        <v>0</v>
      </c>
      <c r="BL448" s="25" t="s">
        <v>194</v>
      </c>
      <c r="BM448" s="25" t="s">
        <v>497</v>
      </c>
    </row>
    <row r="449" spans="2:65" s="1" customFormat="1" ht="27">
      <c r="B449" s="42"/>
      <c r="D449" s="196" t="s">
        <v>417</v>
      </c>
      <c r="F449" s="243" t="s">
        <v>498</v>
      </c>
      <c r="I449" s="244"/>
      <c r="L449" s="42"/>
      <c r="M449" s="245"/>
      <c r="N449" s="43"/>
      <c r="O449" s="43"/>
      <c r="P449" s="43"/>
      <c r="Q449" s="43"/>
      <c r="R449" s="43"/>
      <c r="S449" s="43"/>
      <c r="T449" s="71"/>
      <c r="AT449" s="25" t="s">
        <v>417</v>
      </c>
      <c r="AU449" s="25" t="s">
        <v>80</v>
      </c>
    </row>
    <row r="450" spans="2:65" s="12" customFormat="1">
      <c r="B450" s="195"/>
      <c r="D450" s="196" t="s">
        <v>196</v>
      </c>
      <c r="E450" s="197" t="s">
        <v>5</v>
      </c>
      <c r="F450" s="198" t="s">
        <v>499</v>
      </c>
      <c r="H450" s="199" t="s">
        <v>5</v>
      </c>
      <c r="I450" s="200"/>
      <c r="L450" s="195"/>
      <c r="M450" s="201"/>
      <c r="N450" s="202"/>
      <c r="O450" s="202"/>
      <c r="P450" s="202"/>
      <c r="Q450" s="202"/>
      <c r="R450" s="202"/>
      <c r="S450" s="202"/>
      <c r="T450" s="203"/>
      <c r="AT450" s="199" t="s">
        <v>196</v>
      </c>
      <c r="AU450" s="199" t="s">
        <v>80</v>
      </c>
      <c r="AV450" s="12" t="s">
        <v>24</v>
      </c>
      <c r="AW450" s="12" t="s">
        <v>37</v>
      </c>
      <c r="AX450" s="12" t="s">
        <v>73</v>
      </c>
      <c r="AY450" s="199" t="s">
        <v>187</v>
      </c>
    </row>
    <row r="451" spans="2:65" s="12" customFormat="1">
      <c r="B451" s="195"/>
      <c r="D451" s="196" t="s">
        <v>196</v>
      </c>
      <c r="E451" s="197" t="s">
        <v>5</v>
      </c>
      <c r="F451" s="198" t="s">
        <v>479</v>
      </c>
      <c r="H451" s="199" t="s">
        <v>5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199" t="s">
        <v>196</v>
      </c>
      <c r="AU451" s="199" t="s">
        <v>80</v>
      </c>
      <c r="AV451" s="12" t="s">
        <v>24</v>
      </c>
      <c r="AW451" s="12" t="s">
        <v>37</v>
      </c>
      <c r="AX451" s="12" t="s">
        <v>73</v>
      </c>
      <c r="AY451" s="199" t="s">
        <v>187</v>
      </c>
    </row>
    <row r="452" spans="2:65" s="12" customFormat="1">
      <c r="B452" s="195"/>
      <c r="D452" s="196" t="s">
        <v>196</v>
      </c>
      <c r="E452" s="197" t="s">
        <v>5</v>
      </c>
      <c r="F452" s="198" t="s">
        <v>485</v>
      </c>
      <c r="H452" s="199" t="s">
        <v>5</v>
      </c>
      <c r="I452" s="200"/>
      <c r="L452" s="195"/>
      <c r="M452" s="201"/>
      <c r="N452" s="202"/>
      <c r="O452" s="202"/>
      <c r="P452" s="202"/>
      <c r="Q452" s="202"/>
      <c r="R452" s="202"/>
      <c r="S452" s="202"/>
      <c r="T452" s="203"/>
      <c r="AT452" s="199" t="s">
        <v>196</v>
      </c>
      <c r="AU452" s="199" t="s">
        <v>80</v>
      </c>
      <c r="AV452" s="12" t="s">
        <v>24</v>
      </c>
      <c r="AW452" s="12" t="s">
        <v>37</v>
      </c>
      <c r="AX452" s="12" t="s">
        <v>73</v>
      </c>
      <c r="AY452" s="199" t="s">
        <v>187</v>
      </c>
    </row>
    <row r="453" spans="2:65" s="13" customFormat="1">
      <c r="B453" s="204"/>
      <c r="D453" s="196" t="s">
        <v>196</v>
      </c>
      <c r="E453" s="205" t="s">
        <v>5</v>
      </c>
      <c r="F453" s="206" t="s">
        <v>486</v>
      </c>
      <c r="H453" s="207">
        <v>3.1E-2</v>
      </c>
      <c r="I453" s="208"/>
      <c r="L453" s="204"/>
      <c r="M453" s="209"/>
      <c r="N453" s="210"/>
      <c r="O453" s="210"/>
      <c r="P453" s="210"/>
      <c r="Q453" s="210"/>
      <c r="R453" s="210"/>
      <c r="S453" s="210"/>
      <c r="T453" s="211"/>
      <c r="AT453" s="205" t="s">
        <v>196</v>
      </c>
      <c r="AU453" s="205" t="s">
        <v>80</v>
      </c>
      <c r="AV453" s="13" t="s">
        <v>80</v>
      </c>
      <c r="AW453" s="13" t="s">
        <v>37</v>
      </c>
      <c r="AX453" s="13" t="s">
        <v>73</v>
      </c>
      <c r="AY453" s="205" t="s">
        <v>187</v>
      </c>
    </row>
    <row r="454" spans="2:65" s="14" customFormat="1">
      <c r="B454" s="212"/>
      <c r="D454" s="196" t="s">
        <v>196</v>
      </c>
      <c r="E454" s="213" t="s">
        <v>5</v>
      </c>
      <c r="F454" s="214" t="s">
        <v>201</v>
      </c>
      <c r="H454" s="215">
        <v>3.1E-2</v>
      </c>
      <c r="I454" s="216"/>
      <c r="L454" s="212"/>
      <c r="M454" s="217"/>
      <c r="N454" s="218"/>
      <c r="O454" s="218"/>
      <c r="P454" s="218"/>
      <c r="Q454" s="218"/>
      <c r="R454" s="218"/>
      <c r="S454" s="218"/>
      <c r="T454" s="219"/>
      <c r="AT454" s="213" t="s">
        <v>196</v>
      </c>
      <c r="AU454" s="213" t="s">
        <v>80</v>
      </c>
      <c r="AV454" s="14" t="s">
        <v>202</v>
      </c>
      <c r="AW454" s="14" t="s">
        <v>37</v>
      </c>
      <c r="AX454" s="14" t="s">
        <v>73</v>
      </c>
      <c r="AY454" s="213" t="s">
        <v>187</v>
      </c>
    </row>
    <row r="455" spans="2:65" s="15" customFormat="1">
      <c r="B455" s="220"/>
      <c r="D455" s="221" t="s">
        <v>196</v>
      </c>
      <c r="E455" s="222" t="s">
        <v>5</v>
      </c>
      <c r="F455" s="223" t="s">
        <v>203</v>
      </c>
      <c r="H455" s="224">
        <v>3.1E-2</v>
      </c>
      <c r="I455" s="225"/>
      <c r="L455" s="220"/>
      <c r="M455" s="226"/>
      <c r="N455" s="227"/>
      <c r="O455" s="227"/>
      <c r="P455" s="227"/>
      <c r="Q455" s="227"/>
      <c r="R455" s="227"/>
      <c r="S455" s="227"/>
      <c r="T455" s="228"/>
      <c r="AT455" s="229" t="s">
        <v>196</v>
      </c>
      <c r="AU455" s="229" t="s">
        <v>80</v>
      </c>
      <c r="AV455" s="15" t="s">
        <v>194</v>
      </c>
      <c r="AW455" s="15" t="s">
        <v>37</v>
      </c>
      <c r="AX455" s="15" t="s">
        <v>24</v>
      </c>
      <c r="AY455" s="229" t="s">
        <v>187</v>
      </c>
    </row>
    <row r="456" spans="2:65" s="1" customFormat="1" ht="22.5" customHeight="1">
      <c r="B456" s="182"/>
      <c r="C456" s="230" t="s">
        <v>500</v>
      </c>
      <c r="D456" s="230" t="s">
        <v>269</v>
      </c>
      <c r="E456" s="231" t="s">
        <v>501</v>
      </c>
      <c r="F456" s="232" t="s">
        <v>502</v>
      </c>
      <c r="G456" s="233" t="s">
        <v>258</v>
      </c>
      <c r="H456" s="234">
        <v>3.1E-2</v>
      </c>
      <c r="I456" s="235"/>
      <c r="J456" s="236">
        <f>ROUND(I456*H456,2)</f>
        <v>0</v>
      </c>
      <c r="K456" s="232" t="s">
        <v>193</v>
      </c>
      <c r="L456" s="237"/>
      <c r="M456" s="238" t="s">
        <v>5</v>
      </c>
      <c r="N456" s="239" t="s">
        <v>44</v>
      </c>
      <c r="O456" s="43"/>
      <c r="P456" s="192">
        <f>O456*H456</f>
        <v>0</v>
      </c>
      <c r="Q456" s="192">
        <v>1</v>
      </c>
      <c r="R456" s="192">
        <f>Q456*H456</f>
        <v>3.1E-2</v>
      </c>
      <c r="S456" s="192">
        <v>0</v>
      </c>
      <c r="T456" s="193">
        <f>S456*H456</f>
        <v>0</v>
      </c>
      <c r="AR456" s="25" t="s">
        <v>240</v>
      </c>
      <c r="AT456" s="25" t="s">
        <v>269</v>
      </c>
      <c r="AU456" s="25" t="s">
        <v>80</v>
      </c>
      <c r="AY456" s="25" t="s">
        <v>187</v>
      </c>
      <c r="BE456" s="194">
        <f>IF(N456="základní",J456,0)</f>
        <v>0</v>
      </c>
      <c r="BF456" s="194">
        <f>IF(N456="snížená",J456,0)</f>
        <v>0</v>
      </c>
      <c r="BG456" s="194">
        <f>IF(N456="zákl. přenesená",J456,0)</f>
        <v>0</v>
      </c>
      <c r="BH456" s="194">
        <f>IF(N456="sníž. přenesená",J456,0)</f>
        <v>0</v>
      </c>
      <c r="BI456" s="194">
        <f>IF(N456="nulová",J456,0)</f>
        <v>0</v>
      </c>
      <c r="BJ456" s="25" t="s">
        <v>24</v>
      </c>
      <c r="BK456" s="194">
        <f>ROUND(I456*H456,2)</f>
        <v>0</v>
      </c>
      <c r="BL456" s="25" t="s">
        <v>194</v>
      </c>
      <c r="BM456" s="25" t="s">
        <v>503</v>
      </c>
    </row>
    <row r="457" spans="2:65" s="1" customFormat="1" ht="27">
      <c r="B457" s="42"/>
      <c r="D457" s="196" t="s">
        <v>417</v>
      </c>
      <c r="F457" s="243" t="s">
        <v>504</v>
      </c>
      <c r="I457" s="244"/>
      <c r="L457" s="42"/>
      <c r="M457" s="245"/>
      <c r="N457" s="43"/>
      <c r="O457" s="43"/>
      <c r="P457" s="43"/>
      <c r="Q457" s="43"/>
      <c r="R457" s="43"/>
      <c r="S457" s="43"/>
      <c r="T457" s="71"/>
      <c r="AT457" s="25" t="s">
        <v>417</v>
      </c>
      <c r="AU457" s="25" t="s">
        <v>80</v>
      </c>
    </row>
    <row r="458" spans="2:65" s="12" customFormat="1">
      <c r="B458" s="195"/>
      <c r="D458" s="196" t="s">
        <v>196</v>
      </c>
      <c r="E458" s="197" t="s">
        <v>5</v>
      </c>
      <c r="F458" s="198" t="s">
        <v>499</v>
      </c>
      <c r="H458" s="199" t="s">
        <v>5</v>
      </c>
      <c r="I458" s="200"/>
      <c r="L458" s="195"/>
      <c r="M458" s="201"/>
      <c r="N458" s="202"/>
      <c r="O458" s="202"/>
      <c r="P458" s="202"/>
      <c r="Q458" s="202"/>
      <c r="R458" s="202"/>
      <c r="S458" s="202"/>
      <c r="T458" s="203"/>
      <c r="AT458" s="199" t="s">
        <v>196</v>
      </c>
      <c r="AU458" s="199" t="s">
        <v>80</v>
      </c>
      <c r="AV458" s="12" t="s">
        <v>24</v>
      </c>
      <c r="AW458" s="12" t="s">
        <v>37</v>
      </c>
      <c r="AX458" s="12" t="s">
        <v>73</v>
      </c>
      <c r="AY458" s="199" t="s">
        <v>187</v>
      </c>
    </row>
    <row r="459" spans="2:65" s="12" customFormat="1">
      <c r="B459" s="195"/>
      <c r="D459" s="196" t="s">
        <v>196</v>
      </c>
      <c r="E459" s="197" t="s">
        <v>5</v>
      </c>
      <c r="F459" s="198" t="s">
        <v>479</v>
      </c>
      <c r="H459" s="199" t="s">
        <v>5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199" t="s">
        <v>196</v>
      </c>
      <c r="AU459" s="199" t="s">
        <v>80</v>
      </c>
      <c r="AV459" s="12" t="s">
        <v>24</v>
      </c>
      <c r="AW459" s="12" t="s">
        <v>37</v>
      </c>
      <c r="AX459" s="12" t="s">
        <v>73</v>
      </c>
      <c r="AY459" s="199" t="s">
        <v>187</v>
      </c>
    </row>
    <row r="460" spans="2:65" s="12" customFormat="1">
      <c r="B460" s="195"/>
      <c r="D460" s="196" t="s">
        <v>196</v>
      </c>
      <c r="E460" s="197" t="s">
        <v>5</v>
      </c>
      <c r="F460" s="198" t="s">
        <v>485</v>
      </c>
      <c r="H460" s="199" t="s">
        <v>5</v>
      </c>
      <c r="I460" s="200"/>
      <c r="L460" s="195"/>
      <c r="M460" s="201"/>
      <c r="N460" s="202"/>
      <c r="O460" s="202"/>
      <c r="P460" s="202"/>
      <c r="Q460" s="202"/>
      <c r="R460" s="202"/>
      <c r="S460" s="202"/>
      <c r="T460" s="203"/>
      <c r="AT460" s="199" t="s">
        <v>196</v>
      </c>
      <c r="AU460" s="199" t="s">
        <v>80</v>
      </c>
      <c r="AV460" s="12" t="s">
        <v>24</v>
      </c>
      <c r="AW460" s="12" t="s">
        <v>37</v>
      </c>
      <c r="AX460" s="12" t="s">
        <v>73</v>
      </c>
      <c r="AY460" s="199" t="s">
        <v>187</v>
      </c>
    </row>
    <row r="461" spans="2:65" s="13" customFormat="1">
      <c r="B461" s="204"/>
      <c r="D461" s="196" t="s">
        <v>196</v>
      </c>
      <c r="E461" s="205" t="s">
        <v>5</v>
      </c>
      <c r="F461" s="206" t="s">
        <v>486</v>
      </c>
      <c r="H461" s="207">
        <v>3.1E-2</v>
      </c>
      <c r="I461" s="208"/>
      <c r="L461" s="204"/>
      <c r="M461" s="209"/>
      <c r="N461" s="210"/>
      <c r="O461" s="210"/>
      <c r="P461" s="210"/>
      <c r="Q461" s="210"/>
      <c r="R461" s="210"/>
      <c r="S461" s="210"/>
      <c r="T461" s="211"/>
      <c r="AT461" s="205" t="s">
        <v>196</v>
      </c>
      <c r="AU461" s="205" t="s">
        <v>80</v>
      </c>
      <c r="AV461" s="13" t="s">
        <v>80</v>
      </c>
      <c r="AW461" s="13" t="s">
        <v>37</v>
      </c>
      <c r="AX461" s="13" t="s">
        <v>73</v>
      </c>
      <c r="AY461" s="205" t="s">
        <v>187</v>
      </c>
    </row>
    <row r="462" spans="2:65" s="14" customFormat="1">
      <c r="B462" s="212"/>
      <c r="D462" s="196" t="s">
        <v>196</v>
      </c>
      <c r="E462" s="213" t="s">
        <v>5</v>
      </c>
      <c r="F462" s="214" t="s">
        <v>201</v>
      </c>
      <c r="H462" s="215">
        <v>3.1E-2</v>
      </c>
      <c r="I462" s="216"/>
      <c r="L462" s="212"/>
      <c r="M462" s="217"/>
      <c r="N462" s="218"/>
      <c r="O462" s="218"/>
      <c r="P462" s="218"/>
      <c r="Q462" s="218"/>
      <c r="R462" s="218"/>
      <c r="S462" s="218"/>
      <c r="T462" s="219"/>
      <c r="AT462" s="213" t="s">
        <v>196</v>
      </c>
      <c r="AU462" s="213" t="s">
        <v>80</v>
      </c>
      <c r="AV462" s="14" t="s">
        <v>202</v>
      </c>
      <c r="AW462" s="14" t="s">
        <v>37</v>
      </c>
      <c r="AX462" s="14" t="s">
        <v>73</v>
      </c>
      <c r="AY462" s="213" t="s">
        <v>187</v>
      </c>
    </row>
    <row r="463" spans="2:65" s="15" customFormat="1">
      <c r="B463" s="220"/>
      <c r="D463" s="221" t="s">
        <v>196</v>
      </c>
      <c r="E463" s="222" t="s">
        <v>5</v>
      </c>
      <c r="F463" s="223" t="s">
        <v>203</v>
      </c>
      <c r="H463" s="224">
        <v>3.1E-2</v>
      </c>
      <c r="I463" s="225"/>
      <c r="L463" s="220"/>
      <c r="M463" s="226"/>
      <c r="N463" s="227"/>
      <c r="O463" s="227"/>
      <c r="P463" s="227"/>
      <c r="Q463" s="227"/>
      <c r="R463" s="227"/>
      <c r="S463" s="227"/>
      <c r="T463" s="228"/>
      <c r="AT463" s="229" t="s">
        <v>196</v>
      </c>
      <c r="AU463" s="229" t="s">
        <v>80</v>
      </c>
      <c r="AV463" s="15" t="s">
        <v>194</v>
      </c>
      <c r="AW463" s="15" t="s">
        <v>37</v>
      </c>
      <c r="AX463" s="15" t="s">
        <v>24</v>
      </c>
      <c r="AY463" s="229" t="s">
        <v>187</v>
      </c>
    </row>
    <row r="464" spans="2:65" s="1" customFormat="1" ht="44.25" customHeight="1">
      <c r="B464" s="182"/>
      <c r="C464" s="183" t="s">
        <v>505</v>
      </c>
      <c r="D464" s="183" t="s">
        <v>189</v>
      </c>
      <c r="E464" s="184" t="s">
        <v>506</v>
      </c>
      <c r="F464" s="185" t="s">
        <v>507</v>
      </c>
      <c r="G464" s="186" t="s">
        <v>277</v>
      </c>
      <c r="H464" s="187">
        <v>27.585000000000001</v>
      </c>
      <c r="I464" s="188"/>
      <c r="J464" s="189">
        <f>ROUND(I464*H464,2)</f>
        <v>0</v>
      </c>
      <c r="K464" s="185" t="s">
        <v>193</v>
      </c>
      <c r="L464" s="42"/>
      <c r="M464" s="190" t="s">
        <v>5</v>
      </c>
      <c r="N464" s="191" t="s">
        <v>44</v>
      </c>
      <c r="O464" s="43"/>
      <c r="P464" s="192">
        <f>O464*H464</f>
        <v>0</v>
      </c>
      <c r="Q464" s="192">
        <v>0.29330000000000001</v>
      </c>
      <c r="R464" s="192">
        <f>Q464*H464</f>
        <v>8.0906805000000013</v>
      </c>
      <c r="S464" s="192">
        <v>0</v>
      </c>
      <c r="T464" s="193">
        <f>S464*H464</f>
        <v>0</v>
      </c>
      <c r="AR464" s="25" t="s">
        <v>194</v>
      </c>
      <c r="AT464" s="25" t="s">
        <v>189</v>
      </c>
      <c r="AU464" s="25" t="s">
        <v>80</v>
      </c>
      <c r="AY464" s="25" t="s">
        <v>187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25" t="s">
        <v>24</v>
      </c>
      <c r="BK464" s="194">
        <f>ROUND(I464*H464,2)</f>
        <v>0</v>
      </c>
      <c r="BL464" s="25" t="s">
        <v>194</v>
      </c>
      <c r="BM464" s="25" t="s">
        <v>508</v>
      </c>
    </row>
    <row r="465" spans="2:65" s="12" customFormat="1">
      <c r="B465" s="195"/>
      <c r="D465" s="196" t="s">
        <v>196</v>
      </c>
      <c r="E465" s="197" t="s">
        <v>5</v>
      </c>
      <c r="F465" s="198" t="s">
        <v>509</v>
      </c>
      <c r="H465" s="199" t="s">
        <v>5</v>
      </c>
      <c r="I465" s="200"/>
      <c r="L465" s="195"/>
      <c r="M465" s="201"/>
      <c r="N465" s="202"/>
      <c r="O465" s="202"/>
      <c r="P465" s="202"/>
      <c r="Q465" s="202"/>
      <c r="R465" s="202"/>
      <c r="S465" s="202"/>
      <c r="T465" s="203"/>
      <c r="AT465" s="199" t="s">
        <v>196</v>
      </c>
      <c r="AU465" s="199" t="s">
        <v>80</v>
      </c>
      <c r="AV465" s="12" t="s">
        <v>24</v>
      </c>
      <c r="AW465" s="12" t="s">
        <v>37</v>
      </c>
      <c r="AX465" s="12" t="s">
        <v>73</v>
      </c>
      <c r="AY465" s="199" t="s">
        <v>187</v>
      </c>
    </row>
    <row r="466" spans="2:65" s="12" customFormat="1">
      <c r="B466" s="195"/>
      <c r="D466" s="196" t="s">
        <v>196</v>
      </c>
      <c r="E466" s="197" t="s">
        <v>5</v>
      </c>
      <c r="F466" s="198" t="s">
        <v>282</v>
      </c>
      <c r="H466" s="199" t="s">
        <v>5</v>
      </c>
      <c r="I466" s="200"/>
      <c r="L466" s="195"/>
      <c r="M466" s="201"/>
      <c r="N466" s="202"/>
      <c r="O466" s="202"/>
      <c r="P466" s="202"/>
      <c r="Q466" s="202"/>
      <c r="R466" s="202"/>
      <c r="S466" s="202"/>
      <c r="T466" s="203"/>
      <c r="AT466" s="199" t="s">
        <v>196</v>
      </c>
      <c r="AU466" s="199" t="s">
        <v>80</v>
      </c>
      <c r="AV466" s="12" t="s">
        <v>24</v>
      </c>
      <c r="AW466" s="12" t="s">
        <v>37</v>
      </c>
      <c r="AX466" s="12" t="s">
        <v>73</v>
      </c>
      <c r="AY466" s="199" t="s">
        <v>187</v>
      </c>
    </row>
    <row r="467" spans="2:65" s="13" customFormat="1">
      <c r="B467" s="204"/>
      <c r="D467" s="196" t="s">
        <v>196</v>
      </c>
      <c r="E467" s="205" t="s">
        <v>5</v>
      </c>
      <c r="F467" s="206" t="s">
        <v>510</v>
      </c>
      <c r="H467" s="207">
        <v>25.934999999999999</v>
      </c>
      <c r="I467" s="208"/>
      <c r="L467" s="204"/>
      <c r="M467" s="209"/>
      <c r="N467" s="210"/>
      <c r="O467" s="210"/>
      <c r="P467" s="210"/>
      <c r="Q467" s="210"/>
      <c r="R467" s="210"/>
      <c r="S467" s="210"/>
      <c r="T467" s="211"/>
      <c r="AT467" s="205" t="s">
        <v>196</v>
      </c>
      <c r="AU467" s="205" t="s">
        <v>80</v>
      </c>
      <c r="AV467" s="13" t="s">
        <v>80</v>
      </c>
      <c r="AW467" s="13" t="s">
        <v>37</v>
      </c>
      <c r="AX467" s="13" t="s">
        <v>73</v>
      </c>
      <c r="AY467" s="205" t="s">
        <v>187</v>
      </c>
    </row>
    <row r="468" spans="2:65" s="13" customFormat="1">
      <c r="B468" s="204"/>
      <c r="D468" s="196" t="s">
        <v>196</v>
      </c>
      <c r="E468" s="205" t="s">
        <v>5</v>
      </c>
      <c r="F468" s="206" t="s">
        <v>511</v>
      </c>
      <c r="H468" s="207">
        <v>1.65</v>
      </c>
      <c r="I468" s="208"/>
      <c r="L468" s="204"/>
      <c r="M468" s="209"/>
      <c r="N468" s="210"/>
      <c r="O468" s="210"/>
      <c r="P468" s="210"/>
      <c r="Q468" s="210"/>
      <c r="R468" s="210"/>
      <c r="S468" s="210"/>
      <c r="T468" s="211"/>
      <c r="AT468" s="205" t="s">
        <v>196</v>
      </c>
      <c r="AU468" s="205" t="s">
        <v>80</v>
      </c>
      <c r="AV468" s="13" t="s">
        <v>80</v>
      </c>
      <c r="AW468" s="13" t="s">
        <v>37</v>
      </c>
      <c r="AX468" s="13" t="s">
        <v>73</v>
      </c>
      <c r="AY468" s="205" t="s">
        <v>187</v>
      </c>
    </row>
    <row r="469" spans="2:65" s="14" customFormat="1">
      <c r="B469" s="212"/>
      <c r="D469" s="196" t="s">
        <v>196</v>
      </c>
      <c r="E469" s="213" t="s">
        <v>5</v>
      </c>
      <c r="F469" s="214" t="s">
        <v>201</v>
      </c>
      <c r="H469" s="215">
        <v>27.585000000000001</v>
      </c>
      <c r="I469" s="216"/>
      <c r="L469" s="212"/>
      <c r="M469" s="217"/>
      <c r="N469" s="218"/>
      <c r="O469" s="218"/>
      <c r="P469" s="218"/>
      <c r="Q469" s="218"/>
      <c r="R469" s="218"/>
      <c r="S469" s="218"/>
      <c r="T469" s="219"/>
      <c r="AT469" s="213" t="s">
        <v>196</v>
      </c>
      <c r="AU469" s="213" t="s">
        <v>80</v>
      </c>
      <c r="AV469" s="14" t="s">
        <v>202</v>
      </c>
      <c r="AW469" s="14" t="s">
        <v>37</v>
      </c>
      <c r="AX469" s="14" t="s">
        <v>73</v>
      </c>
      <c r="AY469" s="213" t="s">
        <v>187</v>
      </c>
    </row>
    <row r="470" spans="2:65" s="15" customFormat="1">
      <c r="B470" s="220"/>
      <c r="D470" s="221" t="s">
        <v>196</v>
      </c>
      <c r="E470" s="222" t="s">
        <v>5</v>
      </c>
      <c r="F470" s="223" t="s">
        <v>203</v>
      </c>
      <c r="H470" s="224">
        <v>27.585000000000001</v>
      </c>
      <c r="I470" s="225"/>
      <c r="L470" s="220"/>
      <c r="M470" s="226"/>
      <c r="N470" s="227"/>
      <c r="O470" s="227"/>
      <c r="P470" s="227"/>
      <c r="Q470" s="227"/>
      <c r="R470" s="227"/>
      <c r="S470" s="227"/>
      <c r="T470" s="228"/>
      <c r="AT470" s="229" t="s">
        <v>196</v>
      </c>
      <c r="AU470" s="229" t="s">
        <v>80</v>
      </c>
      <c r="AV470" s="15" t="s">
        <v>194</v>
      </c>
      <c r="AW470" s="15" t="s">
        <v>37</v>
      </c>
      <c r="AX470" s="15" t="s">
        <v>24</v>
      </c>
      <c r="AY470" s="229" t="s">
        <v>187</v>
      </c>
    </row>
    <row r="471" spans="2:65" s="1" customFormat="1" ht="31.5" customHeight="1">
      <c r="B471" s="182"/>
      <c r="C471" s="183" t="s">
        <v>512</v>
      </c>
      <c r="D471" s="183" t="s">
        <v>189</v>
      </c>
      <c r="E471" s="184" t="s">
        <v>513</v>
      </c>
      <c r="F471" s="185" t="s">
        <v>514</v>
      </c>
      <c r="G471" s="186" t="s">
        <v>277</v>
      </c>
      <c r="H471" s="187">
        <v>120.58799999999999</v>
      </c>
      <c r="I471" s="188"/>
      <c r="J471" s="189">
        <f>ROUND(I471*H471,2)</f>
        <v>0</v>
      </c>
      <c r="K471" s="185" t="s">
        <v>5</v>
      </c>
      <c r="L471" s="42"/>
      <c r="M471" s="190" t="s">
        <v>5</v>
      </c>
      <c r="N471" s="191" t="s">
        <v>44</v>
      </c>
      <c r="O471" s="43"/>
      <c r="P471" s="192">
        <f>O471*H471</f>
        <v>0</v>
      </c>
      <c r="Q471" s="192">
        <v>0.10842</v>
      </c>
      <c r="R471" s="192">
        <f>Q471*H471</f>
        <v>13.074150959999999</v>
      </c>
      <c r="S471" s="192">
        <v>0</v>
      </c>
      <c r="T471" s="193">
        <f>S471*H471</f>
        <v>0</v>
      </c>
      <c r="AR471" s="25" t="s">
        <v>194</v>
      </c>
      <c r="AT471" s="25" t="s">
        <v>189</v>
      </c>
      <c r="AU471" s="25" t="s">
        <v>80</v>
      </c>
      <c r="AY471" s="25" t="s">
        <v>187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25" t="s">
        <v>24</v>
      </c>
      <c r="BK471" s="194">
        <f>ROUND(I471*H471,2)</f>
        <v>0</v>
      </c>
      <c r="BL471" s="25" t="s">
        <v>194</v>
      </c>
      <c r="BM471" s="25" t="s">
        <v>515</v>
      </c>
    </row>
    <row r="472" spans="2:65" s="12" customFormat="1">
      <c r="B472" s="195"/>
      <c r="D472" s="196" t="s">
        <v>196</v>
      </c>
      <c r="E472" s="197" t="s">
        <v>5</v>
      </c>
      <c r="F472" s="198" t="s">
        <v>516</v>
      </c>
      <c r="H472" s="199" t="s">
        <v>5</v>
      </c>
      <c r="I472" s="200"/>
      <c r="L472" s="195"/>
      <c r="M472" s="201"/>
      <c r="N472" s="202"/>
      <c r="O472" s="202"/>
      <c r="P472" s="202"/>
      <c r="Q472" s="202"/>
      <c r="R472" s="202"/>
      <c r="S472" s="202"/>
      <c r="T472" s="203"/>
      <c r="AT472" s="199" t="s">
        <v>196</v>
      </c>
      <c r="AU472" s="199" t="s">
        <v>80</v>
      </c>
      <c r="AV472" s="12" t="s">
        <v>24</v>
      </c>
      <c r="AW472" s="12" t="s">
        <v>37</v>
      </c>
      <c r="AX472" s="12" t="s">
        <v>73</v>
      </c>
      <c r="AY472" s="199" t="s">
        <v>187</v>
      </c>
    </row>
    <row r="473" spans="2:65" s="12" customFormat="1">
      <c r="B473" s="195"/>
      <c r="D473" s="196" t="s">
        <v>196</v>
      </c>
      <c r="E473" s="197" t="s">
        <v>5</v>
      </c>
      <c r="F473" s="198" t="s">
        <v>282</v>
      </c>
      <c r="H473" s="199" t="s">
        <v>5</v>
      </c>
      <c r="I473" s="200"/>
      <c r="L473" s="195"/>
      <c r="M473" s="201"/>
      <c r="N473" s="202"/>
      <c r="O473" s="202"/>
      <c r="P473" s="202"/>
      <c r="Q473" s="202"/>
      <c r="R473" s="202"/>
      <c r="S473" s="202"/>
      <c r="T473" s="203"/>
      <c r="AT473" s="199" t="s">
        <v>196</v>
      </c>
      <c r="AU473" s="199" t="s">
        <v>80</v>
      </c>
      <c r="AV473" s="12" t="s">
        <v>24</v>
      </c>
      <c r="AW473" s="12" t="s">
        <v>37</v>
      </c>
      <c r="AX473" s="12" t="s">
        <v>73</v>
      </c>
      <c r="AY473" s="199" t="s">
        <v>187</v>
      </c>
    </row>
    <row r="474" spans="2:65" s="13" customFormat="1">
      <c r="B474" s="204"/>
      <c r="D474" s="196" t="s">
        <v>196</v>
      </c>
      <c r="E474" s="205" t="s">
        <v>5</v>
      </c>
      <c r="F474" s="206" t="s">
        <v>517</v>
      </c>
      <c r="H474" s="207">
        <v>12.616</v>
      </c>
      <c r="I474" s="208"/>
      <c r="L474" s="204"/>
      <c r="M474" s="209"/>
      <c r="N474" s="210"/>
      <c r="O474" s="210"/>
      <c r="P474" s="210"/>
      <c r="Q474" s="210"/>
      <c r="R474" s="210"/>
      <c r="S474" s="210"/>
      <c r="T474" s="211"/>
      <c r="AT474" s="205" t="s">
        <v>196</v>
      </c>
      <c r="AU474" s="205" t="s">
        <v>80</v>
      </c>
      <c r="AV474" s="13" t="s">
        <v>80</v>
      </c>
      <c r="AW474" s="13" t="s">
        <v>37</v>
      </c>
      <c r="AX474" s="13" t="s">
        <v>73</v>
      </c>
      <c r="AY474" s="205" t="s">
        <v>187</v>
      </c>
    </row>
    <row r="475" spans="2:65" s="13" customFormat="1">
      <c r="B475" s="204"/>
      <c r="D475" s="196" t="s">
        <v>196</v>
      </c>
      <c r="E475" s="205" t="s">
        <v>5</v>
      </c>
      <c r="F475" s="206" t="s">
        <v>518</v>
      </c>
      <c r="H475" s="207">
        <v>12.768000000000001</v>
      </c>
      <c r="I475" s="208"/>
      <c r="L475" s="204"/>
      <c r="M475" s="209"/>
      <c r="N475" s="210"/>
      <c r="O475" s="210"/>
      <c r="P475" s="210"/>
      <c r="Q475" s="210"/>
      <c r="R475" s="210"/>
      <c r="S475" s="210"/>
      <c r="T475" s="211"/>
      <c r="AT475" s="205" t="s">
        <v>196</v>
      </c>
      <c r="AU475" s="205" t="s">
        <v>80</v>
      </c>
      <c r="AV475" s="13" t="s">
        <v>80</v>
      </c>
      <c r="AW475" s="13" t="s">
        <v>37</v>
      </c>
      <c r="AX475" s="13" t="s">
        <v>73</v>
      </c>
      <c r="AY475" s="205" t="s">
        <v>187</v>
      </c>
    </row>
    <row r="476" spans="2:65" s="13" customFormat="1">
      <c r="B476" s="204"/>
      <c r="D476" s="196" t="s">
        <v>196</v>
      </c>
      <c r="E476" s="205" t="s">
        <v>5</v>
      </c>
      <c r="F476" s="206" t="s">
        <v>519</v>
      </c>
      <c r="H476" s="207">
        <v>14.25</v>
      </c>
      <c r="I476" s="208"/>
      <c r="L476" s="204"/>
      <c r="M476" s="209"/>
      <c r="N476" s="210"/>
      <c r="O476" s="210"/>
      <c r="P476" s="210"/>
      <c r="Q476" s="210"/>
      <c r="R476" s="210"/>
      <c r="S476" s="210"/>
      <c r="T476" s="211"/>
      <c r="AT476" s="205" t="s">
        <v>196</v>
      </c>
      <c r="AU476" s="205" t="s">
        <v>80</v>
      </c>
      <c r="AV476" s="13" t="s">
        <v>80</v>
      </c>
      <c r="AW476" s="13" t="s">
        <v>37</v>
      </c>
      <c r="AX476" s="13" t="s">
        <v>73</v>
      </c>
      <c r="AY476" s="205" t="s">
        <v>187</v>
      </c>
    </row>
    <row r="477" spans="2:65" s="13" customFormat="1">
      <c r="B477" s="204"/>
      <c r="D477" s="196" t="s">
        <v>196</v>
      </c>
      <c r="E477" s="205" t="s">
        <v>5</v>
      </c>
      <c r="F477" s="206" t="s">
        <v>520</v>
      </c>
      <c r="H477" s="207">
        <v>27.853999999999999</v>
      </c>
      <c r="I477" s="208"/>
      <c r="L477" s="204"/>
      <c r="M477" s="209"/>
      <c r="N477" s="210"/>
      <c r="O477" s="210"/>
      <c r="P477" s="210"/>
      <c r="Q477" s="210"/>
      <c r="R477" s="210"/>
      <c r="S477" s="210"/>
      <c r="T477" s="211"/>
      <c r="AT477" s="205" t="s">
        <v>196</v>
      </c>
      <c r="AU477" s="205" t="s">
        <v>80</v>
      </c>
      <c r="AV477" s="13" t="s">
        <v>80</v>
      </c>
      <c r="AW477" s="13" t="s">
        <v>37</v>
      </c>
      <c r="AX477" s="13" t="s">
        <v>73</v>
      </c>
      <c r="AY477" s="205" t="s">
        <v>187</v>
      </c>
    </row>
    <row r="478" spans="2:65" s="13" customFormat="1">
      <c r="B478" s="204"/>
      <c r="D478" s="196" t="s">
        <v>196</v>
      </c>
      <c r="E478" s="205" t="s">
        <v>5</v>
      </c>
      <c r="F478" s="206" t="s">
        <v>521</v>
      </c>
      <c r="H478" s="207">
        <v>12.54</v>
      </c>
      <c r="I478" s="208"/>
      <c r="L478" s="204"/>
      <c r="M478" s="209"/>
      <c r="N478" s="210"/>
      <c r="O478" s="210"/>
      <c r="P478" s="210"/>
      <c r="Q478" s="210"/>
      <c r="R478" s="210"/>
      <c r="S478" s="210"/>
      <c r="T478" s="211"/>
      <c r="AT478" s="205" t="s">
        <v>196</v>
      </c>
      <c r="AU478" s="205" t="s">
        <v>80</v>
      </c>
      <c r="AV478" s="13" t="s">
        <v>80</v>
      </c>
      <c r="AW478" s="13" t="s">
        <v>37</v>
      </c>
      <c r="AX478" s="13" t="s">
        <v>73</v>
      </c>
      <c r="AY478" s="205" t="s">
        <v>187</v>
      </c>
    </row>
    <row r="479" spans="2:65" s="13" customFormat="1">
      <c r="B479" s="204"/>
      <c r="D479" s="196" t="s">
        <v>196</v>
      </c>
      <c r="E479" s="205" t="s">
        <v>5</v>
      </c>
      <c r="F479" s="206" t="s">
        <v>522</v>
      </c>
      <c r="H479" s="207">
        <v>7.96</v>
      </c>
      <c r="I479" s="208"/>
      <c r="L479" s="204"/>
      <c r="M479" s="209"/>
      <c r="N479" s="210"/>
      <c r="O479" s="210"/>
      <c r="P479" s="210"/>
      <c r="Q479" s="210"/>
      <c r="R479" s="210"/>
      <c r="S479" s="210"/>
      <c r="T479" s="211"/>
      <c r="AT479" s="205" t="s">
        <v>196</v>
      </c>
      <c r="AU479" s="205" t="s">
        <v>80</v>
      </c>
      <c r="AV479" s="13" t="s">
        <v>80</v>
      </c>
      <c r="AW479" s="13" t="s">
        <v>37</v>
      </c>
      <c r="AX479" s="13" t="s">
        <v>73</v>
      </c>
      <c r="AY479" s="205" t="s">
        <v>187</v>
      </c>
    </row>
    <row r="480" spans="2:65" s="13" customFormat="1">
      <c r="B480" s="204"/>
      <c r="D480" s="196" t="s">
        <v>196</v>
      </c>
      <c r="E480" s="205" t="s">
        <v>5</v>
      </c>
      <c r="F480" s="206" t="s">
        <v>523</v>
      </c>
      <c r="H480" s="207">
        <v>8.34</v>
      </c>
      <c r="I480" s="208"/>
      <c r="L480" s="204"/>
      <c r="M480" s="209"/>
      <c r="N480" s="210"/>
      <c r="O480" s="210"/>
      <c r="P480" s="210"/>
      <c r="Q480" s="210"/>
      <c r="R480" s="210"/>
      <c r="S480" s="210"/>
      <c r="T480" s="211"/>
      <c r="AT480" s="205" t="s">
        <v>196</v>
      </c>
      <c r="AU480" s="205" t="s">
        <v>80</v>
      </c>
      <c r="AV480" s="13" t="s">
        <v>80</v>
      </c>
      <c r="AW480" s="13" t="s">
        <v>37</v>
      </c>
      <c r="AX480" s="13" t="s">
        <v>73</v>
      </c>
      <c r="AY480" s="205" t="s">
        <v>187</v>
      </c>
    </row>
    <row r="481" spans="2:65" s="13" customFormat="1">
      <c r="B481" s="204"/>
      <c r="D481" s="196" t="s">
        <v>196</v>
      </c>
      <c r="E481" s="205" t="s">
        <v>5</v>
      </c>
      <c r="F481" s="206" t="s">
        <v>523</v>
      </c>
      <c r="H481" s="207">
        <v>8.34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196</v>
      </c>
      <c r="AU481" s="205" t="s">
        <v>80</v>
      </c>
      <c r="AV481" s="13" t="s">
        <v>80</v>
      </c>
      <c r="AW481" s="13" t="s">
        <v>37</v>
      </c>
      <c r="AX481" s="13" t="s">
        <v>73</v>
      </c>
      <c r="AY481" s="205" t="s">
        <v>187</v>
      </c>
    </row>
    <row r="482" spans="2:65" s="13" customFormat="1">
      <c r="B482" s="204"/>
      <c r="D482" s="196" t="s">
        <v>196</v>
      </c>
      <c r="E482" s="205" t="s">
        <v>5</v>
      </c>
      <c r="F482" s="206" t="s">
        <v>522</v>
      </c>
      <c r="H482" s="207">
        <v>7.96</v>
      </c>
      <c r="I482" s="208"/>
      <c r="L482" s="204"/>
      <c r="M482" s="209"/>
      <c r="N482" s="210"/>
      <c r="O482" s="210"/>
      <c r="P482" s="210"/>
      <c r="Q482" s="210"/>
      <c r="R482" s="210"/>
      <c r="S482" s="210"/>
      <c r="T482" s="211"/>
      <c r="AT482" s="205" t="s">
        <v>196</v>
      </c>
      <c r="AU482" s="205" t="s">
        <v>80</v>
      </c>
      <c r="AV482" s="13" t="s">
        <v>80</v>
      </c>
      <c r="AW482" s="13" t="s">
        <v>37</v>
      </c>
      <c r="AX482" s="13" t="s">
        <v>73</v>
      </c>
      <c r="AY482" s="205" t="s">
        <v>187</v>
      </c>
    </row>
    <row r="483" spans="2:65" s="13" customFormat="1">
      <c r="B483" s="204"/>
      <c r="D483" s="196" t="s">
        <v>196</v>
      </c>
      <c r="E483" s="205" t="s">
        <v>5</v>
      </c>
      <c r="F483" s="206" t="s">
        <v>522</v>
      </c>
      <c r="H483" s="207">
        <v>7.96</v>
      </c>
      <c r="I483" s="208"/>
      <c r="L483" s="204"/>
      <c r="M483" s="209"/>
      <c r="N483" s="210"/>
      <c r="O483" s="210"/>
      <c r="P483" s="210"/>
      <c r="Q483" s="210"/>
      <c r="R483" s="210"/>
      <c r="S483" s="210"/>
      <c r="T483" s="211"/>
      <c r="AT483" s="205" t="s">
        <v>196</v>
      </c>
      <c r="AU483" s="205" t="s">
        <v>80</v>
      </c>
      <c r="AV483" s="13" t="s">
        <v>80</v>
      </c>
      <c r="AW483" s="13" t="s">
        <v>37</v>
      </c>
      <c r="AX483" s="13" t="s">
        <v>73</v>
      </c>
      <c r="AY483" s="205" t="s">
        <v>187</v>
      </c>
    </row>
    <row r="484" spans="2:65" s="14" customFormat="1">
      <c r="B484" s="212"/>
      <c r="D484" s="196" t="s">
        <v>196</v>
      </c>
      <c r="E484" s="213" t="s">
        <v>5</v>
      </c>
      <c r="F484" s="214" t="s">
        <v>201</v>
      </c>
      <c r="H484" s="215">
        <v>120.58799999999999</v>
      </c>
      <c r="I484" s="216"/>
      <c r="L484" s="212"/>
      <c r="M484" s="217"/>
      <c r="N484" s="218"/>
      <c r="O484" s="218"/>
      <c r="P484" s="218"/>
      <c r="Q484" s="218"/>
      <c r="R484" s="218"/>
      <c r="S484" s="218"/>
      <c r="T484" s="219"/>
      <c r="AT484" s="213" t="s">
        <v>196</v>
      </c>
      <c r="AU484" s="213" t="s">
        <v>80</v>
      </c>
      <c r="AV484" s="14" t="s">
        <v>202</v>
      </c>
      <c r="AW484" s="14" t="s">
        <v>37</v>
      </c>
      <c r="AX484" s="14" t="s">
        <v>73</v>
      </c>
      <c r="AY484" s="213" t="s">
        <v>187</v>
      </c>
    </row>
    <row r="485" spans="2:65" s="15" customFormat="1">
      <c r="B485" s="220"/>
      <c r="D485" s="221" t="s">
        <v>196</v>
      </c>
      <c r="E485" s="222" t="s">
        <v>5</v>
      </c>
      <c r="F485" s="223" t="s">
        <v>203</v>
      </c>
      <c r="H485" s="224">
        <v>120.58799999999999</v>
      </c>
      <c r="I485" s="225"/>
      <c r="L485" s="220"/>
      <c r="M485" s="226"/>
      <c r="N485" s="227"/>
      <c r="O485" s="227"/>
      <c r="P485" s="227"/>
      <c r="Q485" s="227"/>
      <c r="R485" s="227"/>
      <c r="S485" s="227"/>
      <c r="T485" s="228"/>
      <c r="AT485" s="229" t="s">
        <v>196</v>
      </c>
      <c r="AU485" s="229" t="s">
        <v>80</v>
      </c>
      <c r="AV485" s="15" t="s">
        <v>194</v>
      </c>
      <c r="AW485" s="15" t="s">
        <v>37</v>
      </c>
      <c r="AX485" s="15" t="s">
        <v>24</v>
      </c>
      <c r="AY485" s="229" t="s">
        <v>187</v>
      </c>
    </row>
    <row r="486" spans="2:65" s="1" customFormat="1" ht="22.5" customHeight="1">
      <c r="B486" s="182"/>
      <c r="C486" s="183" t="s">
        <v>524</v>
      </c>
      <c r="D486" s="183" t="s">
        <v>189</v>
      </c>
      <c r="E486" s="184" t="s">
        <v>525</v>
      </c>
      <c r="F486" s="185" t="s">
        <v>526</v>
      </c>
      <c r="G486" s="186" t="s">
        <v>305</v>
      </c>
      <c r="H486" s="187">
        <v>13.3</v>
      </c>
      <c r="I486" s="188"/>
      <c r="J486" s="189">
        <f>ROUND(I486*H486,2)</f>
        <v>0</v>
      </c>
      <c r="K486" s="185" t="s">
        <v>5</v>
      </c>
      <c r="L486" s="42"/>
      <c r="M486" s="190" t="s">
        <v>5</v>
      </c>
      <c r="N486" s="191" t="s">
        <v>44</v>
      </c>
      <c r="O486" s="43"/>
      <c r="P486" s="192">
        <f>O486*H486</f>
        <v>0</v>
      </c>
      <c r="Q486" s="192">
        <v>0</v>
      </c>
      <c r="R486" s="192">
        <f>Q486*H486</f>
        <v>0</v>
      </c>
      <c r="S486" s="192">
        <v>0</v>
      </c>
      <c r="T486" s="193">
        <f>S486*H486</f>
        <v>0</v>
      </c>
      <c r="AR486" s="25" t="s">
        <v>194</v>
      </c>
      <c r="AT486" s="25" t="s">
        <v>189</v>
      </c>
      <c r="AU486" s="25" t="s">
        <v>80</v>
      </c>
      <c r="AY486" s="25" t="s">
        <v>187</v>
      </c>
      <c r="BE486" s="194">
        <f>IF(N486="základní",J486,0)</f>
        <v>0</v>
      </c>
      <c r="BF486" s="194">
        <f>IF(N486="snížená",J486,0)</f>
        <v>0</v>
      </c>
      <c r="BG486" s="194">
        <f>IF(N486="zákl. přenesená",J486,0)</f>
        <v>0</v>
      </c>
      <c r="BH486" s="194">
        <f>IF(N486="sníž. přenesená",J486,0)</f>
        <v>0</v>
      </c>
      <c r="BI486" s="194">
        <f>IF(N486="nulová",J486,0)</f>
        <v>0</v>
      </c>
      <c r="BJ486" s="25" t="s">
        <v>24</v>
      </c>
      <c r="BK486" s="194">
        <f>ROUND(I486*H486,2)</f>
        <v>0</v>
      </c>
      <c r="BL486" s="25" t="s">
        <v>194</v>
      </c>
      <c r="BM486" s="25" t="s">
        <v>527</v>
      </c>
    </row>
    <row r="487" spans="2:65" s="13" customFormat="1">
      <c r="B487" s="204"/>
      <c r="D487" s="196" t="s">
        <v>196</v>
      </c>
      <c r="E487" s="205" t="s">
        <v>5</v>
      </c>
      <c r="F487" s="206" t="s">
        <v>528</v>
      </c>
      <c r="H487" s="207">
        <v>13.3</v>
      </c>
      <c r="I487" s="208"/>
      <c r="L487" s="204"/>
      <c r="M487" s="209"/>
      <c r="N487" s="210"/>
      <c r="O487" s="210"/>
      <c r="P487" s="210"/>
      <c r="Q487" s="210"/>
      <c r="R487" s="210"/>
      <c r="S487" s="210"/>
      <c r="T487" s="211"/>
      <c r="AT487" s="205" t="s">
        <v>196</v>
      </c>
      <c r="AU487" s="205" t="s">
        <v>80</v>
      </c>
      <c r="AV487" s="13" t="s">
        <v>80</v>
      </c>
      <c r="AW487" s="13" t="s">
        <v>37</v>
      </c>
      <c r="AX487" s="13" t="s">
        <v>73</v>
      </c>
      <c r="AY487" s="205" t="s">
        <v>187</v>
      </c>
    </row>
    <row r="488" spans="2:65" s="14" customFormat="1">
      <c r="B488" s="212"/>
      <c r="D488" s="196" t="s">
        <v>196</v>
      </c>
      <c r="E488" s="213" t="s">
        <v>5</v>
      </c>
      <c r="F488" s="214" t="s">
        <v>201</v>
      </c>
      <c r="H488" s="215">
        <v>13.3</v>
      </c>
      <c r="I488" s="216"/>
      <c r="L488" s="212"/>
      <c r="M488" s="217"/>
      <c r="N488" s="218"/>
      <c r="O488" s="218"/>
      <c r="P488" s="218"/>
      <c r="Q488" s="218"/>
      <c r="R488" s="218"/>
      <c r="S488" s="218"/>
      <c r="T488" s="219"/>
      <c r="AT488" s="213" t="s">
        <v>196</v>
      </c>
      <c r="AU488" s="213" t="s">
        <v>80</v>
      </c>
      <c r="AV488" s="14" t="s">
        <v>202</v>
      </c>
      <c r="AW488" s="14" t="s">
        <v>37</v>
      </c>
      <c r="AX488" s="14" t="s">
        <v>73</v>
      </c>
      <c r="AY488" s="213" t="s">
        <v>187</v>
      </c>
    </row>
    <row r="489" spans="2:65" s="15" customFormat="1">
      <c r="B489" s="220"/>
      <c r="D489" s="196" t="s">
        <v>196</v>
      </c>
      <c r="E489" s="240" t="s">
        <v>5</v>
      </c>
      <c r="F489" s="241" t="s">
        <v>203</v>
      </c>
      <c r="H489" s="242">
        <v>13.3</v>
      </c>
      <c r="I489" s="225"/>
      <c r="L489" s="220"/>
      <c r="M489" s="226"/>
      <c r="N489" s="227"/>
      <c r="O489" s="227"/>
      <c r="P489" s="227"/>
      <c r="Q489" s="227"/>
      <c r="R489" s="227"/>
      <c r="S489" s="227"/>
      <c r="T489" s="228"/>
      <c r="AT489" s="229" t="s">
        <v>196</v>
      </c>
      <c r="AU489" s="229" t="s">
        <v>80</v>
      </c>
      <c r="AV489" s="15" t="s">
        <v>194</v>
      </c>
      <c r="AW489" s="15" t="s">
        <v>37</v>
      </c>
      <c r="AX489" s="15" t="s">
        <v>24</v>
      </c>
      <c r="AY489" s="229" t="s">
        <v>187</v>
      </c>
    </row>
    <row r="490" spans="2:65" s="11" customFormat="1" ht="29.85" customHeight="1">
      <c r="B490" s="168"/>
      <c r="D490" s="179" t="s">
        <v>72</v>
      </c>
      <c r="E490" s="180" t="s">
        <v>194</v>
      </c>
      <c r="F490" s="180" t="s">
        <v>529</v>
      </c>
      <c r="I490" s="171"/>
      <c r="J490" s="181">
        <f>BK490</f>
        <v>0</v>
      </c>
      <c r="L490" s="168"/>
      <c r="M490" s="173"/>
      <c r="N490" s="174"/>
      <c r="O490" s="174"/>
      <c r="P490" s="175">
        <f>SUM(P491:P673)</f>
        <v>0</v>
      </c>
      <c r="Q490" s="174"/>
      <c r="R490" s="175">
        <f>SUM(R491:R673)</f>
        <v>146.40431006199378</v>
      </c>
      <c r="S490" s="174"/>
      <c r="T490" s="176">
        <f>SUM(T491:T673)</f>
        <v>0</v>
      </c>
      <c r="AR490" s="169" t="s">
        <v>24</v>
      </c>
      <c r="AT490" s="177" t="s">
        <v>72</v>
      </c>
      <c r="AU490" s="177" t="s">
        <v>24</v>
      </c>
      <c r="AY490" s="169" t="s">
        <v>187</v>
      </c>
      <c r="BK490" s="178">
        <f>SUM(BK491:BK673)</f>
        <v>0</v>
      </c>
    </row>
    <row r="491" spans="2:65" s="1" customFormat="1" ht="31.5" customHeight="1">
      <c r="B491" s="182"/>
      <c r="C491" s="183" t="s">
        <v>530</v>
      </c>
      <c r="D491" s="183" t="s">
        <v>189</v>
      </c>
      <c r="E491" s="184" t="s">
        <v>531</v>
      </c>
      <c r="F491" s="185" t="s">
        <v>532</v>
      </c>
      <c r="G491" s="186" t="s">
        <v>277</v>
      </c>
      <c r="H491" s="187">
        <v>76.096000000000004</v>
      </c>
      <c r="I491" s="188"/>
      <c r="J491" s="189">
        <f>ROUND(I491*H491,2)</f>
        <v>0</v>
      </c>
      <c r="K491" s="185" t="s">
        <v>193</v>
      </c>
      <c r="L491" s="42"/>
      <c r="M491" s="190" t="s">
        <v>5</v>
      </c>
      <c r="N491" s="191" t="s">
        <v>44</v>
      </c>
      <c r="O491" s="43"/>
      <c r="P491" s="192">
        <f>O491*H491</f>
        <v>0</v>
      </c>
      <c r="Q491" s="192">
        <v>0.66645399999999999</v>
      </c>
      <c r="R491" s="192">
        <f>Q491*H491</f>
        <v>50.714483584</v>
      </c>
      <c r="S491" s="192">
        <v>0</v>
      </c>
      <c r="T491" s="193">
        <f>S491*H491</f>
        <v>0</v>
      </c>
      <c r="AR491" s="25" t="s">
        <v>194</v>
      </c>
      <c r="AT491" s="25" t="s">
        <v>189</v>
      </c>
      <c r="AU491" s="25" t="s">
        <v>80</v>
      </c>
      <c r="AY491" s="25" t="s">
        <v>187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25" t="s">
        <v>24</v>
      </c>
      <c r="BK491" s="194">
        <f>ROUND(I491*H491,2)</f>
        <v>0</v>
      </c>
      <c r="BL491" s="25" t="s">
        <v>194</v>
      </c>
      <c r="BM491" s="25" t="s">
        <v>533</v>
      </c>
    </row>
    <row r="492" spans="2:65" s="12" customFormat="1">
      <c r="B492" s="195"/>
      <c r="D492" s="196" t="s">
        <v>196</v>
      </c>
      <c r="E492" s="197" t="s">
        <v>5</v>
      </c>
      <c r="F492" s="198" t="s">
        <v>534</v>
      </c>
      <c r="H492" s="199" t="s">
        <v>5</v>
      </c>
      <c r="I492" s="200"/>
      <c r="L492" s="195"/>
      <c r="M492" s="201"/>
      <c r="N492" s="202"/>
      <c r="O492" s="202"/>
      <c r="P492" s="202"/>
      <c r="Q492" s="202"/>
      <c r="R492" s="202"/>
      <c r="S492" s="202"/>
      <c r="T492" s="203"/>
      <c r="AT492" s="199" t="s">
        <v>196</v>
      </c>
      <c r="AU492" s="199" t="s">
        <v>80</v>
      </c>
      <c r="AV492" s="12" t="s">
        <v>24</v>
      </c>
      <c r="AW492" s="12" t="s">
        <v>37</v>
      </c>
      <c r="AX492" s="12" t="s">
        <v>73</v>
      </c>
      <c r="AY492" s="199" t="s">
        <v>187</v>
      </c>
    </row>
    <row r="493" spans="2:65" s="12" customFormat="1">
      <c r="B493" s="195"/>
      <c r="D493" s="196" t="s">
        <v>196</v>
      </c>
      <c r="E493" s="197" t="s">
        <v>5</v>
      </c>
      <c r="F493" s="198" t="s">
        <v>479</v>
      </c>
      <c r="H493" s="199" t="s">
        <v>5</v>
      </c>
      <c r="I493" s="200"/>
      <c r="L493" s="195"/>
      <c r="M493" s="201"/>
      <c r="N493" s="202"/>
      <c r="O493" s="202"/>
      <c r="P493" s="202"/>
      <c r="Q493" s="202"/>
      <c r="R493" s="202"/>
      <c r="S493" s="202"/>
      <c r="T493" s="203"/>
      <c r="AT493" s="199" t="s">
        <v>196</v>
      </c>
      <c r="AU493" s="199" t="s">
        <v>80</v>
      </c>
      <c r="AV493" s="12" t="s">
        <v>24</v>
      </c>
      <c r="AW493" s="12" t="s">
        <v>37</v>
      </c>
      <c r="AX493" s="12" t="s">
        <v>73</v>
      </c>
      <c r="AY493" s="199" t="s">
        <v>187</v>
      </c>
    </row>
    <row r="494" spans="2:65" s="12" customFormat="1">
      <c r="B494" s="195"/>
      <c r="D494" s="196" t="s">
        <v>196</v>
      </c>
      <c r="E494" s="197" t="s">
        <v>5</v>
      </c>
      <c r="F494" s="198" t="s">
        <v>480</v>
      </c>
      <c r="H494" s="199" t="s">
        <v>5</v>
      </c>
      <c r="I494" s="200"/>
      <c r="L494" s="195"/>
      <c r="M494" s="201"/>
      <c r="N494" s="202"/>
      <c r="O494" s="202"/>
      <c r="P494" s="202"/>
      <c r="Q494" s="202"/>
      <c r="R494" s="202"/>
      <c r="S494" s="202"/>
      <c r="T494" s="203"/>
      <c r="AT494" s="199" t="s">
        <v>196</v>
      </c>
      <c r="AU494" s="199" t="s">
        <v>80</v>
      </c>
      <c r="AV494" s="12" t="s">
        <v>24</v>
      </c>
      <c r="AW494" s="12" t="s">
        <v>37</v>
      </c>
      <c r="AX494" s="12" t="s">
        <v>73</v>
      </c>
      <c r="AY494" s="199" t="s">
        <v>187</v>
      </c>
    </row>
    <row r="495" spans="2:65" s="12" customFormat="1">
      <c r="B495" s="195"/>
      <c r="D495" s="196" t="s">
        <v>196</v>
      </c>
      <c r="E495" s="197" t="s">
        <v>5</v>
      </c>
      <c r="F495" s="198" t="s">
        <v>535</v>
      </c>
      <c r="H495" s="199" t="s">
        <v>5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199" t="s">
        <v>196</v>
      </c>
      <c r="AU495" s="199" t="s">
        <v>80</v>
      </c>
      <c r="AV495" s="12" t="s">
        <v>24</v>
      </c>
      <c r="AW495" s="12" t="s">
        <v>37</v>
      </c>
      <c r="AX495" s="12" t="s">
        <v>73</v>
      </c>
      <c r="AY495" s="199" t="s">
        <v>187</v>
      </c>
    </row>
    <row r="496" spans="2:65" s="13" customFormat="1">
      <c r="B496" s="204"/>
      <c r="D496" s="196" t="s">
        <v>196</v>
      </c>
      <c r="E496" s="205" t="s">
        <v>5</v>
      </c>
      <c r="F496" s="206" t="s">
        <v>536</v>
      </c>
      <c r="H496" s="207">
        <v>76.096000000000004</v>
      </c>
      <c r="I496" s="208"/>
      <c r="L496" s="204"/>
      <c r="M496" s="209"/>
      <c r="N496" s="210"/>
      <c r="O496" s="210"/>
      <c r="P496" s="210"/>
      <c r="Q496" s="210"/>
      <c r="R496" s="210"/>
      <c r="S496" s="210"/>
      <c r="T496" s="211"/>
      <c r="AT496" s="205" t="s">
        <v>196</v>
      </c>
      <c r="AU496" s="205" t="s">
        <v>80</v>
      </c>
      <c r="AV496" s="13" t="s">
        <v>80</v>
      </c>
      <c r="AW496" s="13" t="s">
        <v>37</v>
      </c>
      <c r="AX496" s="13" t="s">
        <v>73</v>
      </c>
      <c r="AY496" s="205" t="s">
        <v>187</v>
      </c>
    </row>
    <row r="497" spans="2:65" s="14" customFormat="1">
      <c r="B497" s="212"/>
      <c r="D497" s="196" t="s">
        <v>196</v>
      </c>
      <c r="E497" s="213" t="s">
        <v>5</v>
      </c>
      <c r="F497" s="214" t="s">
        <v>201</v>
      </c>
      <c r="H497" s="215">
        <v>76.096000000000004</v>
      </c>
      <c r="I497" s="216"/>
      <c r="L497" s="212"/>
      <c r="M497" s="217"/>
      <c r="N497" s="218"/>
      <c r="O497" s="218"/>
      <c r="P497" s="218"/>
      <c r="Q497" s="218"/>
      <c r="R497" s="218"/>
      <c r="S497" s="218"/>
      <c r="T497" s="219"/>
      <c r="AT497" s="213" t="s">
        <v>196</v>
      </c>
      <c r="AU497" s="213" t="s">
        <v>80</v>
      </c>
      <c r="AV497" s="14" t="s">
        <v>202</v>
      </c>
      <c r="AW497" s="14" t="s">
        <v>37</v>
      </c>
      <c r="AX497" s="14" t="s">
        <v>73</v>
      </c>
      <c r="AY497" s="213" t="s">
        <v>187</v>
      </c>
    </row>
    <row r="498" spans="2:65" s="15" customFormat="1">
      <c r="B498" s="220"/>
      <c r="D498" s="221" t="s">
        <v>196</v>
      </c>
      <c r="E498" s="222" t="s">
        <v>5</v>
      </c>
      <c r="F498" s="223" t="s">
        <v>203</v>
      </c>
      <c r="H498" s="224">
        <v>76.096000000000004</v>
      </c>
      <c r="I498" s="225"/>
      <c r="L498" s="220"/>
      <c r="M498" s="226"/>
      <c r="N498" s="227"/>
      <c r="O498" s="227"/>
      <c r="P498" s="227"/>
      <c r="Q498" s="227"/>
      <c r="R498" s="227"/>
      <c r="S498" s="227"/>
      <c r="T498" s="228"/>
      <c r="AT498" s="229" t="s">
        <v>196</v>
      </c>
      <c r="AU498" s="229" t="s">
        <v>80</v>
      </c>
      <c r="AV498" s="15" t="s">
        <v>194</v>
      </c>
      <c r="AW498" s="15" t="s">
        <v>37</v>
      </c>
      <c r="AX498" s="15" t="s">
        <v>24</v>
      </c>
      <c r="AY498" s="229" t="s">
        <v>187</v>
      </c>
    </row>
    <row r="499" spans="2:65" s="1" customFormat="1" ht="31.5" customHeight="1">
      <c r="B499" s="182"/>
      <c r="C499" s="183" t="s">
        <v>537</v>
      </c>
      <c r="D499" s="183" t="s">
        <v>189</v>
      </c>
      <c r="E499" s="184" t="s">
        <v>538</v>
      </c>
      <c r="F499" s="185" t="s">
        <v>532</v>
      </c>
      <c r="G499" s="186" t="s">
        <v>277</v>
      </c>
      <c r="H499" s="187">
        <v>76.096000000000004</v>
      </c>
      <c r="I499" s="188"/>
      <c r="J499" s="189">
        <f>ROUND(I499*H499,2)</f>
        <v>0</v>
      </c>
      <c r="K499" s="185" t="s">
        <v>5</v>
      </c>
      <c r="L499" s="42"/>
      <c r="M499" s="190" t="s">
        <v>5</v>
      </c>
      <c r="N499" s="191" t="s">
        <v>44</v>
      </c>
      <c r="O499" s="43"/>
      <c r="P499" s="192">
        <f>O499*H499</f>
        <v>0</v>
      </c>
      <c r="Q499" s="192">
        <v>0.66644999999999999</v>
      </c>
      <c r="R499" s="192">
        <f>Q499*H499</f>
        <v>50.714179200000004</v>
      </c>
      <c r="S499" s="192">
        <v>0</v>
      </c>
      <c r="T499" s="193">
        <f>S499*H499</f>
        <v>0</v>
      </c>
      <c r="AR499" s="25" t="s">
        <v>194</v>
      </c>
      <c r="AT499" s="25" t="s">
        <v>189</v>
      </c>
      <c r="AU499" s="25" t="s">
        <v>80</v>
      </c>
      <c r="AY499" s="25" t="s">
        <v>187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25" t="s">
        <v>24</v>
      </c>
      <c r="BK499" s="194">
        <f>ROUND(I499*H499,2)</f>
        <v>0</v>
      </c>
      <c r="BL499" s="25" t="s">
        <v>194</v>
      </c>
      <c r="BM499" s="25" t="s">
        <v>539</v>
      </c>
    </row>
    <row r="500" spans="2:65" s="12" customFormat="1">
      <c r="B500" s="195"/>
      <c r="D500" s="196" t="s">
        <v>196</v>
      </c>
      <c r="E500" s="197" t="s">
        <v>5</v>
      </c>
      <c r="F500" s="198" t="s">
        <v>540</v>
      </c>
      <c r="H500" s="199" t="s">
        <v>5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199" t="s">
        <v>196</v>
      </c>
      <c r="AU500" s="199" t="s">
        <v>80</v>
      </c>
      <c r="AV500" s="12" t="s">
        <v>24</v>
      </c>
      <c r="AW500" s="12" t="s">
        <v>37</v>
      </c>
      <c r="AX500" s="12" t="s">
        <v>73</v>
      </c>
      <c r="AY500" s="199" t="s">
        <v>187</v>
      </c>
    </row>
    <row r="501" spans="2:65" s="12" customFormat="1">
      <c r="B501" s="195"/>
      <c r="D501" s="196" t="s">
        <v>196</v>
      </c>
      <c r="E501" s="197" t="s">
        <v>5</v>
      </c>
      <c r="F501" s="198" t="s">
        <v>479</v>
      </c>
      <c r="H501" s="199" t="s">
        <v>5</v>
      </c>
      <c r="I501" s="200"/>
      <c r="L501" s="195"/>
      <c r="M501" s="201"/>
      <c r="N501" s="202"/>
      <c r="O501" s="202"/>
      <c r="P501" s="202"/>
      <c r="Q501" s="202"/>
      <c r="R501" s="202"/>
      <c r="S501" s="202"/>
      <c r="T501" s="203"/>
      <c r="AT501" s="199" t="s">
        <v>196</v>
      </c>
      <c r="AU501" s="199" t="s">
        <v>80</v>
      </c>
      <c r="AV501" s="12" t="s">
        <v>24</v>
      </c>
      <c r="AW501" s="12" t="s">
        <v>37</v>
      </c>
      <c r="AX501" s="12" t="s">
        <v>73</v>
      </c>
      <c r="AY501" s="199" t="s">
        <v>187</v>
      </c>
    </row>
    <row r="502" spans="2:65" s="12" customFormat="1">
      <c r="B502" s="195"/>
      <c r="D502" s="196" t="s">
        <v>196</v>
      </c>
      <c r="E502" s="197" t="s">
        <v>5</v>
      </c>
      <c r="F502" s="198" t="s">
        <v>480</v>
      </c>
      <c r="H502" s="199" t="s">
        <v>5</v>
      </c>
      <c r="I502" s="200"/>
      <c r="L502" s="195"/>
      <c r="M502" s="201"/>
      <c r="N502" s="202"/>
      <c r="O502" s="202"/>
      <c r="P502" s="202"/>
      <c r="Q502" s="202"/>
      <c r="R502" s="202"/>
      <c r="S502" s="202"/>
      <c r="T502" s="203"/>
      <c r="AT502" s="199" t="s">
        <v>196</v>
      </c>
      <c r="AU502" s="199" t="s">
        <v>80</v>
      </c>
      <c r="AV502" s="12" t="s">
        <v>24</v>
      </c>
      <c r="AW502" s="12" t="s">
        <v>37</v>
      </c>
      <c r="AX502" s="12" t="s">
        <v>73</v>
      </c>
      <c r="AY502" s="199" t="s">
        <v>187</v>
      </c>
    </row>
    <row r="503" spans="2:65" s="12" customFormat="1">
      <c r="B503" s="195"/>
      <c r="D503" s="196" t="s">
        <v>196</v>
      </c>
      <c r="E503" s="197" t="s">
        <v>5</v>
      </c>
      <c r="F503" s="198" t="s">
        <v>535</v>
      </c>
      <c r="H503" s="199" t="s">
        <v>5</v>
      </c>
      <c r="I503" s="200"/>
      <c r="L503" s="195"/>
      <c r="M503" s="201"/>
      <c r="N503" s="202"/>
      <c r="O503" s="202"/>
      <c r="P503" s="202"/>
      <c r="Q503" s="202"/>
      <c r="R503" s="202"/>
      <c r="S503" s="202"/>
      <c r="T503" s="203"/>
      <c r="AT503" s="199" t="s">
        <v>196</v>
      </c>
      <c r="AU503" s="199" t="s">
        <v>80</v>
      </c>
      <c r="AV503" s="12" t="s">
        <v>24</v>
      </c>
      <c r="AW503" s="12" t="s">
        <v>37</v>
      </c>
      <c r="AX503" s="12" t="s">
        <v>73</v>
      </c>
      <c r="AY503" s="199" t="s">
        <v>187</v>
      </c>
    </row>
    <row r="504" spans="2:65" s="13" customFormat="1">
      <c r="B504" s="204"/>
      <c r="D504" s="196" t="s">
        <v>196</v>
      </c>
      <c r="E504" s="205" t="s">
        <v>5</v>
      </c>
      <c r="F504" s="206" t="s">
        <v>536</v>
      </c>
      <c r="H504" s="207">
        <v>76.096000000000004</v>
      </c>
      <c r="I504" s="208"/>
      <c r="L504" s="204"/>
      <c r="M504" s="209"/>
      <c r="N504" s="210"/>
      <c r="O504" s="210"/>
      <c r="P504" s="210"/>
      <c r="Q504" s="210"/>
      <c r="R504" s="210"/>
      <c r="S504" s="210"/>
      <c r="T504" s="211"/>
      <c r="AT504" s="205" t="s">
        <v>196</v>
      </c>
      <c r="AU504" s="205" t="s">
        <v>80</v>
      </c>
      <c r="AV504" s="13" t="s">
        <v>80</v>
      </c>
      <c r="AW504" s="13" t="s">
        <v>37</v>
      </c>
      <c r="AX504" s="13" t="s">
        <v>73</v>
      </c>
      <c r="AY504" s="205" t="s">
        <v>187</v>
      </c>
    </row>
    <row r="505" spans="2:65" s="14" customFormat="1">
      <c r="B505" s="212"/>
      <c r="D505" s="196" t="s">
        <v>196</v>
      </c>
      <c r="E505" s="213" t="s">
        <v>5</v>
      </c>
      <c r="F505" s="214" t="s">
        <v>201</v>
      </c>
      <c r="H505" s="215">
        <v>76.096000000000004</v>
      </c>
      <c r="I505" s="216"/>
      <c r="L505" s="212"/>
      <c r="M505" s="217"/>
      <c r="N505" s="218"/>
      <c r="O505" s="218"/>
      <c r="P505" s="218"/>
      <c r="Q505" s="218"/>
      <c r="R505" s="218"/>
      <c r="S505" s="218"/>
      <c r="T505" s="219"/>
      <c r="AT505" s="213" t="s">
        <v>196</v>
      </c>
      <c r="AU505" s="213" t="s">
        <v>80</v>
      </c>
      <c r="AV505" s="14" t="s">
        <v>202</v>
      </c>
      <c r="AW505" s="14" t="s">
        <v>37</v>
      </c>
      <c r="AX505" s="14" t="s">
        <v>73</v>
      </c>
      <c r="AY505" s="213" t="s">
        <v>187</v>
      </c>
    </row>
    <row r="506" spans="2:65" s="15" customFormat="1">
      <c r="B506" s="220"/>
      <c r="D506" s="221" t="s">
        <v>196</v>
      </c>
      <c r="E506" s="222" t="s">
        <v>5</v>
      </c>
      <c r="F506" s="223" t="s">
        <v>203</v>
      </c>
      <c r="H506" s="224">
        <v>76.096000000000004</v>
      </c>
      <c r="I506" s="225"/>
      <c r="L506" s="220"/>
      <c r="M506" s="226"/>
      <c r="N506" s="227"/>
      <c r="O506" s="227"/>
      <c r="P506" s="227"/>
      <c r="Q506" s="227"/>
      <c r="R506" s="227"/>
      <c r="S506" s="227"/>
      <c r="T506" s="228"/>
      <c r="AT506" s="229" t="s">
        <v>196</v>
      </c>
      <c r="AU506" s="229" t="s">
        <v>80</v>
      </c>
      <c r="AV506" s="15" t="s">
        <v>194</v>
      </c>
      <c r="AW506" s="15" t="s">
        <v>37</v>
      </c>
      <c r="AX506" s="15" t="s">
        <v>24</v>
      </c>
      <c r="AY506" s="229" t="s">
        <v>187</v>
      </c>
    </row>
    <row r="507" spans="2:65" s="1" customFormat="1" ht="31.5" customHeight="1">
      <c r="B507" s="182"/>
      <c r="C507" s="183" t="s">
        <v>541</v>
      </c>
      <c r="D507" s="183" t="s">
        <v>189</v>
      </c>
      <c r="E507" s="184" t="s">
        <v>542</v>
      </c>
      <c r="F507" s="185" t="s">
        <v>543</v>
      </c>
      <c r="G507" s="186" t="s">
        <v>192</v>
      </c>
      <c r="H507" s="187">
        <v>10.454000000000001</v>
      </c>
      <c r="I507" s="188"/>
      <c r="J507" s="189">
        <f>ROUND(I507*H507,2)</f>
        <v>0</v>
      </c>
      <c r="K507" s="185" t="s">
        <v>193</v>
      </c>
      <c r="L507" s="42"/>
      <c r="M507" s="190" t="s">
        <v>5</v>
      </c>
      <c r="N507" s="191" t="s">
        <v>44</v>
      </c>
      <c r="O507" s="43"/>
      <c r="P507" s="192">
        <f>O507*H507</f>
        <v>0</v>
      </c>
      <c r="Q507" s="192">
        <v>2.45343</v>
      </c>
      <c r="R507" s="192">
        <f>Q507*H507</f>
        <v>25.648157220000002</v>
      </c>
      <c r="S507" s="192">
        <v>0</v>
      </c>
      <c r="T507" s="193">
        <f>S507*H507</f>
        <v>0</v>
      </c>
      <c r="AR507" s="25" t="s">
        <v>194</v>
      </c>
      <c r="AT507" s="25" t="s">
        <v>189</v>
      </c>
      <c r="AU507" s="25" t="s">
        <v>80</v>
      </c>
      <c r="AY507" s="25" t="s">
        <v>187</v>
      </c>
      <c r="BE507" s="194">
        <f>IF(N507="základní",J507,0)</f>
        <v>0</v>
      </c>
      <c r="BF507" s="194">
        <f>IF(N507="snížená",J507,0)</f>
        <v>0</v>
      </c>
      <c r="BG507" s="194">
        <f>IF(N507="zákl. přenesená",J507,0)</f>
        <v>0</v>
      </c>
      <c r="BH507" s="194">
        <f>IF(N507="sníž. přenesená",J507,0)</f>
        <v>0</v>
      </c>
      <c r="BI507" s="194">
        <f>IF(N507="nulová",J507,0)</f>
        <v>0</v>
      </c>
      <c r="BJ507" s="25" t="s">
        <v>24</v>
      </c>
      <c r="BK507" s="194">
        <f>ROUND(I507*H507,2)</f>
        <v>0</v>
      </c>
      <c r="BL507" s="25" t="s">
        <v>194</v>
      </c>
      <c r="BM507" s="25" t="s">
        <v>544</v>
      </c>
    </row>
    <row r="508" spans="2:65" s="12" customFormat="1">
      <c r="B508" s="195"/>
      <c r="D508" s="196" t="s">
        <v>196</v>
      </c>
      <c r="E508" s="197" t="s">
        <v>5</v>
      </c>
      <c r="F508" s="198" t="s">
        <v>545</v>
      </c>
      <c r="H508" s="199" t="s">
        <v>5</v>
      </c>
      <c r="I508" s="200"/>
      <c r="L508" s="195"/>
      <c r="M508" s="201"/>
      <c r="N508" s="202"/>
      <c r="O508" s="202"/>
      <c r="P508" s="202"/>
      <c r="Q508" s="202"/>
      <c r="R508" s="202"/>
      <c r="S508" s="202"/>
      <c r="T508" s="203"/>
      <c r="AT508" s="199" t="s">
        <v>196</v>
      </c>
      <c r="AU508" s="199" t="s">
        <v>80</v>
      </c>
      <c r="AV508" s="12" t="s">
        <v>24</v>
      </c>
      <c r="AW508" s="12" t="s">
        <v>37</v>
      </c>
      <c r="AX508" s="12" t="s">
        <v>73</v>
      </c>
      <c r="AY508" s="199" t="s">
        <v>187</v>
      </c>
    </row>
    <row r="509" spans="2:65" s="12" customFormat="1">
      <c r="B509" s="195"/>
      <c r="D509" s="196" t="s">
        <v>196</v>
      </c>
      <c r="E509" s="197" t="s">
        <v>5</v>
      </c>
      <c r="F509" s="198" t="s">
        <v>546</v>
      </c>
      <c r="H509" s="199" t="s">
        <v>5</v>
      </c>
      <c r="I509" s="200"/>
      <c r="L509" s="195"/>
      <c r="M509" s="201"/>
      <c r="N509" s="202"/>
      <c r="O509" s="202"/>
      <c r="P509" s="202"/>
      <c r="Q509" s="202"/>
      <c r="R509" s="202"/>
      <c r="S509" s="202"/>
      <c r="T509" s="203"/>
      <c r="AT509" s="199" t="s">
        <v>196</v>
      </c>
      <c r="AU509" s="199" t="s">
        <v>80</v>
      </c>
      <c r="AV509" s="12" t="s">
        <v>24</v>
      </c>
      <c r="AW509" s="12" t="s">
        <v>37</v>
      </c>
      <c r="AX509" s="12" t="s">
        <v>73</v>
      </c>
      <c r="AY509" s="199" t="s">
        <v>187</v>
      </c>
    </row>
    <row r="510" spans="2:65" s="13" customFormat="1">
      <c r="B510" s="204"/>
      <c r="D510" s="196" t="s">
        <v>196</v>
      </c>
      <c r="E510" s="205" t="s">
        <v>5</v>
      </c>
      <c r="F510" s="206" t="s">
        <v>547</v>
      </c>
      <c r="H510" s="207">
        <v>7.2430000000000003</v>
      </c>
      <c r="I510" s="208"/>
      <c r="L510" s="204"/>
      <c r="M510" s="209"/>
      <c r="N510" s="210"/>
      <c r="O510" s="210"/>
      <c r="P510" s="210"/>
      <c r="Q510" s="210"/>
      <c r="R510" s="210"/>
      <c r="S510" s="210"/>
      <c r="T510" s="211"/>
      <c r="AT510" s="205" t="s">
        <v>196</v>
      </c>
      <c r="AU510" s="205" t="s">
        <v>80</v>
      </c>
      <c r="AV510" s="13" t="s">
        <v>80</v>
      </c>
      <c r="AW510" s="13" t="s">
        <v>37</v>
      </c>
      <c r="AX510" s="13" t="s">
        <v>73</v>
      </c>
      <c r="AY510" s="205" t="s">
        <v>187</v>
      </c>
    </row>
    <row r="511" spans="2:65" s="13" customFormat="1">
      <c r="B511" s="204"/>
      <c r="D511" s="196" t="s">
        <v>196</v>
      </c>
      <c r="E511" s="205" t="s">
        <v>5</v>
      </c>
      <c r="F511" s="206" t="s">
        <v>548</v>
      </c>
      <c r="H511" s="207">
        <v>0.69699999999999995</v>
      </c>
      <c r="I511" s="208"/>
      <c r="L511" s="204"/>
      <c r="M511" s="209"/>
      <c r="N511" s="210"/>
      <c r="O511" s="210"/>
      <c r="P511" s="210"/>
      <c r="Q511" s="210"/>
      <c r="R511" s="210"/>
      <c r="S511" s="210"/>
      <c r="T511" s="211"/>
      <c r="AT511" s="205" t="s">
        <v>196</v>
      </c>
      <c r="AU511" s="205" t="s">
        <v>80</v>
      </c>
      <c r="AV511" s="13" t="s">
        <v>80</v>
      </c>
      <c r="AW511" s="13" t="s">
        <v>37</v>
      </c>
      <c r="AX511" s="13" t="s">
        <v>73</v>
      </c>
      <c r="AY511" s="205" t="s">
        <v>187</v>
      </c>
    </row>
    <row r="512" spans="2:65" s="13" customFormat="1">
      <c r="B512" s="204"/>
      <c r="D512" s="196" t="s">
        <v>196</v>
      </c>
      <c r="E512" s="205" t="s">
        <v>5</v>
      </c>
      <c r="F512" s="206" t="s">
        <v>548</v>
      </c>
      <c r="H512" s="207">
        <v>0.69699999999999995</v>
      </c>
      <c r="I512" s="208"/>
      <c r="L512" s="204"/>
      <c r="M512" s="209"/>
      <c r="N512" s="210"/>
      <c r="O512" s="210"/>
      <c r="P512" s="210"/>
      <c r="Q512" s="210"/>
      <c r="R512" s="210"/>
      <c r="S512" s="210"/>
      <c r="T512" s="211"/>
      <c r="AT512" s="205" t="s">
        <v>196</v>
      </c>
      <c r="AU512" s="205" t="s">
        <v>80</v>
      </c>
      <c r="AV512" s="13" t="s">
        <v>80</v>
      </c>
      <c r="AW512" s="13" t="s">
        <v>37</v>
      </c>
      <c r="AX512" s="13" t="s">
        <v>73</v>
      </c>
      <c r="AY512" s="205" t="s">
        <v>187</v>
      </c>
    </row>
    <row r="513" spans="2:65" s="13" customFormat="1">
      <c r="B513" s="204"/>
      <c r="D513" s="196" t="s">
        <v>196</v>
      </c>
      <c r="E513" s="205" t="s">
        <v>5</v>
      </c>
      <c r="F513" s="206" t="s">
        <v>549</v>
      </c>
      <c r="H513" s="207">
        <v>0.43</v>
      </c>
      <c r="I513" s="208"/>
      <c r="L513" s="204"/>
      <c r="M513" s="209"/>
      <c r="N513" s="210"/>
      <c r="O513" s="210"/>
      <c r="P513" s="210"/>
      <c r="Q513" s="210"/>
      <c r="R513" s="210"/>
      <c r="S513" s="210"/>
      <c r="T513" s="211"/>
      <c r="AT513" s="205" t="s">
        <v>196</v>
      </c>
      <c r="AU513" s="205" t="s">
        <v>80</v>
      </c>
      <c r="AV513" s="13" t="s">
        <v>80</v>
      </c>
      <c r="AW513" s="13" t="s">
        <v>37</v>
      </c>
      <c r="AX513" s="13" t="s">
        <v>73</v>
      </c>
      <c r="AY513" s="205" t="s">
        <v>187</v>
      </c>
    </row>
    <row r="514" spans="2:65" s="13" customFormat="1">
      <c r="B514" s="204"/>
      <c r="D514" s="196" t="s">
        <v>196</v>
      </c>
      <c r="E514" s="205" t="s">
        <v>5</v>
      </c>
      <c r="F514" s="206" t="s">
        <v>550</v>
      </c>
      <c r="H514" s="207">
        <v>0.97699999999999998</v>
      </c>
      <c r="I514" s="208"/>
      <c r="L514" s="204"/>
      <c r="M514" s="209"/>
      <c r="N514" s="210"/>
      <c r="O514" s="210"/>
      <c r="P514" s="210"/>
      <c r="Q514" s="210"/>
      <c r="R514" s="210"/>
      <c r="S514" s="210"/>
      <c r="T514" s="211"/>
      <c r="AT514" s="205" t="s">
        <v>196</v>
      </c>
      <c r="AU514" s="205" t="s">
        <v>80</v>
      </c>
      <c r="AV514" s="13" t="s">
        <v>80</v>
      </c>
      <c r="AW514" s="13" t="s">
        <v>37</v>
      </c>
      <c r="AX514" s="13" t="s">
        <v>73</v>
      </c>
      <c r="AY514" s="205" t="s">
        <v>187</v>
      </c>
    </row>
    <row r="515" spans="2:65" s="13" customFormat="1">
      <c r="B515" s="204"/>
      <c r="D515" s="196" t="s">
        <v>196</v>
      </c>
      <c r="E515" s="205" t="s">
        <v>5</v>
      </c>
      <c r="F515" s="206" t="s">
        <v>551</v>
      </c>
      <c r="H515" s="207">
        <v>0.41</v>
      </c>
      <c r="I515" s="208"/>
      <c r="L515" s="204"/>
      <c r="M515" s="209"/>
      <c r="N515" s="210"/>
      <c r="O515" s="210"/>
      <c r="P515" s="210"/>
      <c r="Q515" s="210"/>
      <c r="R515" s="210"/>
      <c r="S515" s="210"/>
      <c r="T515" s="211"/>
      <c r="AT515" s="205" t="s">
        <v>196</v>
      </c>
      <c r="AU515" s="205" t="s">
        <v>80</v>
      </c>
      <c r="AV515" s="13" t="s">
        <v>80</v>
      </c>
      <c r="AW515" s="13" t="s">
        <v>37</v>
      </c>
      <c r="AX515" s="13" t="s">
        <v>73</v>
      </c>
      <c r="AY515" s="205" t="s">
        <v>187</v>
      </c>
    </row>
    <row r="516" spans="2:65" s="14" customFormat="1">
      <c r="B516" s="212"/>
      <c r="D516" s="196" t="s">
        <v>196</v>
      </c>
      <c r="E516" s="213" t="s">
        <v>5</v>
      </c>
      <c r="F516" s="214" t="s">
        <v>201</v>
      </c>
      <c r="H516" s="215">
        <v>10.454000000000001</v>
      </c>
      <c r="I516" s="216"/>
      <c r="L516" s="212"/>
      <c r="M516" s="217"/>
      <c r="N516" s="218"/>
      <c r="O516" s="218"/>
      <c r="P516" s="218"/>
      <c r="Q516" s="218"/>
      <c r="R516" s="218"/>
      <c r="S516" s="218"/>
      <c r="T516" s="219"/>
      <c r="AT516" s="213" t="s">
        <v>196</v>
      </c>
      <c r="AU516" s="213" t="s">
        <v>80</v>
      </c>
      <c r="AV516" s="14" t="s">
        <v>202</v>
      </c>
      <c r="AW516" s="14" t="s">
        <v>37</v>
      </c>
      <c r="AX516" s="14" t="s">
        <v>73</v>
      </c>
      <c r="AY516" s="213" t="s">
        <v>187</v>
      </c>
    </row>
    <row r="517" spans="2:65" s="15" customFormat="1">
      <c r="B517" s="220"/>
      <c r="D517" s="221" t="s">
        <v>196</v>
      </c>
      <c r="E517" s="222" t="s">
        <v>5</v>
      </c>
      <c r="F517" s="223" t="s">
        <v>203</v>
      </c>
      <c r="H517" s="224">
        <v>10.454000000000001</v>
      </c>
      <c r="I517" s="225"/>
      <c r="L517" s="220"/>
      <c r="M517" s="226"/>
      <c r="N517" s="227"/>
      <c r="O517" s="227"/>
      <c r="P517" s="227"/>
      <c r="Q517" s="227"/>
      <c r="R517" s="227"/>
      <c r="S517" s="227"/>
      <c r="T517" s="228"/>
      <c r="AT517" s="229" t="s">
        <v>196</v>
      </c>
      <c r="AU517" s="229" t="s">
        <v>80</v>
      </c>
      <c r="AV517" s="15" t="s">
        <v>194</v>
      </c>
      <c r="AW517" s="15" t="s">
        <v>37</v>
      </c>
      <c r="AX517" s="15" t="s">
        <v>24</v>
      </c>
      <c r="AY517" s="229" t="s">
        <v>187</v>
      </c>
    </row>
    <row r="518" spans="2:65" s="1" customFormat="1" ht="31.5" customHeight="1">
      <c r="B518" s="182"/>
      <c r="C518" s="183" t="s">
        <v>552</v>
      </c>
      <c r="D518" s="183" t="s">
        <v>189</v>
      </c>
      <c r="E518" s="184" t="s">
        <v>553</v>
      </c>
      <c r="F518" s="185" t="s">
        <v>554</v>
      </c>
      <c r="G518" s="186" t="s">
        <v>277</v>
      </c>
      <c r="H518" s="187">
        <v>49.259</v>
      </c>
      <c r="I518" s="188"/>
      <c r="J518" s="189">
        <f>ROUND(I518*H518,2)</f>
        <v>0</v>
      </c>
      <c r="K518" s="185" t="s">
        <v>193</v>
      </c>
      <c r="L518" s="42"/>
      <c r="M518" s="190" t="s">
        <v>5</v>
      </c>
      <c r="N518" s="191" t="s">
        <v>44</v>
      </c>
      <c r="O518" s="43"/>
      <c r="P518" s="192">
        <f>O518*H518</f>
        <v>0</v>
      </c>
      <c r="Q518" s="192">
        <v>2.1526800000000001E-3</v>
      </c>
      <c r="R518" s="192">
        <f>Q518*H518</f>
        <v>0.10603886412000001</v>
      </c>
      <c r="S518" s="192">
        <v>0</v>
      </c>
      <c r="T518" s="193">
        <f>S518*H518</f>
        <v>0</v>
      </c>
      <c r="AR518" s="25" t="s">
        <v>194</v>
      </c>
      <c r="AT518" s="25" t="s">
        <v>189</v>
      </c>
      <c r="AU518" s="25" t="s">
        <v>80</v>
      </c>
      <c r="AY518" s="25" t="s">
        <v>187</v>
      </c>
      <c r="BE518" s="194">
        <f>IF(N518="základní",J518,0)</f>
        <v>0</v>
      </c>
      <c r="BF518" s="194">
        <f>IF(N518="snížená",J518,0)</f>
        <v>0</v>
      </c>
      <c r="BG518" s="194">
        <f>IF(N518="zákl. přenesená",J518,0)</f>
        <v>0</v>
      </c>
      <c r="BH518" s="194">
        <f>IF(N518="sníž. přenesená",J518,0)</f>
        <v>0</v>
      </c>
      <c r="BI518" s="194">
        <f>IF(N518="nulová",J518,0)</f>
        <v>0</v>
      </c>
      <c r="BJ518" s="25" t="s">
        <v>24</v>
      </c>
      <c r="BK518" s="194">
        <f>ROUND(I518*H518,2)</f>
        <v>0</v>
      </c>
      <c r="BL518" s="25" t="s">
        <v>194</v>
      </c>
      <c r="BM518" s="25" t="s">
        <v>555</v>
      </c>
    </row>
    <row r="519" spans="2:65" s="12" customFormat="1">
      <c r="B519" s="195"/>
      <c r="D519" s="196" t="s">
        <v>196</v>
      </c>
      <c r="E519" s="197" t="s">
        <v>5</v>
      </c>
      <c r="F519" s="198" t="s">
        <v>556</v>
      </c>
      <c r="H519" s="199" t="s">
        <v>5</v>
      </c>
      <c r="I519" s="200"/>
      <c r="L519" s="195"/>
      <c r="M519" s="201"/>
      <c r="N519" s="202"/>
      <c r="O519" s="202"/>
      <c r="P519" s="202"/>
      <c r="Q519" s="202"/>
      <c r="R519" s="202"/>
      <c r="S519" s="202"/>
      <c r="T519" s="203"/>
      <c r="AT519" s="199" t="s">
        <v>196</v>
      </c>
      <c r="AU519" s="199" t="s">
        <v>80</v>
      </c>
      <c r="AV519" s="12" t="s">
        <v>24</v>
      </c>
      <c r="AW519" s="12" t="s">
        <v>37</v>
      </c>
      <c r="AX519" s="12" t="s">
        <v>73</v>
      </c>
      <c r="AY519" s="199" t="s">
        <v>187</v>
      </c>
    </row>
    <row r="520" spans="2:65" s="12" customFormat="1">
      <c r="B520" s="195"/>
      <c r="D520" s="196" t="s">
        <v>196</v>
      </c>
      <c r="E520" s="197" t="s">
        <v>5</v>
      </c>
      <c r="F520" s="198" t="s">
        <v>546</v>
      </c>
      <c r="H520" s="199" t="s">
        <v>5</v>
      </c>
      <c r="I520" s="200"/>
      <c r="L520" s="195"/>
      <c r="M520" s="201"/>
      <c r="N520" s="202"/>
      <c r="O520" s="202"/>
      <c r="P520" s="202"/>
      <c r="Q520" s="202"/>
      <c r="R520" s="202"/>
      <c r="S520" s="202"/>
      <c r="T520" s="203"/>
      <c r="AT520" s="199" t="s">
        <v>196</v>
      </c>
      <c r="AU520" s="199" t="s">
        <v>80</v>
      </c>
      <c r="AV520" s="12" t="s">
        <v>24</v>
      </c>
      <c r="AW520" s="12" t="s">
        <v>37</v>
      </c>
      <c r="AX520" s="12" t="s">
        <v>73</v>
      </c>
      <c r="AY520" s="199" t="s">
        <v>187</v>
      </c>
    </row>
    <row r="521" spans="2:65" s="13" customFormat="1">
      <c r="B521" s="204"/>
      <c r="D521" s="196" t="s">
        <v>196</v>
      </c>
      <c r="E521" s="205" t="s">
        <v>5</v>
      </c>
      <c r="F521" s="206" t="s">
        <v>557</v>
      </c>
      <c r="H521" s="207">
        <v>36.216999999999999</v>
      </c>
      <c r="I521" s="208"/>
      <c r="L521" s="204"/>
      <c r="M521" s="209"/>
      <c r="N521" s="210"/>
      <c r="O521" s="210"/>
      <c r="P521" s="210"/>
      <c r="Q521" s="210"/>
      <c r="R521" s="210"/>
      <c r="S521" s="210"/>
      <c r="T521" s="211"/>
      <c r="AT521" s="205" t="s">
        <v>196</v>
      </c>
      <c r="AU521" s="205" t="s">
        <v>80</v>
      </c>
      <c r="AV521" s="13" t="s">
        <v>80</v>
      </c>
      <c r="AW521" s="13" t="s">
        <v>37</v>
      </c>
      <c r="AX521" s="13" t="s">
        <v>73</v>
      </c>
      <c r="AY521" s="205" t="s">
        <v>187</v>
      </c>
    </row>
    <row r="522" spans="2:65" s="13" customFormat="1">
      <c r="B522" s="204"/>
      <c r="D522" s="196" t="s">
        <v>196</v>
      </c>
      <c r="E522" s="205" t="s">
        <v>5</v>
      </c>
      <c r="F522" s="206" t="s">
        <v>558</v>
      </c>
      <c r="H522" s="207">
        <v>2.3239999999999998</v>
      </c>
      <c r="I522" s="208"/>
      <c r="L522" s="204"/>
      <c r="M522" s="209"/>
      <c r="N522" s="210"/>
      <c r="O522" s="210"/>
      <c r="P522" s="210"/>
      <c r="Q522" s="210"/>
      <c r="R522" s="210"/>
      <c r="S522" s="210"/>
      <c r="T522" s="211"/>
      <c r="AT522" s="205" t="s">
        <v>196</v>
      </c>
      <c r="AU522" s="205" t="s">
        <v>80</v>
      </c>
      <c r="AV522" s="13" t="s">
        <v>80</v>
      </c>
      <c r="AW522" s="13" t="s">
        <v>37</v>
      </c>
      <c r="AX522" s="13" t="s">
        <v>73</v>
      </c>
      <c r="AY522" s="205" t="s">
        <v>187</v>
      </c>
    </row>
    <row r="523" spans="2:65" s="13" customFormat="1">
      <c r="B523" s="204"/>
      <c r="D523" s="196" t="s">
        <v>196</v>
      </c>
      <c r="E523" s="205" t="s">
        <v>5</v>
      </c>
      <c r="F523" s="206" t="s">
        <v>558</v>
      </c>
      <c r="H523" s="207">
        <v>2.3239999999999998</v>
      </c>
      <c r="I523" s="208"/>
      <c r="L523" s="204"/>
      <c r="M523" s="209"/>
      <c r="N523" s="210"/>
      <c r="O523" s="210"/>
      <c r="P523" s="210"/>
      <c r="Q523" s="210"/>
      <c r="R523" s="210"/>
      <c r="S523" s="210"/>
      <c r="T523" s="211"/>
      <c r="AT523" s="205" t="s">
        <v>196</v>
      </c>
      <c r="AU523" s="205" t="s">
        <v>80</v>
      </c>
      <c r="AV523" s="13" t="s">
        <v>80</v>
      </c>
      <c r="AW523" s="13" t="s">
        <v>37</v>
      </c>
      <c r="AX523" s="13" t="s">
        <v>73</v>
      </c>
      <c r="AY523" s="205" t="s">
        <v>187</v>
      </c>
    </row>
    <row r="524" spans="2:65" s="13" customFormat="1">
      <c r="B524" s="204"/>
      <c r="D524" s="196" t="s">
        <v>196</v>
      </c>
      <c r="E524" s="205" t="s">
        <v>5</v>
      </c>
      <c r="F524" s="206" t="s">
        <v>559</v>
      </c>
      <c r="H524" s="207">
        <v>2.8690000000000002</v>
      </c>
      <c r="I524" s="208"/>
      <c r="L524" s="204"/>
      <c r="M524" s="209"/>
      <c r="N524" s="210"/>
      <c r="O524" s="210"/>
      <c r="P524" s="210"/>
      <c r="Q524" s="210"/>
      <c r="R524" s="210"/>
      <c r="S524" s="210"/>
      <c r="T524" s="211"/>
      <c r="AT524" s="205" t="s">
        <v>196</v>
      </c>
      <c r="AU524" s="205" t="s">
        <v>80</v>
      </c>
      <c r="AV524" s="13" t="s">
        <v>80</v>
      </c>
      <c r="AW524" s="13" t="s">
        <v>37</v>
      </c>
      <c r="AX524" s="13" t="s">
        <v>73</v>
      </c>
      <c r="AY524" s="205" t="s">
        <v>187</v>
      </c>
    </row>
    <row r="525" spans="2:65" s="13" customFormat="1">
      <c r="B525" s="204"/>
      <c r="D525" s="196" t="s">
        <v>196</v>
      </c>
      <c r="E525" s="205" t="s">
        <v>5</v>
      </c>
      <c r="F525" s="206" t="s">
        <v>560</v>
      </c>
      <c r="H525" s="207">
        <v>2.79</v>
      </c>
      <c r="I525" s="208"/>
      <c r="L525" s="204"/>
      <c r="M525" s="209"/>
      <c r="N525" s="210"/>
      <c r="O525" s="210"/>
      <c r="P525" s="210"/>
      <c r="Q525" s="210"/>
      <c r="R525" s="210"/>
      <c r="S525" s="210"/>
      <c r="T525" s="211"/>
      <c r="AT525" s="205" t="s">
        <v>196</v>
      </c>
      <c r="AU525" s="205" t="s">
        <v>80</v>
      </c>
      <c r="AV525" s="13" t="s">
        <v>80</v>
      </c>
      <c r="AW525" s="13" t="s">
        <v>37</v>
      </c>
      <c r="AX525" s="13" t="s">
        <v>73</v>
      </c>
      <c r="AY525" s="205" t="s">
        <v>187</v>
      </c>
    </row>
    <row r="526" spans="2:65" s="13" customFormat="1">
      <c r="B526" s="204"/>
      <c r="D526" s="196" t="s">
        <v>196</v>
      </c>
      <c r="E526" s="205" t="s">
        <v>5</v>
      </c>
      <c r="F526" s="206" t="s">
        <v>561</v>
      </c>
      <c r="H526" s="207">
        <v>2.7349999999999999</v>
      </c>
      <c r="I526" s="208"/>
      <c r="L526" s="204"/>
      <c r="M526" s="209"/>
      <c r="N526" s="210"/>
      <c r="O526" s="210"/>
      <c r="P526" s="210"/>
      <c r="Q526" s="210"/>
      <c r="R526" s="210"/>
      <c r="S526" s="210"/>
      <c r="T526" s="211"/>
      <c r="AT526" s="205" t="s">
        <v>196</v>
      </c>
      <c r="AU526" s="205" t="s">
        <v>80</v>
      </c>
      <c r="AV526" s="13" t="s">
        <v>80</v>
      </c>
      <c r="AW526" s="13" t="s">
        <v>37</v>
      </c>
      <c r="AX526" s="13" t="s">
        <v>73</v>
      </c>
      <c r="AY526" s="205" t="s">
        <v>187</v>
      </c>
    </row>
    <row r="527" spans="2:65" s="14" customFormat="1">
      <c r="B527" s="212"/>
      <c r="D527" s="196" t="s">
        <v>196</v>
      </c>
      <c r="E527" s="213" t="s">
        <v>5</v>
      </c>
      <c r="F527" s="214" t="s">
        <v>201</v>
      </c>
      <c r="H527" s="215">
        <v>49.259</v>
      </c>
      <c r="I527" s="216"/>
      <c r="L527" s="212"/>
      <c r="M527" s="217"/>
      <c r="N527" s="218"/>
      <c r="O527" s="218"/>
      <c r="P527" s="218"/>
      <c r="Q527" s="218"/>
      <c r="R527" s="218"/>
      <c r="S527" s="218"/>
      <c r="T527" s="219"/>
      <c r="AT527" s="213" t="s">
        <v>196</v>
      </c>
      <c r="AU527" s="213" t="s">
        <v>80</v>
      </c>
      <c r="AV527" s="14" t="s">
        <v>202</v>
      </c>
      <c r="AW527" s="14" t="s">
        <v>37</v>
      </c>
      <c r="AX527" s="14" t="s">
        <v>73</v>
      </c>
      <c r="AY527" s="213" t="s">
        <v>187</v>
      </c>
    </row>
    <row r="528" spans="2:65" s="15" customFormat="1">
      <c r="B528" s="220"/>
      <c r="D528" s="221" t="s">
        <v>196</v>
      </c>
      <c r="E528" s="222" t="s">
        <v>5</v>
      </c>
      <c r="F528" s="223" t="s">
        <v>203</v>
      </c>
      <c r="H528" s="224">
        <v>49.259</v>
      </c>
      <c r="I528" s="225"/>
      <c r="L528" s="220"/>
      <c r="M528" s="226"/>
      <c r="N528" s="227"/>
      <c r="O528" s="227"/>
      <c r="P528" s="227"/>
      <c r="Q528" s="227"/>
      <c r="R528" s="227"/>
      <c r="S528" s="227"/>
      <c r="T528" s="228"/>
      <c r="AT528" s="229" t="s">
        <v>196</v>
      </c>
      <c r="AU528" s="229" t="s">
        <v>80</v>
      </c>
      <c r="AV528" s="15" t="s">
        <v>194</v>
      </c>
      <c r="AW528" s="15" t="s">
        <v>37</v>
      </c>
      <c r="AX528" s="15" t="s">
        <v>24</v>
      </c>
      <c r="AY528" s="229" t="s">
        <v>187</v>
      </c>
    </row>
    <row r="529" spans="2:65" s="1" customFormat="1" ht="31.5" customHeight="1">
      <c r="B529" s="182"/>
      <c r="C529" s="183" t="s">
        <v>562</v>
      </c>
      <c r="D529" s="183" t="s">
        <v>189</v>
      </c>
      <c r="E529" s="184" t="s">
        <v>563</v>
      </c>
      <c r="F529" s="185" t="s">
        <v>564</v>
      </c>
      <c r="G529" s="186" t="s">
        <v>277</v>
      </c>
      <c r="H529" s="187">
        <v>49.259</v>
      </c>
      <c r="I529" s="188"/>
      <c r="J529" s="189">
        <f>ROUND(I529*H529,2)</f>
        <v>0</v>
      </c>
      <c r="K529" s="185" t="s">
        <v>193</v>
      </c>
      <c r="L529" s="42"/>
      <c r="M529" s="190" t="s">
        <v>5</v>
      </c>
      <c r="N529" s="191" t="s">
        <v>44</v>
      </c>
      <c r="O529" s="43"/>
      <c r="P529" s="192">
        <f>O529*H529</f>
        <v>0</v>
      </c>
      <c r="Q529" s="192">
        <v>0</v>
      </c>
      <c r="R529" s="192">
        <f>Q529*H529</f>
        <v>0</v>
      </c>
      <c r="S529" s="192">
        <v>0</v>
      </c>
      <c r="T529" s="193">
        <f>S529*H529</f>
        <v>0</v>
      </c>
      <c r="AR529" s="25" t="s">
        <v>194</v>
      </c>
      <c r="AT529" s="25" t="s">
        <v>189</v>
      </c>
      <c r="AU529" s="25" t="s">
        <v>80</v>
      </c>
      <c r="AY529" s="25" t="s">
        <v>187</v>
      </c>
      <c r="BE529" s="194">
        <f>IF(N529="základní",J529,0)</f>
        <v>0</v>
      </c>
      <c r="BF529" s="194">
        <f>IF(N529="snížená",J529,0)</f>
        <v>0</v>
      </c>
      <c r="BG529" s="194">
        <f>IF(N529="zákl. přenesená",J529,0)</f>
        <v>0</v>
      </c>
      <c r="BH529" s="194">
        <f>IF(N529="sníž. přenesená",J529,0)</f>
        <v>0</v>
      </c>
      <c r="BI529" s="194">
        <f>IF(N529="nulová",J529,0)</f>
        <v>0</v>
      </c>
      <c r="BJ529" s="25" t="s">
        <v>24</v>
      </c>
      <c r="BK529" s="194">
        <f>ROUND(I529*H529,2)</f>
        <v>0</v>
      </c>
      <c r="BL529" s="25" t="s">
        <v>194</v>
      </c>
      <c r="BM529" s="25" t="s">
        <v>565</v>
      </c>
    </row>
    <row r="530" spans="2:65" s="12" customFormat="1">
      <c r="B530" s="195"/>
      <c r="D530" s="196" t="s">
        <v>196</v>
      </c>
      <c r="E530" s="197" t="s">
        <v>5</v>
      </c>
      <c r="F530" s="198" t="s">
        <v>566</v>
      </c>
      <c r="H530" s="199" t="s">
        <v>5</v>
      </c>
      <c r="I530" s="200"/>
      <c r="L530" s="195"/>
      <c r="M530" s="201"/>
      <c r="N530" s="202"/>
      <c r="O530" s="202"/>
      <c r="P530" s="202"/>
      <c r="Q530" s="202"/>
      <c r="R530" s="202"/>
      <c r="S530" s="202"/>
      <c r="T530" s="203"/>
      <c r="AT530" s="199" t="s">
        <v>196</v>
      </c>
      <c r="AU530" s="199" t="s">
        <v>80</v>
      </c>
      <c r="AV530" s="12" t="s">
        <v>24</v>
      </c>
      <c r="AW530" s="12" t="s">
        <v>37</v>
      </c>
      <c r="AX530" s="12" t="s">
        <v>73</v>
      </c>
      <c r="AY530" s="199" t="s">
        <v>187</v>
      </c>
    </row>
    <row r="531" spans="2:65" s="12" customFormat="1">
      <c r="B531" s="195"/>
      <c r="D531" s="196" t="s">
        <v>196</v>
      </c>
      <c r="E531" s="197" t="s">
        <v>5</v>
      </c>
      <c r="F531" s="198" t="s">
        <v>546</v>
      </c>
      <c r="H531" s="199" t="s">
        <v>5</v>
      </c>
      <c r="I531" s="200"/>
      <c r="L531" s="195"/>
      <c r="M531" s="201"/>
      <c r="N531" s="202"/>
      <c r="O531" s="202"/>
      <c r="P531" s="202"/>
      <c r="Q531" s="202"/>
      <c r="R531" s="202"/>
      <c r="S531" s="202"/>
      <c r="T531" s="203"/>
      <c r="AT531" s="199" t="s">
        <v>196</v>
      </c>
      <c r="AU531" s="199" t="s">
        <v>80</v>
      </c>
      <c r="AV531" s="12" t="s">
        <v>24</v>
      </c>
      <c r="AW531" s="12" t="s">
        <v>37</v>
      </c>
      <c r="AX531" s="12" t="s">
        <v>73</v>
      </c>
      <c r="AY531" s="199" t="s">
        <v>187</v>
      </c>
    </row>
    <row r="532" spans="2:65" s="13" customFormat="1">
      <c r="B532" s="204"/>
      <c r="D532" s="196" t="s">
        <v>196</v>
      </c>
      <c r="E532" s="205" t="s">
        <v>5</v>
      </c>
      <c r="F532" s="206" t="s">
        <v>557</v>
      </c>
      <c r="H532" s="207">
        <v>36.216999999999999</v>
      </c>
      <c r="I532" s="208"/>
      <c r="L532" s="204"/>
      <c r="M532" s="209"/>
      <c r="N532" s="210"/>
      <c r="O532" s="210"/>
      <c r="P532" s="210"/>
      <c r="Q532" s="210"/>
      <c r="R532" s="210"/>
      <c r="S532" s="210"/>
      <c r="T532" s="211"/>
      <c r="AT532" s="205" t="s">
        <v>196</v>
      </c>
      <c r="AU532" s="205" t="s">
        <v>80</v>
      </c>
      <c r="AV532" s="13" t="s">
        <v>80</v>
      </c>
      <c r="AW532" s="13" t="s">
        <v>37</v>
      </c>
      <c r="AX532" s="13" t="s">
        <v>73</v>
      </c>
      <c r="AY532" s="205" t="s">
        <v>187</v>
      </c>
    </row>
    <row r="533" spans="2:65" s="13" customFormat="1">
      <c r="B533" s="204"/>
      <c r="D533" s="196" t="s">
        <v>196</v>
      </c>
      <c r="E533" s="205" t="s">
        <v>5</v>
      </c>
      <c r="F533" s="206" t="s">
        <v>558</v>
      </c>
      <c r="H533" s="207">
        <v>2.3239999999999998</v>
      </c>
      <c r="I533" s="208"/>
      <c r="L533" s="204"/>
      <c r="M533" s="209"/>
      <c r="N533" s="210"/>
      <c r="O533" s="210"/>
      <c r="P533" s="210"/>
      <c r="Q533" s="210"/>
      <c r="R533" s="210"/>
      <c r="S533" s="210"/>
      <c r="T533" s="211"/>
      <c r="AT533" s="205" t="s">
        <v>196</v>
      </c>
      <c r="AU533" s="205" t="s">
        <v>80</v>
      </c>
      <c r="AV533" s="13" t="s">
        <v>80</v>
      </c>
      <c r="AW533" s="13" t="s">
        <v>37</v>
      </c>
      <c r="AX533" s="13" t="s">
        <v>73</v>
      </c>
      <c r="AY533" s="205" t="s">
        <v>187</v>
      </c>
    </row>
    <row r="534" spans="2:65" s="13" customFormat="1">
      <c r="B534" s="204"/>
      <c r="D534" s="196" t="s">
        <v>196</v>
      </c>
      <c r="E534" s="205" t="s">
        <v>5</v>
      </c>
      <c r="F534" s="206" t="s">
        <v>558</v>
      </c>
      <c r="H534" s="207">
        <v>2.3239999999999998</v>
      </c>
      <c r="I534" s="208"/>
      <c r="L534" s="204"/>
      <c r="M534" s="209"/>
      <c r="N534" s="210"/>
      <c r="O534" s="210"/>
      <c r="P534" s="210"/>
      <c r="Q534" s="210"/>
      <c r="R534" s="210"/>
      <c r="S534" s="210"/>
      <c r="T534" s="211"/>
      <c r="AT534" s="205" t="s">
        <v>196</v>
      </c>
      <c r="AU534" s="205" t="s">
        <v>80</v>
      </c>
      <c r="AV534" s="13" t="s">
        <v>80</v>
      </c>
      <c r="AW534" s="13" t="s">
        <v>37</v>
      </c>
      <c r="AX534" s="13" t="s">
        <v>73</v>
      </c>
      <c r="AY534" s="205" t="s">
        <v>187</v>
      </c>
    </row>
    <row r="535" spans="2:65" s="13" customFormat="1">
      <c r="B535" s="204"/>
      <c r="D535" s="196" t="s">
        <v>196</v>
      </c>
      <c r="E535" s="205" t="s">
        <v>5</v>
      </c>
      <c r="F535" s="206" t="s">
        <v>559</v>
      </c>
      <c r="H535" s="207">
        <v>2.8690000000000002</v>
      </c>
      <c r="I535" s="208"/>
      <c r="L535" s="204"/>
      <c r="M535" s="209"/>
      <c r="N535" s="210"/>
      <c r="O535" s="210"/>
      <c r="P535" s="210"/>
      <c r="Q535" s="210"/>
      <c r="R535" s="210"/>
      <c r="S535" s="210"/>
      <c r="T535" s="211"/>
      <c r="AT535" s="205" t="s">
        <v>196</v>
      </c>
      <c r="AU535" s="205" t="s">
        <v>80</v>
      </c>
      <c r="AV535" s="13" t="s">
        <v>80</v>
      </c>
      <c r="AW535" s="13" t="s">
        <v>37</v>
      </c>
      <c r="AX535" s="13" t="s">
        <v>73</v>
      </c>
      <c r="AY535" s="205" t="s">
        <v>187</v>
      </c>
    </row>
    <row r="536" spans="2:65" s="13" customFormat="1">
      <c r="B536" s="204"/>
      <c r="D536" s="196" t="s">
        <v>196</v>
      </c>
      <c r="E536" s="205" t="s">
        <v>5</v>
      </c>
      <c r="F536" s="206" t="s">
        <v>560</v>
      </c>
      <c r="H536" s="207">
        <v>2.79</v>
      </c>
      <c r="I536" s="208"/>
      <c r="L536" s="204"/>
      <c r="M536" s="209"/>
      <c r="N536" s="210"/>
      <c r="O536" s="210"/>
      <c r="P536" s="210"/>
      <c r="Q536" s="210"/>
      <c r="R536" s="210"/>
      <c r="S536" s="210"/>
      <c r="T536" s="211"/>
      <c r="AT536" s="205" t="s">
        <v>196</v>
      </c>
      <c r="AU536" s="205" t="s">
        <v>80</v>
      </c>
      <c r="AV536" s="13" t="s">
        <v>80</v>
      </c>
      <c r="AW536" s="13" t="s">
        <v>37</v>
      </c>
      <c r="AX536" s="13" t="s">
        <v>73</v>
      </c>
      <c r="AY536" s="205" t="s">
        <v>187</v>
      </c>
    </row>
    <row r="537" spans="2:65" s="13" customFormat="1">
      <c r="B537" s="204"/>
      <c r="D537" s="196" t="s">
        <v>196</v>
      </c>
      <c r="E537" s="205" t="s">
        <v>5</v>
      </c>
      <c r="F537" s="206" t="s">
        <v>561</v>
      </c>
      <c r="H537" s="207">
        <v>2.7349999999999999</v>
      </c>
      <c r="I537" s="208"/>
      <c r="L537" s="204"/>
      <c r="M537" s="209"/>
      <c r="N537" s="210"/>
      <c r="O537" s="210"/>
      <c r="P537" s="210"/>
      <c r="Q537" s="210"/>
      <c r="R537" s="210"/>
      <c r="S537" s="210"/>
      <c r="T537" s="211"/>
      <c r="AT537" s="205" t="s">
        <v>196</v>
      </c>
      <c r="AU537" s="205" t="s">
        <v>80</v>
      </c>
      <c r="AV537" s="13" t="s">
        <v>80</v>
      </c>
      <c r="AW537" s="13" t="s">
        <v>37</v>
      </c>
      <c r="AX537" s="13" t="s">
        <v>73</v>
      </c>
      <c r="AY537" s="205" t="s">
        <v>187</v>
      </c>
    </row>
    <row r="538" spans="2:65" s="14" customFormat="1">
      <c r="B538" s="212"/>
      <c r="D538" s="196" t="s">
        <v>196</v>
      </c>
      <c r="E538" s="213" t="s">
        <v>5</v>
      </c>
      <c r="F538" s="214" t="s">
        <v>201</v>
      </c>
      <c r="H538" s="215">
        <v>49.259</v>
      </c>
      <c r="I538" s="216"/>
      <c r="L538" s="212"/>
      <c r="M538" s="217"/>
      <c r="N538" s="218"/>
      <c r="O538" s="218"/>
      <c r="P538" s="218"/>
      <c r="Q538" s="218"/>
      <c r="R538" s="218"/>
      <c r="S538" s="218"/>
      <c r="T538" s="219"/>
      <c r="AT538" s="213" t="s">
        <v>196</v>
      </c>
      <c r="AU538" s="213" t="s">
        <v>80</v>
      </c>
      <c r="AV538" s="14" t="s">
        <v>202</v>
      </c>
      <c r="AW538" s="14" t="s">
        <v>37</v>
      </c>
      <c r="AX538" s="14" t="s">
        <v>73</v>
      </c>
      <c r="AY538" s="213" t="s">
        <v>187</v>
      </c>
    </row>
    <row r="539" spans="2:65" s="15" customFormat="1">
      <c r="B539" s="220"/>
      <c r="D539" s="221" t="s">
        <v>196</v>
      </c>
      <c r="E539" s="222" t="s">
        <v>5</v>
      </c>
      <c r="F539" s="223" t="s">
        <v>203</v>
      </c>
      <c r="H539" s="224">
        <v>49.259</v>
      </c>
      <c r="I539" s="225"/>
      <c r="L539" s="220"/>
      <c r="M539" s="226"/>
      <c r="N539" s="227"/>
      <c r="O539" s="227"/>
      <c r="P539" s="227"/>
      <c r="Q539" s="227"/>
      <c r="R539" s="227"/>
      <c r="S539" s="227"/>
      <c r="T539" s="228"/>
      <c r="AT539" s="229" t="s">
        <v>196</v>
      </c>
      <c r="AU539" s="229" t="s">
        <v>80</v>
      </c>
      <c r="AV539" s="15" t="s">
        <v>194</v>
      </c>
      <c r="AW539" s="15" t="s">
        <v>37</v>
      </c>
      <c r="AX539" s="15" t="s">
        <v>24</v>
      </c>
      <c r="AY539" s="229" t="s">
        <v>187</v>
      </c>
    </row>
    <row r="540" spans="2:65" s="1" customFormat="1" ht="31.5" customHeight="1">
      <c r="B540" s="182"/>
      <c r="C540" s="183" t="s">
        <v>567</v>
      </c>
      <c r="D540" s="183" t="s">
        <v>189</v>
      </c>
      <c r="E540" s="184" t="s">
        <v>568</v>
      </c>
      <c r="F540" s="185" t="s">
        <v>569</v>
      </c>
      <c r="G540" s="186" t="s">
        <v>277</v>
      </c>
      <c r="H540" s="187">
        <v>152.191</v>
      </c>
      <c r="I540" s="188"/>
      <c r="J540" s="189">
        <f>ROUND(I540*H540,2)</f>
        <v>0</v>
      </c>
      <c r="K540" s="185" t="s">
        <v>193</v>
      </c>
      <c r="L540" s="42"/>
      <c r="M540" s="190" t="s">
        <v>5</v>
      </c>
      <c r="N540" s="191" t="s">
        <v>44</v>
      </c>
      <c r="O540" s="43"/>
      <c r="P540" s="192">
        <f>O540*H540</f>
        <v>0</v>
      </c>
      <c r="Q540" s="192">
        <v>1.7465119000000001E-2</v>
      </c>
      <c r="R540" s="192">
        <f>Q540*H540</f>
        <v>2.6580339257290002</v>
      </c>
      <c r="S540" s="192">
        <v>0</v>
      </c>
      <c r="T540" s="193">
        <f>S540*H540</f>
        <v>0</v>
      </c>
      <c r="AR540" s="25" t="s">
        <v>194</v>
      </c>
      <c r="AT540" s="25" t="s">
        <v>189</v>
      </c>
      <c r="AU540" s="25" t="s">
        <v>80</v>
      </c>
      <c r="AY540" s="25" t="s">
        <v>187</v>
      </c>
      <c r="BE540" s="194">
        <f>IF(N540="základní",J540,0)</f>
        <v>0</v>
      </c>
      <c r="BF540" s="194">
        <f>IF(N540="snížená",J540,0)</f>
        <v>0</v>
      </c>
      <c r="BG540" s="194">
        <f>IF(N540="zákl. přenesená",J540,0)</f>
        <v>0</v>
      </c>
      <c r="BH540" s="194">
        <f>IF(N540="sníž. přenesená",J540,0)</f>
        <v>0</v>
      </c>
      <c r="BI540" s="194">
        <f>IF(N540="nulová",J540,0)</f>
        <v>0</v>
      </c>
      <c r="BJ540" s="25" t="s">
        <v>24</v>
      </c>
      <c r="BK540" s="194">
        <f>ROUND(I540*H540,2)</f>
        <v>0</v>
      </c>
      <c r="BL540" s="25" t="s">
        <v>194</v>
      </c>
      <c r="BM540" s="25" t="s">
        <v>570</v>
      </c>
    </row>
    <row r="541" spans="2:65" s="12" customFormat="1">
      <c r="B541" s="195"/>
      <c r="D541" s="196" t="s">
        <v>196</v>
      </c>
      <c r="E541" s="197" t="s">
        <v>5</v>
      </c>
      <c r="F541" s="198" t="s">
        <v>571</v>
      </c>
      <c r="H541" s="199" t="s">
        <v>5</v>
      </c>
      <c r="I541" s="200"/>
      <c r="L541" s="195"/>
      <c r="M541" s="201"/>
      <c r="N541" s="202"/>
      <c r="O541" s="202"/>
      <c r="P541" s="202"/>
      <c r="Q541" s="202"/>
      <c r="R541" s="202"/>
      <c r="S541" s="202"/>
      <c r="T541" s="203"/>
      <c r="AT541" s="199" t="s">
        <v>196</v>
      </c>
      <c r="AU541" s="199" t="s">
        <v>80</v>
      </c>
      <c r="AV541" s="12" t="s">
        <v>24</v>
      </c>
      <c r="AW541" s="12" t="s">
        <v>37</v>
      </c>
      <c r="AX541" s="12" t="s">
        <v>73</v>
      </c>
      <c r="AY541" s="199" t="s">
        <v>187</v>
      </c>
    </row>
    <row r="542" spans="2:65" s="12" customFormat="1">
      <c r="B542" s="195"/>
      <c r="D542" s="196" t="s">
        <v>196</v>
      </c>
      <c r="E542" s="197" t="s">
        <v>5</v>
      </c>
      <c r="F542" s="198" t="s">
        <v>479</v>
      </c>
      <c r="H542" s="199" t="s">
        <v>5</v>
      </c>
      <c r="I542" s="200"/>
      <c r="L542" s="195"/>
      <c r="M542" s="201"/>
      <c r="N542" s="202"/>
      <c r="O542" s="202"/>
      <c r="P542" s="202"/>
      <c r="Q542" s="202"/>
      <c r="R542" s="202"/>
      <c r="S542" s="202"/>
      <c r="T542" s="203"/>
      <c r="AT542" s="199" t="s">
        <v>196</v>
      </c>
      <c r="AU542" s="199" t="s">
        <v>80</v>
      </c>
      <c r="AV542" s="12" t="s">
        <v>24</v>
      </c>
      <c r="AW542" s="12" t="s">
        <v>37</v>
      </c>
      <c r="AX542" s="12" t="s">
        <v>73</v>
      </c>
      <c r="AY542" s="199" t="s">
        <v>187</v>
      </c>
    </row>
    <row r="543" spans="2:65" s="12" customFormat="1">
      <c r="B543" s="195"/>
      <c r="D543" s="196" t="s">
        <v>196</v>
      </c>
      <c r="E543" s="197" t="s">
        <v>5</v>
      </c>
      <c r="F543" s="198" t="s">
        <v>480</v>
      </c>
      <c r="H543" s="199" t="s">
        <v>5</v>
      </c>
      <c r="I543" s="200"/>
      <c r="L543" s="195"/>
      <c r="M543" s="201"/>
      <c r="N543" s="202"/>
      <c r="O543" s="202"/>
      <c r="P543" s="202"/>
      <c r="Q543" s="202"/>
      <c r="R543" s="202"/>
      <c r="S543" s="202"/>
      <c r="T543" s="203"/>
      <c r="AT543" s="199" t="s">
        <v>196</v>
      </c>
      <c r="AU543" s="199" t="s">
        <v>80</v>
      </c>
      <c r="AV543" s="12" t="s">
        <v>24</v>
      </c>
      <c r="AW543" s="12" t="s">
        <v>37</v>
      </c>
      <c r="AX543" s="12" t="s">
        <v>73</v>
      </c>
      <c r="AY543" s="199" t="s">
        <v>187</v>
      </c>
    </row>
    <row r="544" spans="2:65" s="12" customFormat="1">
      <c r="B544" s="195"/>
      <c r="D544" s="196" t="s">
        <v>196</v>
      </c>
      <c r="E544" s="197" t="s">
        <v>5</v>
      </c>
      <c r="F544" s="198" t="s">
        <v>535</v>
      </c>
      <c r="H544" s="199" t="s">
        <v>5</v>
      </c>
      <c r="I544" s="200"/>
      <c r="L544" s="195"/>
      <c r="M544" s="201"/>
      <c r="N544" s="202"/>
      <c r="O544" s="202"/>
      <c r="P544" s="202"/>
      <c r="Q544" s="202"/>
      <c r="R544" s="202"/>
      <c r="S544" s="202"/>
      <c r="T544" s="203"/>
      <c r="AT544" s="199" t="s">
        <v>196</v>
      </c>
      <c r="AU544" s="199" t="s">
        <v>80</v>
      </c>
      <c r="AV544" s="12" t="s">
        <v>24</v>
      </c>
      <c r="AW544" s="12" t="s">
        <v>37</v>
      </c>
      <c r="AX544" s="12" t="s">
        <v>73</v>
      </c>
      <c r="AY544" s="199" t="s">
        <v>187</v>
      </c>
    </row>
    <row r="545" spans="2:65" s="13" customFormat="1">
      <c r="B545" s="204"/>
      <c r="D545" s="196" t="s">
        <v>196</v>
      </c>
      <c r="E545" s="205" t="s">
        <v>5</v>
      </c>
      <c r="F545" s="206" t="s">
        <v>572</v>
      </c>
      <c r="H545" s="207">
        <v>152.191</v>
      </c>
      <c r="I545" s="208"/>
      <c r="L545" s="204"/>
      <c r="M545" s="209"/>
      <c r="N545" s="210"/>
      <c r="O545" s="210"/>
      <c r="P545" s="210"/>
      <c r="Q545" s="210"/>
      <c r="R545" s="210"/>
      <c r="S545" s="210"/>
      <c r="T545" s="211"/>
      <c r="AT545" s="205" t="s">
        <v>196</v>
      </c>
      <c r="AU545" s="205" t="s">
        <v>80</v>
      </c>
      <c r="AV545" s="13" t="s">
        <v>80</v>
      </c>
      <c r="AW545" s="13" t="s">
        <v>37</v>
      </c>
      <c r="AX545" s="13" t="s">
        <v>73</v>
      </c>
      <c r="AY545" s="205" t="s">
        <v>187</v>
      </c>
    </row>
    <row r="546" spans="2:65" s="14" customFormat="1">
      <c r="B546" s="212"/>
      <c r="D546" s="196" t="s">
        <v>196</v>
      </c>
      <c r="E546" s="213" t="s">
        <v>5</v>
      </c>
      <c r="F546" s="214" t="s">
        <v>201</v>
      </c>
      <c r="H546" s="215">
        <v>152.191</v>
      </c>
      <c r="I546" s="216"/>
      <c r="L546" s="212"/>
      <c r="M546" s="217"/>
      <c r="N546" s="218"/>
      <c r="O546" s="218"/>
      <c r="P546" s="218"/>
      <c r="Q546" s="218"/>
      <c r="R546" s="218"/>
      <c r="S546" s="218"/>
      <c r="T546" s="219"/>
      <c r="AT546" s="213" t="s">
        <v>196</v>
      </c>
      <c r="AU546" s="213" t="s">
        <v>80</v>
      </c>
      <c r="AV546" s="14" t="s">
        <v>202</v>
      </c>
      <c r="AW546" s="14" t="s">
        <v>37</v>
      </c>
      <c r="AX546" s="14" t="s">
        <v>73</v>
      </c>
      <c r="AY546" s="213" t="s">
        <v>187</v>
      </c>
    </row>
    <row r="547" spans="2:65" s="15" customFormat="1">
      <c r="B547" s="220"/>
      <c r="D547" s="221" t="s">
        <v>196</v>
      </c>
      <c r="E547" s="222" t="s">
        <v>5</v>
      </c>
      <c r="F547" s="223" t="s">
        <v>203</v>
      </c>
      <c r="H547" s="224">
        <v>152.191</v>
      </c>
      <c r="I547" s="225"/>
      <c r="L547" s="220"/>
      <c r="M547" s="226"/>
      <c r="N547" s="227"/>
      <c r="O547" s="227"/>
      <c r="P547" s="227"/>
      <c r="Q547" s="227"/>
      <c r="R547" s="227"/>
      <c r="S547" s="227"/>
      <c r="T547" s="228"/>
      <c r="AT547" s="229" t="s">
        <v>196</v>
      </c>
      <c r="AU547" s="229" t="s">
        <v>80</v>
      </c>
      <c r="AV547" s="15" t="s">
        <v>194</v>
      </c>
      <c r="AW547" s="15" t="s">
        <v>37</v>
      </c>
      <c r="AX547" s="15" t="s">
        <v>24</v>
      </c>
      <c r="AY547" s="229" t="s">
        <v>187</v>
      </c>
    </row>
    <row r="548" spans="2:65" s="1" customFormat="1" ht="31.5" customHeight="1">
      <c r="B548" s="182"/>
      <c r="C548" s="183" t="s">
        <v>573</v>
      </c>
      <c r="D548" s="183" t="s">
        <v>189</v>
      </c>
      <c r="E548" s="184" t="s">
        <v>574</v>
      </c>
      <c r="F548" s="185" t="s">
        <v>575</v>
      </c>
      <c r="G548" s="186" t="s">
        <v>277</v>
      </c>
      <c r="H548" s="187">
        <v>152.191</v>
      </c>
      <c r="I548" s="188"/>
      <c r="J548" s="189">
        <f>ROUND(I548*H548,2)</f>
        <v>0</v>
      </c>
      <c r="K548" s="185" t="s">
        <v>193</v>
      </c>
      <c r="L548" s="42"/>
      <c r="M548" s="190" t="s">
        <v>5</v>
      </c>
      <c r="N548" s="191" t="s">
        <v>44</v>
      </c>
      <c r="O548" s="43"/>
      <c r="P548" s="192">
        <f>O548*H548</f>
        <v>0</v>
      </c>
      <c r="Q548" s="192">
        <v>0</v>
      </c>
      <c r="R548" s="192">
        <f>Q548*H548</f>
        <v>0</v>
      </c>
      <c r="S548" s="192">
        <v>0</v>
      </c>
      <c r="T548" s="193">
        <f>S548*H548</f>
        <v>0</v>
      </c>
      <c r="AR548" s="25" t="s">
        <v>194</v>
      </c>
      <c r="AT548" s="25" t="s">
        <v>189</v>
      </c>
      <c r="AU548" s="25" t="s">
        <v>80</v>
      </c>
      <c r="AY548" s="25" t="s">
        <v>187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25" t="s">
        <v>24</v>
      </c>
      <c r="BK548" s="194">
        <f>ROUND(I548*H548,2)</f>
        <v>0</v>
      </c>
      <c r="BL548" s="25" t="s">
        <v>194</v>
      </c>
      <c r="BM548" s="25" t="s">
        <v>576</v>
      </c>
    </row>
    <row r="549" spans="2:65" s="12" customFormat="1">
      <c r="B549" s="195"/>
      <c r="D549" s="196" t="s">
        <v>196</v>
      </c>
      <c r="E549" s="197" t="s">
        <v>5</v>
      </c>
      <c r="F549" s="198" t="s">
        <v>577</v>
      </c>
      <c r="H549" s="199" t="s">
        <v>5</v>
      </c>
      <c r="I549" s="200"/>
      <c r="L549" s="195"/>
      <c r="M549" s="201"/>
      <c r="N549" s="202"/>
      <c r="O549" s="202"/>
      <c r="P549" s="202"/>
      <c r="Q549" s="202"/>
      <c r="R549" s="202"/>
      <c r="S549" s="202"/>
      <c r="T549" s="203"/>
      <c r="AT549" s="199" t="s">
        <v>196</v>
      </c>
      <c r="AU549" s="199" t="s">
        <v>80</v>
      </c>
      <c r="AV549" s="12" t="s">
        <v>24</v>
      </c>
      <c r="AW549" s="12" t="s">
        <v>37</v>
      </c>
      <c r="AX549" s="12" t="s">
        <v>73</v>
      </c>
      <c r="AY549" s="199" t="s">
        <v>187</v>
      </c>
    </row>
    <row r="550" spans="2:65" s="12" customFormat="1">
      <c r="B550" s="195"/>
      <c r="D550" s="196" t="s">
        <v>196</v>
      </c>
      <c r="E550" s="197" t="s">
        <v>5</v>
      </c>
      <c r="F550" s="198" t="s">
        <v>479</v>
      </c>
      <c r="H550" s="199" t="s">
        <v>5</v>
      </c>
      <c r="I550" s="200"/>
      <c r="L550" s="195"/>
      <c r="M550" s="201"/>
      <c r="N550" s="202"/>
      <c r="O550" s="202"/>
      <c r="P550" s="202"/>
      <c r="Q550" s="202"/>
      <c r="R550" s="202"/>
      <c r="S550" s="202"/>
      <c r="T550" s="203"/>
      <c r="AT550" s="199" t="s">
        <v>196</v>
      </c>
      <c r="AU550" s="199" t="s">
        <v>80</v>
      </c>
      <c r="AV550" s="12" t="s">
        <v>24</v>
      </c>
      <c r="AW550" s="12" t="s">
        <v>37</v>
      </c>
      <c r="AX550" s="12" t="s">
        <v>73</v>
      </c>
      <c r="AY550" s="199" t="s">
        <v>187</v>
      </c>
    </row>
    <row r="551" spans="2:65" s="12" customFormat="1">
      <c r="B551" s="195"/>
      <c r="D551" s="196" t="s">
        <v>196</v>
      </c>
      <c r="E551" s="197" t="s">
        <v>5</v>
      </c>
      <c r="F551" s="198" t="s">
        <v>480</v>
      </c>
      <c r="H551" s="199" t="s">
        <v>5</v>
      </c>
      <c r="I551" s="200"/>
      <c r="L551" s="195"/>
      <c r="M551" s="201"/>
      <c r="N551" s="202"/>
      <c r="O551" s="202"/>
      <c r="P551" s="202"/>
      <c r="Q551" s="202"/>
      <c r="R551" s="202"/>
      <c r="S551" s="202"/>
      <c r="T551" s="203"/>
      <c r="AT551" s="199" t="s">
        <v>196</v>
      </c>
      <c r="AU551" s="199" t="s">
        <v>80</v>
      </c>
      <c r="AV551" s="12" t="s">
        <v>24</v>
      </c>
      <c r="AW551" s="12" t="s">
        <v>37</v>
      </c>
      <c r="AX551" s="12" t="s">
        <v>73</v>
      </c>
      <c r="AY551" s="199" t="s">
        <v>187</v>
      </c>
    </row>
    <row r="552" spans="2:65" s="12" customFormat="1">
      <c r="B552" s="195"/>
      <c r="D552" s="196" t="s">
        <v>196</v>
      </c>
      <c r="E552" s="197" t="s">
        <v>5</v>
      </c>
      <c r="F552" s="198" t="s">
        <v>535</v>
      </c>
      <c r="H552" s="199" t="s">
        <v>5</v>
      </c>
      <c r="I552" s="200"/>
      <c r="L552" s="195"/>
      <c r="M552" s="201"/>
      <c r="N552" s="202"/>
      <c r="O552" s="202"/>
      <c r="P552" s="202"/>
      <c r="Q552" s="202"/>
      <c r="R552" s="202"/>
      <c r="S552" s="202"/>
      <c r="T552" s="203"/>
      <c r="AT552" s="199" t="s">
        <v>196</v>
      </c>
      <c r="AU552" s="199" t="s">
        <v>80</v>
      </c>
      <c r="AV552" s="12" t="s">
        <v>24</v>
      </c>
      <c r="AW552" s="12" t="s">
        <v>37</v>
      </c>
      <c r="AX552" s="12" t="s">
        <v>73</v>
      </c>
      <c r="AY552" s="199" t="s">
        <v>187</v>
      </c>
    </row>
    <row r="553" spans="2:65" s="13" customFormat="1">
      <c r="B553" s="204"/>
      <c r="D553" s="196" t="s">
        <v>196</v>
      </c>
      <c r="E553" s="205" t="s">
        <v>5</v>
      </c>
      <c r="F553" s="206" t="s">
        <v>572</v>
      </c>
      <c r="H553" s="207">
        <v>152.191</v>
      </c>
      <c r="I553" s="208"/>
      <c r="L553" s="204"/>
      <c r="M553" s="209"/>
      <c r="N553" s="210"/>
      <c r="O553" s="210"/>
      <c r="P553" s="210"/>
      <c r="Q553" s="210"/>
      <c r="R553" s="210"/>
      <c r="S553" s="210"/>
      <c r="T553" s="211"/>
      <c r="AT553" s="205" t="s">
        <v>196</v>
      </c>
      <c r="AU553" s="205" t="s">
        <v>80</v>
      </c>
      <c r="AV553" s="13" t="s">
        <v>80</v>
      </c>
      <c r="AW553" s="13" t="s">
        <v>37</v>
      </c>
      <c r="AX553" s="13" t="s">
        <v>73</v>
      </c>
      <c r="AY553" s="205" t="s">
        <v>187</v>
      </c>
    </row>
    <row r="554" spans="2:65" s="14" customFormat="1">
      <c r="B554" s="212"/>
      <c r="D554" s="196" t="s">
        <v>196</v>
      </c>
      <c r="E554" s="213" t="s">
        <v>5</v>
      </c>
      <c r="F554" s="214" t="s">
        <v>201</v>
      </c>
      <c r="H554" s="215">
        <v>152.191</v>
      </c>
      <c r="I554" s="216"/>
      <c r="L554" s="212"/>
      <c r="M554" s="217"/>
      <c r="N554" s="218"/>
      <c r="O554" s="218"/>
      <c r="P554" s="218"/>
      <c r="Q554" s="218"/>
      <c r="R554" s="218"/>
      <c r="S554" s="218"/>
      <c r="T554" s="219"/>
      <c r="AT554" s="213" t="s">
        <v>196</v>
      </c>
      <c r="AU554" s="213" t="s">
        <v>80</v>
      </c>
      <c r="AV554" s="14" t="s">
        <v>202</v>
      </c>
      <c r="AW554" s="14" t="s">
        <v>37</v>
      </c>
      <c r="AX554" s="14" t="s">
        <v>73</v>
      </c>
      <c r="AY554" s="213" t="s">
        <v>187</v>
      </c>
    </row>
    <row r="555" spans="2:65" s="15" customFormat="1">
      <c r="B555" s="220"/>
      <c r="D555" s="221" t="s">
        <v>196</v>
      </c>
      <c r="E555" s="222" t="s">
        <v>5</v>
      </c>
      <c r="F555" s="223" t="s">
        <v>203</v>
      </c>
      <c r="H555" s="224">
        <v>152.191</v>
      </c>
      <c r="I555" s="225"/>
      <c r="L555" s="220"/>
      <c r="M555" s="226"/>
      <c r="N555" s="227"/>
      <c r="O555" s="227"/>
      <c r="P555" s="227"/>
      <c r="Q555" s="227"/>
      <c r="R555" s="227"/>
      <c r="S555" s="227"/>
      <c r="T555" s="228"/>
      <c r="AT555" s="229" t="s">
        <v>196</v>
      </c>
      <c r="AU555" s="229" t="s">
        <v>80</v>
      </c>
      <c r="AV555" s="15" t="s">
        <v>194</v>
      </c>
      <c r="AW555" s="15" t="s">
        <v>37</v>
      </c>
      <c r="AX555" s="15" t="s">
        <v>24</v>
      </c>
      <c r="AY555" s="229" t="s">
        <v>187</v>
      </c>
    </row>
    <row r="556" spans="2:65" s="1" customFormat="1" ht="31.5" customHeight="1">
      <c r="B556" s="182"/>
      <c r="C556" s="183" t="s">
        <v>578</v>
      </c>
      <c r="D556" s="183" t="s">
        <v>189</v>
      </c>
      <c r="E556" s="184" t="s">
        <v>579</v>
      </c>
      <c r="F556" s="185" t="s">
        <v>580</v>
      </c>
      <c r="G556" s="186" t="s">
        <v>277</v>
      </c>
      <c r="H556" s="187">
        <v>36.216999999999999</v>
      </c>
      <c r="I556" s="188"/>
      <c r="J556" s="189">
        <f>ROUND(I556*H556,2)</f>
        <v>0</v>
      </c>
      <c r="K556" s="185" t="s">
        <v>193</v>
      </c>
      <c r="L556" s="42"/>
      <c r="M556" s="190" t="s">
        <v>5</v>
      </c>
      <c r="N556" s="191" t="s">
        <v>44</v>
      </c>
      <c r="O556" s="43"/>
      <c r="P556" s="192">
        <f>O556*H556</f>
        <v>0</v>
      </c>
      <c r="Q556" s="192">
        <v>5.2364999999999998E-3</v>
      </c>
      <c r="R556" s="192">
        <f>Q556*H556</f>
        <v>0.1896503205</v>
      </c>
      <c r="S556" s="192">
        <v>0</v>
      </c>
      <c r="T556" s="193">
        <f>S556*H556</f>
        <v>0</v>
      </c>
      <c r="AR556" s="25" t="s">
        <v>194</v>
      </c>
      <c r="AT556" s="25" t="s">
        <v>189</v>
      </c>
      <c r="AU556" s="25" t="s">
        <v>80</v>
      </c>
      <c r="AY556" s="25" t="s">
        <v>187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25" t="s">
        <v>24</v>
      </c>
      <c r="BK556" s="194">
        <f>ROUND(I556*H556,2)</f>
        <v>0</v>
      </c>
      <c r="BL556" s="25" t="s">
        <v>194</v>
      </c>
      <c r="BM556" s="25" t="s">
        <v>581</v>
      </c>
    </row>
    <row r="557" spans="2:65" s="12" customFormat="1">
      <c r="B557" s="195"/>
      <c r="D557" s="196" t="s">
        <v>196</v>
      </c>
      <c r="E557" s="197" t="s">
        <v>5</v>
      </c>
      <c r="F557" s="198" t="s">
        <v>582</v>
      </c>
      <c r="H557" s="199" t="s">
        <v>5</v>
      </c>
      <c r="I557" s="200"/>
      <c r="L557" s="195"/>
      <c r="M557" s="201"/>
      <c r="N557" s="202"/>
      <c r="O557" s="202"/>
      <c r="P557" s="202"/>
      <c r="Q557" s="202"/>
      <c r="R557" s="202"/>
      <c r="S557" s="202"/>
      <c r="T557" s="203"/>
      <c r="AT557" s="199" t="s">
        <v>196</v>
      </c>
      <c r="AU557" s="199" t="s">
        <v>80</v>
      </c>
      <c r="AV557" s="12" t="s">
        <v>24</v>
      </c>
      <c r="AW557" s="12" t="s">
        <v>37</v>
      </c>
      <c r="AX557" s="12" t="s">
        <v>73</v>
      </c>
      <c r="AY557" s="199" t="s">
        <v>187</v>
      </c>
    </row>
    <row r="558" spans="2:65" s="12" customFormat="1">
      <c r="B558" s="195"/>
      <c r="D558" s="196" t="s">
        <v>196</v>
      </c>
      <c r="E558" s="197" t="s">
        <v>5</v>
      </c>
      <c r="F558" s="198" t="s">
        <v>546</v>
      </c>
      <c r="H558" s="199" t="s">
        <v>5</v>
      </c>
      <c r="I558" s="200"/>
      <c r="L558" s="195"/>
      <c r="M558" s="201"/>
      <c r="N558" s="202"/>
      <c r="O558" s="202"/>
      <c r="P558" s="202"/>
      <c r="Q558" s="202"/>
      <c r="R558" s="202"/>
      <c r="S558" s="202"/>
      <c r="T558" s="203"/>
      <c r="AT558" s="199" t="s">
        <v>196</v>
      </c>
      <c r="AU558" s="199" t="s">
        <v>80</v>
      </c>
      <c r="AV558" s="12" t="s">
        <v>24</v>
      </c>
      <c r="AW558" s="12" t="s">
        <v>37</v>
      </c>
      <c r="AX558" s="12" t="s">
        <v>73</v>
      </c>
      <c r="AY558" s="199" t="s">
        <v>187</v>
      </c>
    </row>
    <row r="559" spans="2:65" s="13" customFormat="1">
      <c r="B559" s="204"/>
      <c r="D559" s="196" t="s">
        <v>196</v>
      </c>
      <c r="E559" s="205" t="s">
        <v>5</v>
      </c>
      <c r="F559" s="206" t="s">
        <v>557</v>
      </c>
      <c r="H559" s="207">
        <v>36.216999999999999</v>
      </c>
      <c r="I559" s="208"/>
      <c r="L559" s="204"/>
      <c r="M559" s="209"/>
      <c r="N559" s="210"/>
      <c r="O559" s="210"/>
      <c r="P559" s="210"/>
      <c r="Q559" s="210"/>
      <c r="R559" s="210"/>
      <c r="S559" s="210"/>
      <c r="T559" s="211"/>
      <c r="AT559" s="205" t="s">
        <v>196</v>
      </c>
      <c r="AU559" s="205" t="s">
        <v>80</v>
      </c>
      <c r="AV559" s="13" t="s">
        <v>80</v>
      </c>
      <c r="AW559" s="13" t="s">
        <v>37</v>
      </c>
      <c r="AX559" s="13" t="s">
        <v>73</v>
      </c>
      <c r="AY559" s="205" t="s">
        <v>187</v>
      </c>
    </row>
    <row r="560" spans="2:65" s="14" customFormat="1">
      <c r="B560" s="212"/>
      <c r="D560" s="196" t="s">
        <v>196</v>
      </c>
      <c r="E560" s="213" t="s">
        <v>5</v>
      </c>
      <c r="F560" s="214" t="s">
        <v>201</v>
      </c>
      <c r="H560" s="215">
        <v>36.216999999999999</v>
      </c>
      <c r="I560" s="216"/>
      <c r="L560" s="212"/>
      <c r="M560" s="217"/>
      <c r="N560" s="218"/>
      <c r="O560" s="218"/>
      <c r="P560" s="218"/>
      <c r="Q560" s="218"/>
      <c r="R560" s="218"/>
      <c r="S560" s="218"/>
      <c r="T560" s="219"/>
      <c r="AT560" s="213" t="s">
        <v>196</v>
      </c>
      <c r="AU560" s="213" t="s">
        <v>80</v>
      </c>
      <c r="AV560" s="14" t="s">
        <v>202</v>
      </c>
      <c r="AW560" s="14" t="s">
        <v>37</v>
      </c>
      <c r="AX560" s="14" t="s">
        <v>73</v>
      </c>
      <c r="AY560" s="213" t="s">
        <v>187</v>
      </c>
    </row>
    <row r="561" spans="2:65" s="15" customFormat="1">
      <c r="B561" s="220"/>
      <c r="D561" s="221" t="s">
        <v>196</v>
      </c>
      <c r="E561" s="222" t="s">
        <v>5</v>
      </c>
      <c r="F561" s="223" t="s">
        <v>203</v>
      </c>
      <c r="H561" s="224">
        <v>36.216999999999999</v>
      </c>
      <c r="I561" s="225"/>
      <c r="L561" s="220"/>
      <c r="M561" s="226"/>
      <c r="N561" s="227"/>
      <c r="O561" s="227"/>
      <c r="P561" s="227"/>
      <c r="Q561" s="227"/>
      <c r="R561" s="227"/>
      <c r="S561" s="227"/>
      <c r="T561" s="228"/>
      <c r="AT561" s="229" t="s">
        <v>196</v>
      </c>
      <c r="AU561" s="229" t="s">
        <v>80</v>
      </c>
      <c r="AV561" s="15" t="s">
        <v>194</v>
      </c>
      <c r="AW561" s="15" t="s">
        <v>37</v>
      </c>
      <c r="AX561" s="15" t="s">
        <v>24</v>
      </c>
      <c r="AY561" s="229" t="s">
        <v>187</v>
      </c>
    </row>
    <row r="562" spans="2:65" s="1" customFormat="1" ht="31.5" customHeight="1">
      <c r="B562" s="182"/>
      <c r="C562" s="183" t="s">
        <v>583</v>
      </c>
      <c r="D562" s="183" t="s">
        <v>189</v>
      </c>
      <c r="E562" s="184" t="s">
        <v>584</v>
      </c>
      <c r="F562" s="185" t="s">
        <v>585</v>
      </c>
      <c r="G562" s="186" t="s">
        <v>277</v>
      </c>
      <c r="H562" s="187">
        <v>36.216999999999999</v>
      </c>
      <c r="I562" s="188"/>
      <c r="J562" s="189">
        <f>ROUND(I562*H562,2)</f>
        <v>0</v>
      </c>
      <c r="K562" s="185" t="s">
        <v>193</v>
      </c>
      <c r="L562" s="42"/>
      <c r="M562" s="190" t="s">
        <v>5</v>
      </c>
      <c r="N562" s="191" t="s">
        <v>44</v>
      </c>
      <c r="O562" s="43"/>
      <c r="P562" s="192">
        <f>O562*H562</f>
        <v>0</v>
      </c>
      <c r="Q562" s="192">
        <v>0</v>
      </c>
      <c r="R562" s="192">
        <f>Q562*H562</f>
        <v>0</v>
      </c>
      <c r="S562" s="192">
        <v>0</v>
      </c>
      <c r="T562" s="193">
        <f>S562*H562</f>
        <v>0</v>
      </c>
      <c r="AR562" s="25" t="s">
        <v>194</v>
      </c>
      <c r="AT562" s="25" t="s">
        <v>189</v>
      </c>
      <c r="AU562" s="25" t="s">
        <v>80</v>
      </c>
      <c r="AY562" s="25" t="s">
        <v>187</v>
      </c>
      <c r="BE562" s="194">
        <f>IF(N562="základní",J562,0)</f>
        <v>0</v>
      </c>
      <c r="BF562" s="194">
        <f>IF(N562="snížená",J562,0)</f>
        <v>0</v>
      </c>
      <c r="BG562" s="194">
        <f>IF(N562="zákl. přenesená",J562,0)</f>
        <v>0</v>
      </c>
      <c r="BH562" s="194">
        <f>IF(N562="sníž. přenesená",J562,0)</f>
        <v>0</v>
      </c>
      <c r="BI562" s="194">
        <f>IF(N562="nulová",J562,0)</f>
        <v>0</v>
      </c>
      <c r="BJ562" s="25" t="s">
        <v>24</v>
      </c>
      <c r="BK562" s="194">
        <f>ROUND(I562*H562,2)</f>
        <v>0</v>
      </c>
      <c r="BL562" s="25" t="s">
        <v>194</v>
      </c>
      <c r="BM562" s="25" t="s">
        <v>586</v>
      </c>
    </row>
    <row r="563" spans="2:65" s="12" customFormat="1">
      <c r="B563" s="195"/>
      <c r="D563" s="196" t="s">
        <v>196</v>
      </c>
      <c r="E563" s="197" t="s">
        <v>5</v>
      </c>
      <c r="F563" s="198" t="s">
        <v>582</v>
      </c>
      <c r="H563" s="199" t="s">
        <v>5</v>
      </c>
      <c r="I563" s="200"/>
      <c r="L563" s="195"/>
      <c r="M563" s="201"/>
      <c r="N563" s="202"/>
      <c r="O563" s="202"/>
      <c r="P563" s="202"/>
      <c r="Q563" s="202"/>
      <c r="R563" s="202"/>
      <c r="S563" s="202"/>
      <c r="T563" s="203"/>
      <c r="AT563" s="199" t="s">
        <v>196</v>
      </c>
      <c r="AU563" s="199" t="s">
        <v>80</v>
      </c>
      <c r="AV563" s="12" t="s">
        <v>24</v>
      </c>
      <c r="AW563" s="12" t="s">
        <v>37</v>
      </c>
      <c r="AX563" s="12" t="s">
        <v>73</v>
      </c>
      <c r="AY563" s="199" t="s">
        <v>187</v>
      </c>
    </row>
    <row r="564" spans="2:65" s="12" customFormat="1">
      <c r="B564" s="195"/>
      <c r="D564" s="196" t="s">
        <v>196</v>
      </c>
      <c r="E564" s="197" t="s">
        <v>5</v>
      </c>
      <c r="F564" s="198" t="s">
        <v>546</v>
      </c>
      <c r="H564" s="199" t="s">
        <v>5</v>
      </c>
      <c r="I564" s="200"/>
      <c r="L564" s="195"/>
      <c r="M564" s="201"/>
      <c r="N564" s="202"/>
      <c r="O564" s="202"/>
      <c r="P564" s="202"/>
      <c r="Q564" s="202"/>
      <c r="R564" s="202"/>
      <c r="S564" s="202"/>
      <c r="T564" s="203"/>
      <c r="AT564" s="199" t="s">
        <v>196</v>
      </c>
      <c r="AU564" s="199" t="s">
        <v>80</v>
      </c>
      <c r="AV564" s="12" t="s">
        <v>24</v>
      </c>
      <c r="AW564" s="12" t="s">
        <v>37</v>
      </c>
      <c r="AX564" s="12" t="s">
        <v>73</v>
      </c>
      <c r="AY564" s="199" t="s">
        <v>187</v>
      </c>
    </row>
    <row r="565" spans="2:65" s="13" customFormat="1">
      <c r="B565" s="204"/>
      <c r="D565" s="196" t="s">
        <v>196</v>
      </c>
      <c r="E565" s="205" t="s">
        <v>5</v>
      </c>
      <c r="F565" s="206" t="s">
        <v>557</v>
      </c>
      <c r="H565" s="207">
        <v>36.216999999999999</v>
      </c>
      <c r="I565" s="208"/>
      <c r="L565" s="204"/>
      <c r="M565" s="209"/>
      <c r="N565" s="210"/>
      <c r="O565" s="210"/>
      <c r="P565" s="210"/>
      <c r="Q565" s="210"/>
      <c r="R565" s="210"/>
      <c r="S565" s="210"/>
      <c r="T565" s="211"/>
      <c r="AT565" s="205" t="s">
        <v>196</v>
      </c>
      <c r="AU565" s="205" t="s">
        <v>80</v>
      </c>
      <c r="AV565" s="13" t="s">
        <v>80</v>
      </c>
      <c r="AW565" s="13" t="s">
        <v>37</v>
      </c>
      <c r="AX565" s="13" t="s">
        <v>73</v>
      </c>
      <c r="AY565" s="205" t="s">
        <v>187</v>
      </c>
    </row>
    <row r="566" spans="2:65" s="14" customFormat="1">
      <c r="B566" s="212"/>
      <c r="D566" s="196" t="s">
        <v>196</v>
      </c>
      <c r="E566" s="213" t="s">
        <v>5</v>
      </c>
      <c r="F566" s="214" t="s">
        <v>201</v>
      </c>
      <c r="H566" s="215">
        <v>36.216999999999999</v>
      </c>
      <c r="I566" s="216"/>
      <c r="L566" s="212"/>
      <c r="M566" s="217"/>
      <c r="N566" s="218"/>
      <c r="O566" s="218"/>
      <c r="P566" s="218"/>
      <c r="Q566" s="218"/>
      <c r="R566" s="218"/>
      <c r="S566" s="218"/>
      <c r="T566" s="219"/>
      <c r="AT566" s="213" t="s">
        <v>196</v>
      </c>
      <c r="AU566" s="213" t="s">
        <v>80</v>
      </c>
      <c r="AV566" s="14" t="s">
        <v>202</v>
      </c>
      <c r="AW566" s="14" t="s">
        <v>37</v>
      </c>
      <c r="AX566" s="14" t="s">
        <v>73</v>
      </c>
      <c r="AY566" s="213" t="s">
        <v>187</v>
      </c>
    </row>
    <row r="567" spans="2:65" s="15" customFormat="1">
      <c r="B567" s="220"/>
      <c r="D567" s="221" t="s">
        <v>196</v>
      </c>
      <c r="E567" s="222" t="s">
        <v>5</v>
      </c>
      <c r="F567" s="223" t="s">
        <v>203</v>
      </c>
      <c r="H567" s="224">
        <v>36.216999999999999</v>
      </c>
      <c r="I567" s="225"/>
      <c r="L567" s="220"/>
      <c r="M567" s="226"/>
      <c r="N567" s="227"/>
      <c r="O567" s="227"/>
      <c r="P567" s="227"/>
      <c r="Q567" s="227"/>
      <c r="R567" s="227"/>
      <c r="S567" s="227"/>
      <c r="T567" s="228"/>
      <c r="AT567" s="229" t="s">
        <v>196</v>
      </c>
      <c r="AU567" s="229" t="s">
        <v>80</v>
      </c>
      <c r="AV567" s="15" t="s">
        <v>194</v>
      </c>
      <c r="AW567" s="15" t="s">
        <v>37</v>
      </c>
      <c r="AX567" s="15" t="s">
        <v>24</v>
      </c>
      <c r="AY567" s="229" t="s">
        <v>187</v>
      </c>
    </row>
    <row r="568" spans="2:65" s="1" customFormat="1" ht="31.5" customHeight="1">
      <c r="B568" s="182"/>
      <c r="C568" s="183" t="s">
        <v>587</v>
      </c>
      <c r="D568" s="183" t="s">
        <v>189</v>
      </c>
      <c r="E568" s="184" t="s">
        <v>588</v>
      </c>
      <c r="F568" s="185" t="s">
        <v>589</v>
      </c>
      <c r="G568" s="186" t="s">
        <v>277</v>
      </c>
      <c r="H568" s="187">
        <v>152.191</v>
      </c>
      <c r="I568" s="188"/>
      <c r="J568" s="189">
        <f>ROUND(I568*H568,2)</f>
        <v>0</v>
      </c>
      <c r="K568" s="185" t="s">
        <v>193</v>
      </c>
      <c r="L568" s="42"/>
      <c r="M568" s="190" t="s">
        <v>5</v>
      </c>
      <c r="N568" s="191" t="s">
        <v>44</v>
      </c>
      <c r="O568" s="43"/>
      <c r="P568" s="192">
        <f>O568*H568</f>
        <v>0</v>
      </c>
      <c r="Q568" s="192">
        <v>7.4729999999999996E-3</v>
      </c>
      <c r="R568" s="192">
        <f>Q568*H568</f>
        <v>1.137323343</v>
      </c>
      <c r="S568" s="192">
        <v>0</v>
      </c>
      <c r="T568" s="193">
        <f>S568*H568</f>
        <v>0</v>
      </c>
      <c r="AR568" s="25" t="s">
        <v>194</v>
      </c>
      <c r="AT568" s="25" t="s">
        <v>189</v>
      </c>
      <c r="AU568" s="25" t="s">
        <v>80</v>
      </c>
      <c r="AY568" s="25" t="s">
        <v>187</v>
      </c>
      <c r="BE568" s="194">
        <f>IF(N568="základní",J568,0)</f>
        <v>0</v>
      </c>
      <c r="BF568" s="194">
        <f>IF(N568="snížená",J568,0)</f>
        <v>0</v>
      </c>
      <c r="BG568" s="194">
        <f>IF(N568="zákl. přenesená",J568,0)</f>
        <v>0</v>
      </c>
      <c r="BH568" s="194">
        <f>IF(N568="sníž. přenesená",J568,0)</f>
        <v>0</v>
      </c>
      <c r="BI568" s="194">
        <f>IF(N568="nulová",J568,0)</f>
        <v>0</v>
      </c>
      <c r="BJ568" s="25" t="s">
        <v>24</v>
      </c>
      <c r="BK568" s="194">
        <f>ROUND(I568*H568,2)</f>
        <v>0</v>
      </c>
      <c r="BL568" s="25" t="s">
        <v>194</v>
      </c>
      <c r="BM568" s="25" t="s">
        <v>590</v>
      </c>
    </row>
    <row r="569" spans="2:65" s="12" customFormat="1">
      <c r="B569" s="195"/>
      <c r="D569" s="196" t="s">
        <v>196</v>
      </c>
      <c r="E569" s="197" t="s">
        <v>5</v>
      </c>
      <c r="F569" s="198" t="s">
        <v>591</v>
      </c>
      <c r="H569" s="199" t="s">
        <v>5</v>
      </c>
      <c r="I569" s="200"/>
      <c r="L569" s="195"/>
      <c r="M569" s="201"/>
      <c r="N569" s="202"/>
      <c r="O569" s="202"/>
      <c r="P569" s="202"/>
      <c r="Q569" s="202"/>
      <c r="R569" s="202"/>
      <c r="S569" s="202"/>
      <c r="T569" s="203"/>
      <c r="AT569" s="199" t="s">
        <v>196</v>
      </c>
      <c r="AU569" s="199" t="s">
        <v>80</v>
      </c>
      <c r="AV569" s="12" t="s">
        <v>24</v>
      </c>
      <c r="AW569" s="12" t="s">
        <v>37</v>
      </c>
      <c r="AX569" s="12" t="s">
        <v>73</v>
      </c>
      <c r="AY569" s="199" t="s">
        <v>187</v>
      </c>
    </row>
    <row r="570" spans="2:65" s="12" customFormat="1">
      <c r="B570" s="195"/>
      <c r="D570" s="196" t="s">
        <v>196</v>
      </c>
      <c r="E570" s="197" t="s">
        <v>5</v>
      </c>
      <c r="F570" s="198" t="s">
        <v>479</v>
      </c>
      <c r="H570" s="199" t="s">
        <v>5</v>
      </c>
      <c r="I570" s="200"/>
      <c r="L570" s="195"/>
      <c r="M570" s="201"/>
      <c r="N570" s="202"/>
      <c r="O570" s="202"/>
      <c r="P570" s="202"/>
      <c r="Q570" s="202"/>
      <c r="R570" s="202"/>
      <c r="S570" s="202"/>
      <c r="T570" s="203"/>
      <c r="AT570" s="199" t="s">
        <v>196</v>
      </c>
      <c r="AU570" s="199" t="s">
        <v>80</v>
      </c>
      <c r="AV570" s="12" t="s">
        <v>24</v>
      </c>
      <c r="AW570" s="12" t="s">
        <v>37</v>
      </c>
      <c r="AX570" s="12" t="s">
        <v>73</v>
      </c>
      <c r="AY570" s="199" t="s">
        <v>187</v>
      </c>
    </row>
    <row r="571" spans="2:65" s="12" customFormat="1">
      <c r="B571" s="195"/>
      <c r="D571" s="196" t="s">
        <v>196</v>
      </c>
      <c r="E571" s="197" t="s">
        <v>5</v>
      </c>
      <c r="F571" s="198" t="s">
        <v>480</v>
      </c>
      <c r="H571" s="199" t="s">
        <v>5</v>
      </c>
      <c r="I571" s="200"/>
      <c r="L571" s="195"/>
      <c r="M571" s="201"/>
      <c r="N571" s="202"/>
      <c r="O571" s="202"/>
      <c r="P571" s="202"/>
      <c r="Q571" s="202"/>
      <c r="R571" s="202"/>
      <c r="S571" s="202"/>
      <c r="T571" s="203"/>
      <c r="AT571" s="199" t="s">
        <v>196</v>
      </c>
      <c r="AU571" s="199" t="s">
        <v>80</v>
      </c>
      <c r="AV571" s="12" t="s">
        <v>24</v>
      </c>
      <c r="AW571" s="12" t="s">
        <v>37</v>
      </c>
      <c r="AX571" s="12" t="s">
        <v>73</v>
      </c>
      <c r="AY571" s="199" t="s">
        <v>187</v>
      </c>
    </row>
    <row r="572" spans="2:65" s="12" customFormat="1">
      <c r="B572" s="195"/>
      <c r="D572" s="196" t="s">
        <v>196</v>
      </c>
      <c r="E572" s="197" t="s">
        <v>5</v>
      </c>
      <c r="F572" s="198" t="s">
        <v>535</v>
      </c>
      <c r="H572" s="199" t="s">
        <v>5</v>
      </c>
      <c r="I572" s="200"/>
      <c r="L572" s="195"/>
      <c r="M572" s="201"/>
      <c r="N572" s="202"/>
      <c r="O572" s="202"/>
      <c r="P572" s="202"/>
      <c r="Q572" s="202"/>
      <c r="R572" s="202"/>
      <c r="S572" s="202"/>
      <c r="T572" s="203"/>
      <c r="AT572" s="199" t="s">
        <v>196</v>
      </c>
      <c r="AU572" s="199" t="s">
        <v>80</v>
      </c>
      <c r="AV572" s="12" t="s">
        <v>24</v>
      </c>
      <c r="AW572" s="12" t="s">
        <v>37</v>
      </c>
      <c r="AX572" s="12" t="s">
        <v>73</v>
      </c>
      <c r="AY572" s="199" t="s">
        <v>187</v>
      </c>
    </row>
    <row r="573" spans="2:65" s="13" customFormat="1">
      <c r="B573" s="204"/>
      <c r="D573" s="196" t="s">
        <v>196</v>
      </c>
      <c r="E573" s="205" t="s">
        <v>5</v>
      </c>
      <c r="F573" s="206" t="s">
        <v>572</v>
      </c>
      <c r="H573" s="207">
        <v>152.191</v>
      </c>
      <c r="I573" s="208"/>
      <c r="L573" s="204"/>
      <c r="M573" s="209"/>
      <c r="N573" s="210"/>
      <c r="O573" s="210"/>
      <c r="P573" s="210"/>
      <c r="Q573" s="210"/>
      <c r="R573" s="210"/>
      <c r="S573" s="210"/>
      <c r="T573" s="211"/>
      <c r="AT573" s="205" t="s">
        <v>196</v>
      </c>
      <c r="AU573" s="205" t="s">
        <v>80</v>
      </c>
      <c r="AV573" s="13" t="s">
        <v>80</v>
      </c>
      <c r="AW573" s="13" t="s">
        <v>37</v>
      </c>
      <c r="AX573" s="13" t="s">
        <v>73</v>
      </c>
      <c r="AY573" s="205" t="s">
        <v>187</v>
      </c>
    </row>
    <row r="574" spans="2:65" s="14" customFormat="1">
      <c r="B574" s="212"/>
      <c r="D574" s="196" t="s">
        <v>196</v>
      </c>
      <c r="E574" s="213" t="s">
        <v>5</v>
      </c>
      <c r="F574" s="214" t="s">
        <v>201</v>
      </c>
      <c r="H574" s="215">
        <v>152.191</v>
      </c>
      <c r="I574" s="216"/>
      <c r="L574" s="212"/>
      <c r="M574" s="217"/>
      <c r="N574" s="218"/>
      <c r="O574" s="218"/>
      <c r="P574" s="218"/>
      <c r="Q574" s="218"/>
      <c r="R574" s="218"/>
      <c r="S574" s="218"/>
      <c r="T574" s="219"/>
      <c r="AT574" s="213" t="s">
        <v>196</v>
      </c>
      <c r="AU574" s="213" t="s">
        <v>80</v>
      </c>
      <c r="AV574" s="14" t="s">
        <v>202</v>
      </c>
      <c r="AW574" s="14" t="s">
        <v>37</v>
      </c>
      <c r="AX574" s="14" t="s">
        <v>73</v>
      </c>
      <c r="AY574" s="213" t="s">
        <v>187</v>
      </c>
    </row>
    <row r="575" spans="2:65" s="15" customFormat="1">
      <c r="B575" s="220"/>
      <c r="D575" s="221" t="s">
        <v>196</v>
      </c>
      <c r="E575" s="222" t="s">
        <v>5</v>
      </c>
      <c r="F575" s="223" t="s">
        <v>203</v>
      </c>
      <c r="H575" s="224">
        <v>152.191</v>
      </c>
      <c r="I575" s="225"/>
      <c r="L575" s="220"/>
      <c r="M575" s="226"/>
      <c r="N575" s="227"/>
      <c r="O575" s="227"/>
      <c r="P575" s="227"/>
      <c r="Q575" s="227"/>
      <c r="R575" s="227"/>
      <c r="S575" s="227"/>
      <c r="T575" s="228"/>
      <c r="AT575" s="229" t="s">
        <v>196</v>
      </c>
      <c r="AU575" s="229" t="s">
        <v>80</v>
      </c>
      <c r="AV575" s="15" t="s">
        <v>194</v>
      </c>
      <c r="AW575" s="15" t="s">
        <v>37</v>
      </c>
      <c r="AX575" s="15" t="s">
        <v>24</v>
      </c>
      <c r="AY575" s="229" t="s">
        <v>187</v>
      </c>
    </row>
    <row r="576" spans="2:65" s="1" customFormat="1" ht="31.5" customHeight="1">
      <c r="B576" s="182"/>
      <c r="C576" s="183" t="s">
        <v>592</v>
      </c>
      <c r="D576" s="183" t="s">
        <v>189</v>
      </c>
      <c r="E576" s="184" t="s">
        <v>593</v>
      </c>
      <c r="F576" s="185" t="s">
        <v>594</v>
      </c>
      <c r="G576" s="186" t="s">
        <v>277</v>
      </c>
      <c r="H576" s="187">
        <v>152.191</v>
      </c>
      <c r="I576" s="188"/>
      <c r="J576" s="189">
        <f>ROUND(I576*H576,2)</f>
        <v>0</v>
      </c>
      <c r="K576" s="185" t="s">
        <v>193</v>
      </c>
      <c r="L576" s="42"/>
      <c r="M576" s="190" t="s">
        <v>5</v>
      </c>
      <c r="N576" s="191" t="s">
        <v>44</v>
      </c>
      <c r="O576" s="43"/>
      <c r="P576" s="192">
        <f>O576*H576</f>
        <v>0</v>
      </c>
      <c r="Q576" s="192">
        <v>0</v>
      </c>
      <c r="R576" s="192">
        <f>Q576*H576</f>
        <v>0</v>
      </c>
      <c r="S576" s="192">
        <v>0</v>
      </c>
      <c r="T576" s="193">
        <f>S576*H576</f>
        <v>0</v>
      </c>
      <c r="AR576" s="25" t="s">
        <v>194</v>
      </c>
      <c r="AT576" s="25" t="s">
        <v>189</v>
      </c>
      <c r="AU576" s="25" t="s">
        <v>80</v>
      </c>
      <c r="AY576" s="25" t="s">
        <v>187</v>
      </c>
      <c r="BE576" s="194">
        <f>IF(N576="základní",J576,0)</f>
        <v>0</v>
      </c>
      <c r="BF576" s="194">
        <f>IF(N576="snížená",J576,0)</f>
        <v>0</v>
      </c>
      <c r="BG576" s="194">
        <f>IF(N576="zákl. přenesená",J576,0)</f>
        <v>0</v>
      </c>
      <c r="BH576" s="194">
        <f>IF(N576="sníž. přenesená",J576,0)</f>
        <v>0</v>
      </c>
      <c r="BI576" s="194">
        <f>IF(N576="nulová",J576,0)</f>
        <v>0</v>
      </c>
      <c r="BJ576" s="25" t="s">
        <v>24</v>
      </c>
      <c r="BK576" s="194">
        <f>ROUND(I576*H576,2)</f>
        <v>0</v>
      </c>
      <c r="BL576" s="25" t="s">
        <v>194</v>
      </c>
      <c r="BM576" s="25" t="s">
        <v>595</v>
      </c>
    </row>
    <row r="577" spans="2:65" s="12" customFormat="1">
      <c r="B577" s="195"/>
      <c r="D577" s="196" t="s">
        <v>196</v>
      </c>
      <c r="E577" s="197" t="s">
        <v>5</v>
      </c>
      <c r="F577" s="198" t="s">
        <v>591</v>
      </c>
      <c r="H577" s="199" t="s">
        <v>5</v>
      </c>
      <c r="I577" s="200"/>
      <c r="L577" s="195"/>
      <c r="M577" s="201"/>
      <c r="N577" s="202"/>
      <c r="O577" s="202"/>
      <c r="P577" s="202"/>
      <c r="Q577" s="202"/>
      <c r="R577" s="202"/>
      <c r="S577" s="202"/>
      <c r="T577" s="203"/>
      <c r="AT577" s="199" t="s">
        <v>196</v>
      </c>
      <c r="AU577" s="199" t="s">
        <v>80</v>
      </c>
      <c r="AV577" s="12" t="s">
        <v>24</v>
      </c>
      <c r="AW577" s="12" t="s">
        <v>37</v>
      </c>
      <c r="AX577" s="12" t="s">
        <v>73</v>
      </c>
      <c r="AY577" s="199" t="s">
        <v>187</v>
      </c>
    </row>
    <row r="578" spans="2:65" s="12" customFormat="1">
      <c r="B578" s="195"/>
      <c r="D578" s="196" t="s">
        <v>196</v>
      </c>
      <c r="E578" s="197" t="s">
        <v>5</v>
      </c>
      <c r="F578" s="198" t="s">
        <v>479</v>
      </c>
      <c r="H578" s="199" t="s">
        <v>5</v>
      </c>
      <c r="I578" s="200"/>
      <c r="L578" s="195"/>
      <c r="M578" s="201"/>
      <c r="N578" s="202"/>
      <c r="O578" s="202"/>
      <c r="P578" s="202"/>
      <c r="Q578" s="202"/>
      <c r="R578" s="202"/>
      <c r="S578" s="202"/>
      <c r="T578" s="203"/>
      <c r="AT578" s="199" t="s">
        <v>196</v>
      </c>
      <c r="AU578" s="199" t="s">
        <v>80</v>
      </c>
      <c r="AV578" s="12" t="s">
        <v>24</v>
      </c>
      <c r="AW578" s="12" t="s">
        <v>37</v>
      </c>
      <c r="AX578" s="12" t="s">
        <v>73</v>
      </c>
      <c r="AY578" s="199" t="s">
        <v>187</v>
      </c>
    </row>
    <row r="579" spans="2:65" s="12" customFormat="1">
      <c r="B579" s="195"/>
      <c r="D579" s="196" t="s">
        <v>196</v>
      </c>
      <c r="E579" s="197" t="s">
        <v>5</v>
      </c>
      <c r="F579" s="198" t="s">
        <v>480</v>
      </c>
      <c r="H579" s="199" t="s">
        <v>5</v>
      </c>
      <c r="I579" s="200"/>
      <c r="L579" s="195"/>
      <c r="M579" s="201"/>
      <c r="N579" s="202"/>
      <c r="O579" s="202"/>
      <c r="P579" s="202"/>
      <c r="Q579" s="202"/>
      <c r="R579" s="202"/>
      <c r="S579" s="202"/>
      <c r="T579" s="203"/>
      <c r="AT579" s="199" t="s">
        <v>196</v>
      </c>
      <c r="AU579" s="199" t="s">
        <v>80</v>
      </c>
      <c r="AV579" s="12" t="s">
        <v>24</v>
      </c>
      <c r="AW579" s="12" t="s">
        <v>37</v>
      </c>
      <c r="AX579" s="12" t="s">
        <v>73</v>
      </c>
      <c r="AY579" s="199" t="s">
        <v>187</v>
      </c>
    </row>
    <row r="580" spans="2:65" s="12" customFormat="1">
      <c r="B580" s="195"/>
      <c r="D580" s="196" t="s">
        <v>196</v>
      </c>
      <c r="E580" s="197" t="s">
        <v>5</v>
      </c>
      <c r="F580" s="198" t="s">
        <v>535</v>
      </c>
      <c r="H580" s="199" t="s">
        <v>5</v>
      </c>
      <c r="I580" s="200"/>
      <c r="L580" s="195"/>
      <c r="M580" s="201"/>
      <c r="N580" s="202"/>
      <c r="O580" s="202"/>
      <c r="P580" s="202"/>
      <c r="Q580" s="202"/>
      <c r="R580" s="202"/>
      <c r="S580" s="202"/>
      <c r="T580" s="203"/>
      <c r="AT580" s="199" t="s">
        <v>196</v>
      </c>
      <c r="AU580" s="199" t="s">
        <v>80</v>
      </c>
      <c r="AV580" s="12" t="s">
        <v>24</v>
      </c>
      <c r="AW580" s="12" t="s">
        <v>37</v>
      </c>
      <c r="AX580" s="12" t="s">
        <v>73</v>
      </c>
      <c r="AY580" s="199" t="s">
        <v>187</v>
      </c>
    </row>
    <row r="581" spans="2:65" s="13" customFormat="1">
      <c r="B581" s="204"/>
      <c r="D581" s="196" t="s">
        <v>196</v>
      </c>
      <c r="E581" s="205" t="s">
        <v>5</v>
      </c>
      <c r="F581" s="206" t="s">
        <v>572</v>
      </c>
      <c r="H581" s="207">
        <v>152.191</v>
      </c>
      <c r="I581" s="208"/>
      <c r="L581" s="204"/>
      <c r="M581" s="209"/>
      <c r="N581" s="210"/>
      <c r="O581" s="210"/>
      <c r="P581" s="210"/>
      <c r="Q581" s="210"/>
      <c r="R581" s="210"/>
      <c r="S581" s="210"/>
      <c r="T581" s="211"/>
      <c r="AT581" s="205" t="s">
        <v>196</v>
      </c>
      <c r="AU581" s="205" t="s">
        <v>80</v>
      </c>
      <c r="AV581" s="13" t="s">
        <v>80</v>
      </c>
      <c r="AW581" s="13" t="s">
        <v>37</v>
      </c>
      <c r="AX581" s="13" t="s">
        <v>73</v>
      </c>
      <c r="AY581" s="205" t="s">
        <v>187</v>
      </c>
    </row>
    <row r="582" spans="2:65" s="14" customFormat="1">
      <c r="B582" s="212"/>
      <c r="D582" s="196" t="s">
        <v>196</v>
      </c>
      <c r="E582" s="213" t="s">
        <v>5</v>
      </c>
      <c r="F582" s="214" t="s">
        <v>201</v>
      </c>
      <c r="H582" s="215">
        <v>152.191</v>
      </c>
      <c r="I582" s="216"/>
      <c r="L582" s="212"/>
      <c r="M582" s="217"/>
      <c r="N582" s="218"/>
      <c r="O582" s="218"/>
      <c r="P582" s="218"/>
      <c r="Q582" s="218"/>
      <c r="R582" s="218"/>
      <c r="S582" s="218"/>
      <c r="T582" s="219"/>
      <c r="AT582" s="213" t="s">
        <v>196</v>
      </c>
      <c r="AU582" s="213" t="s">
        <v>80</v>
      </c>
      <c r="AV582" s="14" t="s">
        <v>202</v>
      </c>
      <c r="AW582" s="14" t="s">
        <v>37</v>
      </c>
      <c r="AX582" s="14" t="s">
        <v>73</v>
      </c>
      <c r="AY582" s="213" t="s">
        <v>187</v>
      </c>
    </row>
    <row r="583" spans="2:65" s="15" customFormat="1">
      <c r="B583" s="220"/>
      <c r="D583" s="221" t="s">
        <v>196</v>
      </c>
      <c r="E583" s="222" t="s">
        <v>5</v>
      </c>
      <c r="F583" s="223" t="s">
        <v>203</v>
      </c>
      <c r="H583" s="224">
        <v>152.191</v>
      </c>
      <c r="I583" s="225"/>
      <c r="L583" s="220"/>
      <c r="M583" s="226"/>
      <c r="N583" s="227"/>
      <c r="O583" s="227"/>
      <c r="P583" s="227"/>
      <c r="Q583" s="227"/>
      <c r="R583" s="227"/>
      <c r="S583" s="227"/>
      <c r="T583" s="228"/>
      <c r="AT583" s="229" t="s">
        <v>196</v>
      </c>
      <c r="AU583" s="229" t="s">
        <v>80</v>
      </c>
      <c r="AV583" s="15" t="s">
        <v>194</v>
      </c>
      <c r="AW583" s="15" t="s">
        <v>37</v>
      </c>
      <c r="AX583" s="15" t="s">
        <v>24</v>
      </c>
      <c r="AY583" s="229" t="s">
        <v>187</v>
      </c>
    </row>
    <row r="584" spans="2:65" s="1" customFormat="1" ht="57" customHeight="1">
      <c r="B584" s="182"/>
      <c r="C584" s="183" t="s">
        <v>596</v>
      </c>
      <c r="D584" s="183" t="s">
        <v>189</v>
      </c>
      <c r="E584" s="184" t="s">
        <v>597</v>
      </c>
      <c r="F584" s="185" t="s">
        <v>598</v>
      </c>
      <c r="G584" s="186" t="s">
        <v>258</v>
      </c>
      <c r="H584" s="187">
        <v>0.55500000000000005</v>
      </c>
      <c r="I584" s="188"/>
      <c r="J584" s="189">
        <f>ROUND(I584*H584,2)</f>
        <v>0</v>
      </c>
      <c r="K584" s="185" t="s">
        <v>193</v>
      </c>
      <c r="L584" s="42"/>
      <c r="M584" s="190" t="s">
        <v>5</v>
      </c>
      <c r="N584" s="191" t="s">
        <v>44</v>
      </c>
      <c r="O584" s="43"/>
      <c r="P584" s="192">
        <f>O584*H584</f>
        <v>0</v>
      </c>
      <c r="Q584" s="192">
        <v>1.05515684</v>
      </c>
      <c r="R584" s="192">
        <f>Q584*H584</f>
        <v>0.58561204620000007</v>
      </c>
      <c r="S584" s="192">
        <v>0</v>
      </c>
      <c r="T584" s="193">
        <f>S584*H584</f>
        <v>0</v>
      </c>
      <c r="AR584" s="25" t="s">
        <v>194</v>
      </c>
      <c r="AT584" s="25" t="s">
        <v>189</v>
      </c>
      <c r="AU584" s="25" t="s">
        <v>80</v>
      </c>
      <c r="AY584" s="25" t="s">
        <v>187</v>
      </c>
      <c r="BE584" s="194">
        <f>IF(N584="základní",J584,0)</f>
        <v>0</v>
      </c>
      <c r="BF584" s="194">
        <f>IF(N584="snížená",J584,0)</f>
        <v>0</v>
      </c>
      <c r="BG584" s="194">
        <f>IF(N584="zákl. přenesená",J584,0)</f>
        <v>0</v>
      </c>
      <c r="BH584" s="194">
        <f>IF(N584="sníž. přenesená",J584,0)</f>
        <v>0</v>
      </c>
      <c r="BI584" s="194">
        <f>IF(N584="nulová",J584,0)</f>
        <v>0</v>
      </c>
      <c r="BJ584" s="25" t="s">
        <v>24</v>
      </c>
      <c r="BK584" s="194">
        <f>ROUND(I584*H584,2)</f>
        <v>0</v>
      </c>
      <c r="BL584" s="25" t="s">
        <v>194</v>
      </c>
      <c r="BM584" s="25" t="s">
        <v>599</v>
      </c>
    </row>
    <row r="585" spans="2:65" s="12" customFormat="1">
      <c r="B585" s="195"/>
      <c r="D585" s="196" t="s">
        <v>196</v>
      </c>
      <c r="E585" s="197" t="s">
        <v>5</v>
      </c>
      <c r="F585" s="198" t="s">
        <v>600</v>
      </c>
      <c r="H585" s="199" t="s">
        <v>5</v>
      </c>
      <c r="I585" s="200"/>
      <c r="L585" s="195"/>
      <c r="M585" s="201"/>
      <c r="N585" s="202"/>
      <c r="O585" s="202"/>
      <c r="P585" s="202"/>
      <c r="Q585" s="202"/>
      <c r="R585" s="202"/>
      <c r="S585" s="202"/>
      <c r="T585" s="203"/>
      <c r="AT585" s="199" t="s">
        <v>196</v>
      </c>
      <c r="AU585" s="199" t="s">
        <v>80</v>
      </c>
      <c r="AV585" s="12" t="s">
        <v>24</v>
      </c>
      <c r="AW585" s="12" t="s">
        <v>37</v>
      </c>
      <c r="AX585" s="12" t="s">
        <v>73</v>
      </c>
      <c r="AY585" s="199" t="s">
        <v>187</v>
      </c>
    </row>
    <row r="586" spans="2:65" s="12" customFormat="1">
      <c r="B586" s="195"/>
      <c r="D586" s="196" t="s">
        <v>196</v>
      </c>
      <c r="E586" s="197" t="s">
        <v>5</v>
      </c>
      <c r="F586" s="198" t="s">
        <v>546</v>
      </c>
      <c r="H586" s="199" t="s">
        <v>5</v>
      </c>
      <c r="I586" s="200"/>
      <c r="L586" s="195"/>
      <c r="M586" s="201"/>
      <c r="N586" s="202"/>
      <c r="O586" s="202"/>
      <c r="P586" s="202"/>
      <c r="Q586" s="202"/>
      <c r="R586" s="202"/>
      <c r="S586" s="202"/>
      <c r="T586" s="203"/>
      <c r="AT586" s="199" t="s">
        <v>196</v>
      </c>
      <c r="AU586" s="199" t="s">
        <v>80</v>
      </c>
      <c r="AV586" s="12" t="s">
        <v>24</v>
      </c>
      <c r="AW586" s="12" t="s">
        <v>37</v>
      </c>
      <c r="AX586" s="12" t="s">
        <v>73</v>
      </c>
      <c r="AY586" s="199" t="s">
        <v>187</v>
      </c>
    </row>
    <row r="587" spans="2:65" s="13" customFormat="1">
      <c r="B587" s="204"/>
      <c r="D587" s="196" t="s">
        <v>196</v>
      </c>
      <c r="E587" s="205" t="s">
        <v>5</v>
      </c>
      <c r="F587" s="206" t="s">
        <v>601</v>
      </c>
      <c r="H587" s="207">
        <v>0.55500000000000005</v>
      </c>
      <c r="I587" s="208"/>
      <c r="L587" s="204"/>
      <c r="M587" s="209"/>
      <c r="N587" s="210"/>
      <c r="O587" s="210"/>
      <c r="P587" s="210"/>
      <c r="Q587" s="210"/>
      <c r="R587" s="210"/>
      <c r="S587" s="210"/>
      <c r="T587" s="211"/>
      <c r="AT587" s="205" t="s">
        <v>196</v>
      </c>
      <c r="AU587" s="205" t="s">
        <v>80</v>
      </c>
      <c r="AV587" s="13" t="s">
        <v>80</v>
      </c>
      <c r="AW587" s="13" t="s">
        <v>37</v>
      </c>
      <c r="AX587" s="13" t="s">
        <v>73</v>
      </c>
      <c r="AY587" s="205" t="s">
        <v>187</v>
      </c>
    </row>
    <row r="588" spans="2:65" s="14" customFormat="1">
      <c r="B588" s="212"/>
      <c r="D588" s="196" t="s">
        <v>196</v>
      </c>
      <c r="E588" s="213" t="s">
        <v>5</v>
      </c>
      <c r="F588" s="214" t="s">
        <v>201</v>
      </c>
      <c r="H588" s="215">
        <v>0.55500000000000005</v>
      </c>
      <c r="I588" s="216"/>
      <c r="L588" s="212"/>
      <c r="M588" s="217"/>
      <c r="N588" s="218"/>
      <c r="O588" s="218"/>
      <c r="P588" s="218"/>
      <c r="Q588" s="218"/>
      <c r="R588" s="218"/>
      <c r="S588" s="218"/>
      <c r="T588" s="219"/>
      <c r="AT588" s="213" t="s">
        <v>196</v>
      </c>
      <c r="AU588" s="213" t="s">
        <v>80</v>
      </c>
      <c r="AV588" s="14" t="s">
        <v>202</v>
      </c>
      <c r="AW588" s="14" t="s">
        <v>37</v>
      </c>
      <c r="AX588" s="14" t="s">
        <v>73</v>
      </c>
      <c r="AY588" s="213" t="s">
        <v>187</v>
      </c>
    </row>
    <row r="589" spans="2:65" s="15" customFormat="1">
      <c r="B589" s="220"/>
      <c r="D589" s="221" t="s">
        <v>196</v>
      </c>
      <c r="E589" s="222" t="s">
        <v>5</v>
      </c>
      <c r="F589" s="223" t="s">
        <v>203</v>
      </c>
      <c r="H589" s="224">
        <v>0.55500000000000005</v>
      </c>
      <c r="I589" s="225"/>
      <c r="L589" s="220"/>
      <c r="M589" s="226"/>
      <c r="N589" s="227"/>
      <c r="O589" s="227"/>
      <c r="P589" s="227"/>
      <c r="Q589" s="227"/>
      <c r="R589" s="227"/>
      <c r="S589" s="227"/>
      <c r="T589" s="228"/>
      <c r="AT589" s="229" t="s">
        <v>196</v>
      </c>
      <c r="AU589" s="229" t="s">
        <v>80</v>
      </c>
      <c r="AV589" s="15" t="s">
        <v>194</v>
      </c>
      <c r="AW589" s="15" t="s">
        <v>37</v>
      </c>
      <c r="AX589" s="15" t="s">
        <v>24</v>
      </c>
      <c r="AY589" s="229" t="s">
        <v>187</v>
      </c>
    </row>
    <row r="590" spans="2:65" s="1" customFormat="1" ht="57" customHeight="1">
      <c r="B590" s="182"/>
      <c r="C590" s="183" t="s">
        <v>602</v>
      </c>
      <c r="D590" s="183" t="s">
        <v>189</v>
      </c>
      <c r="E590" s="184" t="s">
        <v>603</v>
      </c>
      <c r="F590" s="185" t="s">
        <v>598</v>
      </c>
      <c r="G590" s="186" t="s">
        <v>258</v>
      </c>
      <c r="H590" s="187">
        <v>0.38400000000000001</v>
      </c>
      <c r="I590" s="188"/>
      <c r="J590" s="189">
        <f>ROUND(I590*H590,2)</f>
        <v>0</v>
      </c>
      <c r="K590" s="185" t="s">
        <v>193</v>
      </c>
      <c r="L590" s="42"/>
      <c r="M590" s="190" t="s">
        <v>5</v>
      </c>
      <c r="N590" s="191" t="s">
        <v>44</v>
      </c>
      <c r="O590" s="43"/>
      <c r="P590" s="192">
        <f>O590*H590</f>
        <v>0</v>
      </c>
      <c r="Q590" s="192">
        <v>1.0530555952</v>
      </c>
      <c r="R590" s="192">
        <f>Q590*H590</f>
        <v>0.40437334855680002</v>
      </c>
      <c r="S590" s="192">
        <v>0</v>
      </c>
      <c r="T590" s="193">
        <f>S590*H590</f>
        <v>0</v>
      </c>
      <c r="AR590" s="25" t="s">
        <v>194</v>
      </c>
      <c r="AT590" s="25" t="s">
        <v>189</v>
      </c>
      <c r="AU590" s="25" t="s">
        <v>80</v>
      </c>
      <c r="AY590" s="25" t="s">
        <v>187</v>
      </c>
      <c r="BE590" s="194">
        <f>IF(N590="základní",J590,0)</f>
        <v>0</v>
      </c>
      <c r="BF590" s="194">
        <f>IF(N590="snížená",J590,0)</f>
        <v>0</v>
      </c>
      <c r="BG590" s="194">
        <f>IF(N590="zákl. přenesená",J590,0)</f>
        <v>0</v>
      </c>
      <c r="BH590" s="194">
        <f>IF(N590="sníž. přenesená",J590,0)</f>
        <v>0</v>
      </c>
      <c r="BI590" s="194">
        <f>IF(N590="nulová",J590,0)</f>
        <v>0</v>
      </c>
      <c r="BJ590" s="25" t="s">
        <v>24</v>
      </c>
      <c r="BK590" s="194">
        <f>ROUND(I590*H590,2)</f>
        <v>0</v>
      </c>
      <c r="BL590" s="25" t="s">
        <v>194</v>
      </c>
      <c r="BM590" s="25" t="s">
        <v>604</v>
      </c>
    </row>
    <row r="591" spans="2:65" s="12" customFormat="1">
      <c r="B591" s="195"/>
      <c r="D591" s="196" t="s">
        <v>196</v>
      </c>
      <c r="E591" s="197" t="s">
        <v>5</v>
      </c>
      <c r="F591" s="198" t="s">
        <v>605</v>
      </c>
      <c r="H591" s="199" t="s">
        <v>5</v>
      </c>
      <c r="I591" s="200"/>
      <c r="L591" s="195"/>
      <c r="M591" s="201"/>
      <c r="N591" s="202"/>
      <c r="O591" s="202"/>
      <c r="P591" s="202"/>
      <c r="Q591" s="202"/>
      <c r="R591" s="202"/>
      <c r="S591" s="202"/>
      <c r="T591" s="203"/>
      <c r="AT591" s="199" t="s">
        <v>196</v>
      </c>
      <c r="AU591" s="199" t="s">
        <v>80</v>
      </c>
      <c r="AV591" s="12" t="s">
        <v>24</v>
      </c>
      <c r="AW591" s="12" t="s">
        <v>37</v>
      </c>
      <c r="AX591" s="12" t="s">
        <v>73</v>
      </c>
      <c r="AY591" s="199" t="s">
        <v>187</v>
      </c>
    </row>
    <row r="592" spans="2:65" s="12" customFormat="1">
      <c r="B592" s="195"/>
      <c r="D592" s="196" t="s">
        <v>196</v>
      </c>
      <c r="E592" s="197" t="s">
        <v>5</v>
      </c>
      <c r="F592" s="198" t="s">
        <v>546</v>
      </c>
      <c r="H592" s="199" t="s">
        <v>5</v>
      </c>
      <c r="I592" s="200"/>
      <c r="L592" s="195"/>
      <c r="M592" s="201"/>
      <c r="N592" s="202"/>
      <c r="O592" s="202"/>
      <c r="P592" s="202"/>
      <c r="Q592" s="202"/>
      <c r="R592" s="202"/>
      <c r="S592" s="202"/>
      <c r="T592" s="203"/>
      <c r="AT592" s="199" t="s">
        <v>196</v>
      </c>
      <c r="AU592" s="199" t="s">
        <v>80</v>
      </c>
      <c r="AV592" s="12" t="s">
        <v>24</v>
      </c>
      <c r="AW592" s="12" t="s">
        <v>37</v>
      </c>
      <c r="AX592" s="12" t="s">
        <v>73</v>
      </c>
      <c r="AY592" s="199" t="s">
        <v>187</v>
      </c>
    </row>
    <row r="593" spans="2:65" s="13" customFormat="1">
      <c r="B593" s="204"/>
      <c r="D593" s="196" t="s">
        <v>196</v>
      </c>
      <c r="E593" s="205" t="s">
        <v>5</v>
      </c>
      <c r="F593" s="206" t="s">
        <v>606</v>
      </c>
      <c r="H593" s="207">
        <v>0.38400000000000001</v>
      </c>
      <c r="I593" s="208"/>
      <c r="L593" s="204"/>
      <c r="M593" s="209"/>
      <c r="N593" s="210"/>
      <c r="O593" s="210"/>
      <c r="P593" s="210"/>
      <c r="Q593" s="210"/>
      <c r="R593" s="210"/>
      <c r="S593" s="210"/>
      <c r="T593" s="211"/>
      <c r="AT593" s="205" t="s">
        <v>196</v>
      </c>
      <c r="AU593" s="205" t="s">
        <v>80</v>
      </c>
      <c r="AV593" s="13" t="s">
        <v>80</v>
      </c>
      <c r="AW593" s="13" t="s">
        <v>37</v>
      </c>
      <c r="AX593" s="13" t="s">
        <v>73</v>
      </c>
      <c r="AY593" s="205" t="s">
        <v>187</v>
      </c>
    </row>
    <row r="594" spans="2:65" s="14" customFormat="1">
      <c r="B594" s="212"/>
      <c r="D594" s="196" t="s">
        <v>196</v>
      </c>
      <c r="E594" s="213" t="s">
        <v>5</v>
      </c>
      <c r="F594" s="214" t="s">
        <v>201</v>
      </c>
      <c r="H594" s="215">
        <v>0.38400000000000001</v>
      </c>
      <c r="I594" s="216"/>
      <c r="L594" s="212"/>
      <c r="M594" s="217"/>
      <c r="N594" s="218"/>
      <c r="O594" s="218"/>
      <c r="P594" s="218"/>
      <c r="Q594" s="218"/>
      <c r="R594" s="218"/>
      <c r="S594" s="218"/>
      <c r="T594" s="219"/>
      <c r="AT594" s="213" t="s">
        <v>196</v>
      </c>
      <c r="AU594" s="213" t="s">
        <v>80</v>
      </c>
      <c r="AV594" s="14" t="s">
        <v>202</v>
      </c>
      <c r="AW594" s="14" t="s">
        <v>37</v>
      </c>
      <c r="AX594" s="14" t="s">
        <v>73</v>
      </c>
      <c r="AY594" s="213" t="s">
        <v>187</v>
      </c>
    </row>
    <row r="595" spans="2:65" s="15" customFormat="1">
      <c r="B595" s="220"/>
      <c r="D595" s="221" t="s">
        <v>196</v>
      </c>
      <c r="E595" s="222" t="s">
        <v>5</v>
      </c>
      <c r="F595" s="223" t="s">
        <v>203</v>
      </c>
      <c r="H595" s="224">
        <v>0.38400000000000001</v>
      </c>
      <c r="I595" s="225"/>
      <c r="L595" s="220"/>
      <c r="M595" s="226"/>
      <c r="N595" s="227"/>
      <c r="O595" s="227"/>
      <c r="P595" s="227"/>
      <c r="Q595" s="227"/>
      <c r="R595" s="227"/>
      <c r="S595" s="227"/>
      <c r="T595" s="228"/>
      <c r="AT595" s="229" t="s">
        <v>196</v>
      </c>
      <c r="AU595" s="229" t="s">
        <v>80</v>
      </c>
      <c r="AV595" s="15" t="s">
        <v>194</v>
      </c>
      <c r="AW595" s="15" t="s">
        <v>37</v>
      </c>
      <c r="AX595" s="15" t="s">
        <v>24</v>
      </c>
      <c r="AY595" s="229" t="s">
        <v>187</v>
      </c>
    </row>
    <row r="596" spans="2:65" s="1" customFormat="1" ht="22.5" customHeight="1">
      <c r="B596" s="182"/>
      <c r="C596" s="183" t="s">
        <v>607</v>
      </c>
      <c r="D596" s="183" t="s">
        <v>189</v>
      </c>
      <c r="E596" s="184" t="s">
        <v>608</v>
      </c>
      <c r="F596" s="185" t="s">
        <v>609</v>
      </c>
      <c r="G596" s="186" t="s">
        <v>192</v>
      </c>
      <c r="H596" s="187">
        <v>3.8140000000000001</v>
      </c>
      <c r="I596" s="188"/>
      <c r="J596" s="189">
        <f>ROUND(I596*H596,2)</f>
        <v>0</v>
      </c>
      <c r="K596" s="185" t="s">
        <v>193</v>
      </c>
      <c r="L596" s="42"/>
      <c r="M596" s="190" t="s">
        <v>5</v>
      </c>
      <c r="N596" s="191" t="s">
        <v>44</v>
      </c>
      <c r="O596" s="43"/>
      <c r="P596" s="192">
        <f>O596*H596</f>
        <v>0</v>
      </c>
      <c r="Q596" s="192">
        <v>2.453395</v>
      </c>
      <c r="R596" s="192">
        <f>Q596*H596</f>
        <v>9.3572485299999997</v>
      </c>
      <c r="S596" s="192">
        <v>0</v>
      </c>
      <c r="T596" s="193">
        <f>S596*H596</f>
        <v>0</v>
      </c>
      <c r="AR596" s="25" t="s">
        <v>194</v>
      </c>
      <c r="AT596" s="25" t="s">
        <v>189</v>
      </c>
      <c r="AU596" s="25" t="s">
        <v>80</v>
      </c>
      <c r="AY596" s="25" t="s">
        <v>187</v>
      </c>
      <c r="BE596" s="194">
        <f>IF(N596="základní",J596,0)</f>
        <v>0</v>
      </c>
      <c r="BF596" s="194">
        <f>IF(N596="snížená",J596,0)</f>
        <v>0</v>
      </c>
      <c r="BG596" s="194">
        <f>IF(N596="zákl. přenesená",J596,0)</f>
        <v>0</v>
      </c>
      <c r="BH596" s="194">
        <f>IF(N596="sníž. přenesená",J596,0)</f>
        <v>0</v>
      </c>
      <c r="BI596" s="194">
        <f>IF(N596="nulová",J596,0)</f>
        <v>0</v>
      </c>
      <c r="BJ596" s="25" t="s">
        <v>24</v>
      </c>
      <c r="BK596" s="194">
        <f>ROUND(I596*H596,2)</f>
        <v>0</v>
      </c>
      <c r="BL596" s="25" t="s">
        <v>194</v>
      </c>
      <c r="BM596" s="25" t="s">
        <v>610</v>
      </c>
    </row>
    <row r="597" spans="2:65" s="12" customFormat="1">
      <c r="B597" s="195"/>
      <c r="D597" s="196" t="s">
        <v>196</v>
      </c>
      <c r="E597" s="197" t="s">
        <v>5</v>
      </c>
      <c r="F597" s="198" t="s">
        <v>611</v>
      </c>
      <c r="H597" s="199" t="s">
        <v>5</v>
      </c>
      <c r="I597" s="200"/>
      <c r="L597" s="195"/>
      <c r="M597" s="201"/>
      <c r="N597" s="202"/>
      <c r="O597" s="202"/>
      <c r="P597" s="202"/>
      <c r="Q597" s="202"/>
      <c r="R597" s="202"/>
      <c r="S597" s="202"/>
      <c r="T597" s="203"/>
      <c r="AT597" s="199" t="s">
        <v>196</v>
      </c>
      <c r="AU597" s="199" t="s">
        <v>80</v>
      </c>
      <c r="AV597" s="12" t="s">
        <v>24</v>
      </c>
      <c r="AW597" s="12" t="s">
        <v>37</v>
      </c>
      <c r="AX597" s="12" t="s">
        <v>73</v>
      </c>
      <c r="AY597" s="199" t="s">
        <v>187</v>
      </c>
    </row>
    <row r="598" spans="2:65" s="12" customFormat="1">
      <c r="B598" s="195"/>
      <c r="D598" s="196" t="s">
        <v>196</v>
      </c>
      <c r="E598" s="197" t="s">
        <v>5</v>
      </c>
      <c r="F598" s="198" t="s">
        <v>612</v>
      </c>
      <c r="H598" s="199" t="s">
        <v>5</v>
      </c>
      <c r="I598" s="200"/>
      <c r="L598" s="195"/>
      <c r="M598" s="201"/>
      <c r="N598" s="202"/>
      <c r="O598" s="202"/>
      <c r="P598" s="202"/>
      <c r="Q598" s="202"/>
      <c r="R598" s="202"/>
      <c r="S598" s="202"/>
      <c r="T598" s="203"/>
      <c r="AT598" s="199" t="s">
        <v>196</v>
      </c>
      <c r="AU598" s="199" t="s">
        <v>80</v>
      </c>
      <c r="AV598" s="12" t="s">
        <v>24</v>
      </c>
      <c r="AW598" s="12" t="s">
        <v>37</v>
      </c>
      <c r="AX598" s="12" t="s">
        <v>73</v>
      </c>
      <c r="AY598" s="199" t="s">
        <v>187</v>
      </c>
    </row>
    <row r="599" spans="2:65" s="12" customFormat="1">
      <c r="B599" s="195"/>
      <c r="D599" s="196" t="s">
        <v>196</v>
      </c>
      <c r="E599" s="197" t="s">
        <v>5</v>
      </c>
      <c r="F599" s="198" t="s">
        <v>613</v>
      </c>
      <c r="H599" s="199" t="s">
        <v>5</v>
      </c>
      <c r="I599" s="200"/>
      <c r="L599" s="195"/>
      <c r="M599" s="201"/>
      <c r="N599" s="202"/>
      <c r="O599" s="202"/>
      <c r="P599" s="202"/>
      <c r="Q599" s="202"/>
      <c r="R599" s="202"/>
      <c r="S599" s="202"/>
      <c r="T599" s="203"/>
      <c r="AT599" s="199" t="s">
        <v>196</v>
      </c>
      <c r="AU599" s="199" t="s">
        <v>80</v>
      </c>
      <c r="AV599" s="12" t="s">
        <v>24</v>
      </c>
      <c r="AW599" s="12" t="s">
        <v>37</v>
      </c>
      <c r="AX599" s="12" t="s">
        <v>73</v>
      </c>
      <c r="AY599" s="199" t="s">
        <v>187</v>
      </c>
    </row>
    <row r="600" spans="2:65" s="13" customFormat="1">
      <c r="B600" s="204"/>
      <c r="D600" s="196" t="s">
        <v>196</v>
      </c>
      <c r="E600" s="205" t="s">
        <v>5</v>
      </c>
      <c r="F600" s="206" t="s">
        <v>614</v>
      </c>
      <c r="H600" s="207">
        <v>3.8140000000000001</v>
      </c>
      <c r="I600" s="208"/>
      <c r="L600" s="204"/>
      <c r="M600" s="209"/>
      <c r="N600" s="210"/>
      <c r="O600" s="210"/>
      <c r="P600" s="210"/>
      <c r="Q600" s="210"/>
      <c r="R600" s="210"/>
      <c r="S600" s="210"/>
      <c r="T600" s="211"/>
      <c r="AT600" s="205" t="s">
        <v>196</v>
      </c>
      <c r="AU600" s="205" t="s">
        <v>80</v>
      </c>
      <c r="AV600" s="13" t="s">
        <v>80</v>
      </c>
      <c r="AW600" s="13" t="s">
        <v>37</v>
      </c>
      <c r="AX600" s="13" t="s">
        <v>73</v>
      </c>
      <c r="AY600" s="205" t="s">
        <v>187</v>
      </c>
    </row>
    <row r="601" spans="2:65" s="14" customFormat="1">
      <c r="B601" s="212"/>
      <c r="D601" s="196" t="s">
        <v>196</v>
      </c>
      <c r="E601" s="213" t="s">
        <v>5</v>
      </c>
      <c r="F601" s="214" t="s">
        <v>201</v>
      </c>
      <c r="H601" s="215">
        <v>3.8140000000000001</v>
      </c>
      <c r="I601" s="216"/>
      <c r="L601" s="212"/>
      <c r="M601" s="217"/>
      <c r="N601" s="218"/>
      <c r="O601" s="218"/>
      <c r="P601" s="218"/>
      <c r="Q601" s="218"/>
      <c r="R601" s="218"/>
      <c r="S601" s="218"/>
      <c r="T601" s="219"/>
      <c r="AT601" s="213" t="s">
        <v>196</v>
      </c>
      <c r="AU601" s="213" t="s">
        <v>80</v>
      </c>
      <c r="AV601" s="14" t="s">
        <v>202</v>
      </c>
      <c r="AW601" s="14" t="s">
        <v>37</v>
      </c>
      <c r="AX601" s="14" t="s">
        <v>73</v>
      </c>
      <c r="AY601" s="213" t="s">
        <v>187</v>
      </c>
    </row>
    <row r="602" spans="2:65" s="15" customFormat="1">
      <c r="B602" s="220"/>
      <c r="D602" s="221" t="s">
        <v>196</v>
      </c>
      <c r="E602" s="222" t="s">
        <v>5</v>
      </c>
      <c r="F602" s="223" t="s">
        <v>203</v>
      </c>
      <c r="H602" s="224">
        <v>3.8140000000000001</v>
      </c>
      <c r="I602" s="225"/>
      <c r="L602" s="220"/>
      <c r="M602" s="226"/>
      <c r="N602" s="227"/>
      <c r="O602" s="227"/>
      <c r="P602" s="227"/>
      <c r="Q602" s="227"/>
      <c r="R602" s="227"/>
      <c r="S602" s="227"/>
      <c r="T602" s="228"/>
      <c r="AT602" s="229" t="s">
        <v>196</v>
      </c>
      <c r="AU602" s="229" t="s">
        <v>80</v>
      </c>
      <c r="AV602" s="15" t="s">
        <v>194</v>
      </c>
      <c r="AW602" s="15" t="s">
        <v>37</v>
      </c>
      <c r="AX602" s="15" t="s">
        <v>24</v>
      </c>
      <c r="AY602" s="229" t="s">
        <v>187</v>
      </c>
    </row>
    <row r="603" spans="2:65" s="1" customFormat="1" ht="22.5" customHeight="1">
      <c r="B603" s="182"/>
      <c r="C603" s="183" t="s">
        <v>615</v>
      </c>
      <c r="D603" s="183" t="s">
        <v>189</v>
      </c>
      <c r="E603" s="184" t="s">
        <v>616</v>
      </c>
      <c r="F603" s="185" t="s">
        <v>617</v>
      </c>
      <c r="G603" s="186" t="s">
        <v>277</v>
      </c>
      <c r="H603" s="187">
        <v>30.515000000000001</v>
      </c>
      <c r="I603" s="188"/>
      <c r="J603" s="189">
        <f>ROUND(I603*H603,2)</f>
        <v>0</v>
      </c>
      <c r="K603" s="185" t="s">
        <v>193</v>
      </c>
      <c r="L603" s="42"/>
      <c r="M603" s="190" t="s">
        <v>5</v>
      </c>
      <c r="N603" s="191" t="s">
        <v>44</v>
      </c>
      <c r="O603" s="43"/>
      <c r="P603" s="192">
        <f>O603*H603</f>
        <v>0</v>
      </c>
      <c r="Q603" s="192">
        <v>5.1946400000000004E-3</v>
      </c>
      <c r="R603" s="192">
        <f>Q603*H603</f>
        <v>0.1585144396</v>
      </c>
      <c r="S603" s="192">
        <v>0</v>
      </c>
      <c r="T603" s="193">
        <f>S603*H603</f>
        <v>0</v>
      </c>
      <c r="AR603" s="25" t="s">
        <v>194</v>
      </c>
      <c r="AT603" s="25" t="s">
        <v>189</v>
      </c>
      <c r="AU603" s="25" t="s">
        <v>80</v>
      </c>
      <c r="AY603" s="25" t="s">
        <v>187</v>
      </c>
      <c r="BE603" s="194">
        <f>IF(N603="základní",J603,0)</f>
        <v>0</v>
      </c>
      <c r="BF603" s="194">
        <f>IF(N603="snížená",J603,0)</f>
        <v>0</v>
      </c>
      <c r="BG603" s="194">
        <f>IF(N603="zákl. přenesená",J603,0)</f>
        <v>0</v>
      </c>
      <c r="BH603" s="194">
        <f>IF(N603="sníž. přenesená",J603,0)</f>
        <v>0</v>
      </c>
      <c r="BI603" s="194">
        <f>IF(N603="nulová",J603,0)</f>
        <v>0</v>
      </c>
      <c r="BJ603" s="25" t="s">
        <v>24</v>
      </c>
      <c r="BK603" s="194">
        <f>ROUND(I603*H603,2)</f>
        <v>0</v>
      </c>
      <c r="BL603" s="25" t="s">
        <v>194</v>
      </c>
      <c r="BM603" s="25" t="s">
        <v>618</v>
      </c>
    </row>
    <row r="604" spans="2:65" s="12" customFormat="1">
      <c r="B604" s="195"/>
      <c r="D604" s="196" t="s">
        <v>196</v>
      </c>
      <c r="E604" s="197" t="s">
        <v>5</v>
      </c>
      <c r="F604" s="198" t="s">
        <v>619</v>
      </c>
      <c r="H604" s="199" t="s">
        <v>5</v>
      </c>
      <c r="I604" s="200"/>
      <c r="L604" s="195"/>
      <c r="M604" s="201"/>
      <c r="N604" s="202"/>
      <c r="O604" s="202"/>
      <c r="P604" s="202"/>
      <c r="Q604" s="202"/>
      <c r="R604" s="202"/>
      <c r="S604" s="202"/>
      <c r="T604" s="203"/>
      <c r="AT604" s="199" t="s">
        <v>196</v>
      </c>
      <c r="AU604" s="199" t="s">
        <v>80</v>
      </c>
      <c r="AV604" s="12" t="s">
        <v>24</v>
      </c>
      <c r="AW604" s="12" t="s">
        <v>37</v>
      </c>
      <c r="AX604" s="12" t="s">
        <v>73</v>
      </c>
      <c r="AY604" s="199" t="s">
        <v>187</v>
      </c>
    </row>
    <row r="605" spans="2:65" s="12" customFormat="1">
      <c r="B605" s="195"/>
      <c r="D605" s="196" t="s">
        <v>196</v>
      </c>
      <c r="E605" s="197" t="s">
        <v>5</v>
      </c>
      <c r="F605" s="198" t="s">
        <v>612</v>
      </c>
      <c r="H605" s="199" t="s">
        <v>5</v>
      </c>
      <c r="I605" s="200"/>
      <c r="L605" s="195"/>
      <c r="M605" s="201"/>
      <c r="N605" s="202"/>
      <c r="O605" s="202"/>
      <c r="P605" s="202"/>
      <c r="Q605" s="202"/>
      <c r="R605" s="202"/>
      <c r="S605" s="202"/>
      <c r="T605" s="203"/>
      <c r="AT605" s="199" t="s">
        <v>196</v>
      </c>
      <c r="AU605" s="199" t="s">
        <v>80</v>
      </c>
      <c r="AV605" s="12" t="s">
        <v>24</v>
      </c>
      <c r="AW605" s="12" t="s">
        <v>37</v>
      </c>
      <c r="AX605" s="12" t="s">
        <v>73</v>
      </c>
      <c r="AY605" s="199" t="s">
        <v>187</v>
      </c>
    </row>
    <row r="606" spans="2:65" s="12" customFormat="1">
      <c r="B606" s="195"/>
      <c r="D606" s="196" t="s">
        <v>196</v>
      </c>
      <c r="E606" s="197" t="s">
        <v>5</v>
      </c>
      <c r="F606" s="198" t="s">
        <v>613</v>
      </c>
      <c r="H606" s="199" t="s">
        <v>5</v>
      </c>
      <c r="I606" s="200"/>
      <c r="L606" s="195"/>
      <c r="M606" s="201"/>
      <c r="N606" s="202"/>
      <c r="O606" s="202"/>
      <c r="P606" s="202"/>
      <c r="Q606" s="202"/>
      <c r="R606" s="202"/>
      <c r="S606" s="202"/>
      <c r="T606" s="203"/>
      <c r="AT606" s="199" t="s">
        <v>196</v>
      </c>
      <c r="AU606" s="199" t="s">
        <v>80</v>
      </c>
      <c r="AV606" s="12" t="s">
        <v>24</v>
      </c>
      <c r="AW606" s="12" t="s">
        <v>37</v>
      </c>
      <c r="AX606" s="12" t="s">
        <v>73</v>
      </c>
      <c r="AY606" s="199" t="s">
        <v>187</v>
      </c>
    </row>
    <row r="607" spans="2:65" s="13" customFormat="1">
      <c r="B607" s="204"/>
      <c r="D607" s="196" t="s">
        <v>196</v>
      </c>
      <c r="E607" s="205" t="s">
        <v>5</v>
      </c>
      <c r="F607" s="206" t="s">
        <v>620</v>
      </c>
      <c r="H607" s="207">
        <v>30.515000000000001</v>
      </c>
      <c r="I607" s="208"/>
      <c r="L607" s="204"/>
      <c r="M607" s="209"/>
      <c r="N607" s="210"/>
      <c r="O607" s="210"/>
      <c r="P607" s="210"/>
      <c r="Q607" s="210"/>
      <c r="R607" s="210"/>
      <c r="S607" s="210"/>
      <c r="T607" s="211"/>
      <c r="AT607" s="205" t="s">
        <v>196</v>
      </c>
      <c r="AU607" s="205" t="s">
        <v>80</v>
      </c>
      <c r="AV607" s="13" t="s">
        <v>80</v>
      </c>
      <c r="AW607" s="13" t="s">
        <v>37</v>
      </c>
      <c r="AX607" s="13" t="s">
        <v>73</v>
      </c>
      <c r="AY607" s="205" t="s">
        <v>187</v>
      </c>
    </row>
    <row r="608" spans="2:65" s="14" customFormat="1">
      <c r="B608" s="212"/>
      <c r="D608" s="196" t="s">
        <v>196</v>
      </c>
      <c r="E608" s="213" t="s">
        <v>5</v>
      </c>
      <c r="F608" s="214" t="s">
        <v>201</v>
      </c>
      <c r="H608" s="215">
        <v>30.515000000000001</v>
      </c>
      <c r="I608" s="216"/>
      <c r="L608" s="212"/>
      <c r="M608" s="217"/>
      <c r="N608" s="218"/>
      <c r="O608" s="218"/>
      <c r="P608" s="218"/>
      <c r="Q608" s="218"/>
      <c r="R608" s="218"/>
      <c r="S608" s="218"/>
      <c r="T608" s="219"/>
      <c r="AT608" s="213" t="s">
        <v>196</v>
      </c>
      <c r="AU608" s="213" t="s">
        <v>80</v>
      </c>
      <c r="AV608" s="14" t="s">
        <v>202</v>
      </c>
      <c r="AW608" s="14" t="s">
        <v>37</v>
      </c>
      <c r="AX608" s="14" t="s">
        <v>73</v>
      </c>
      <c r="AY608" s="213" t="s">
        <v>187</v>
      </c>
    </row>
    <row r="609" spans="2:65" s="15" customFormat="1">
      <c r="B609" s="220"/>
      <c r="D609" s="221" t="s">
        <v>196</v>
      </c>
      <c r="E609" s="222" t="s">
        <v>5</v>
      </c>
      <c r="F609" s="223" t="s">
        <v>203</v>
      </c>
      <c r="H609" s="224">
        <v>30.515000000000001</v>
      </c>
      <c r="I609" s="225"/>
      <c r="L609" s="220"/>
      <c r="M609" s="226"/>
      <c r="N609" s="227"/>
      <c r="O609" s="227"/>
      <c r="P609" s="227"/>
      <c r="Q609" s="227"/>
      <c r="R609" s="227"/>
      <c r="S609" s="227"/>
      <c r="T609" s="228"/>
      <c r="AT609" s="229" t="s">
        <v>196</v>
      </c>
      <c r="AU609" s="229" t="s">
        <v>80</v>
      </c>
      <c r="AV609" s="15" t="s">
        <v>194</v>
      </c>
      <c r="AW609" s="15" t="s">
        <v>37</v>
      </c>
      <c r="AX609" s="15" t="s">
        <v>24</v>
      </c>
      <c r="AY609" s="229" t="s">
        <v>187</v>
      </c>
    </row>
    <row r="610" spans="2:65" s="1" customFormat="1" ht="22.5" customHeight="1">
      <c r="B610" s="182"/>
      <c r="C610" s="183" t="s">
        <v>621</v>
      </c>
      <c r="D610" s="183" t="s">
        <v>189</v>
      </c>
      <c r="E610" s="184" t="s">
        <v>622</v>
      </c>
      <c r="F610" s="185" t="s">
        <v>623</v>
      </c>
      <c r="G610" s="186" t="s">
        <v>277</v>
      </c>
      <c r="H610" s="187">
        <v>30.515000000000001</v>
      </c>
      <c r="I610" s="188"/>
      <c r="J610" s="189">
        <f>ROUND(I610*H610,2)</f>
        <v>0</v>
      </c>
      <c r="K610" s="185" t="s">
        <v>193</v>
      </c>
      <c r="L610" s="42"/>
      <c r="M610" s="190" t="s">
        <v>5</v>
      </c>
      <c r="N610" s="191" t="s">
        <v>44</v>
      </c>
      <c r="O610" s="43"/>
      <c r="P610" s="192">
        <f>O610*H610</f>
        <v>0</v>
      </c>
      <c r="Q610" s="192">
        <v>0</v>
      </c>
      <c r="R610" s="192">
        <f>Q610*H610</f>
        <v>0</v>
      </c>
      <c r="S610" s="192">
        <v>0</v>
      </c>
      <c r="T610" s="193">
        <f>S610*H610</f>
        <v>0</v>
      </c>
      <c r="AR610" s="25" t="s">
        <v>194</v>
      </c>
      <c r="AT610" s="25" t="s">
        <v>189</v>
      </c>
      <c r="AU610" s="25" t="s">
        <v>80</v>
      </c>
      <c r="AY610" s="25" t="s">
        <v>187</v>
      </c>
      <c r="BE610" s="194">
        <f>IF(N610="základní",J610,0)</f>
        <v>0</v>
      </c>
      <c r="BF610" s="194">
        <f>IF(N610="snížená",J610,0)</f>
        <v>0</v>
      </c>
      <c r="BG610" s="194">
        <f>IF(N610="zákl. přenesená",J610,0)</f>
        <v>0</v>
      </c>
      <c r="BH610" s="194">
        <f>IF(N610="sníž. přenesená",J610,0)</f>
        <v>0</v>
      </c>
      <c r="BI610" s="194">
        <f>IF(N610="nulová",J610,0)</f>
        <v>0</v>
      </c>
      <c r="BJ610" s="25" t="s">
        <v>24</v>
      </c>
      <c r="BK610" s="194">
        <f>ROUND(I610*H610,2)</f>
        <v>0</v>
      </c>
      <c r="BL610" s="25" t="s">
        <v>194</v>
      </c>
      <c r="BM610" s="25" t="s">
        <v>624</v>
      </c>
    </row>
    <row r="611" spans="2:65" s="12" customFormat="1">
      <c r="B611" s="195"/>
      <c r="D611" s="196" t="s">
        <v>196</v>
      </c>
      <c r="E611" s="197" t="s">
        <v>5</v>
      </c>
      <c r="F611" s="198" t="s">
        <v>625</v>
      </c>
      <c r="H611" s="199" t="s">
        <v>5</v>
      </c>
      <c r="I611" s="200"/>
      <c r="L611" s="195"/>
      <c r="M611" s="201"/>
      <c r="N611" s="202"/>
      <c r="O611" s="202"/>
      <c r="P611" s="202"/>
      <c r="Q611" s="202"/>
      <c r="R611" s="202"/>
      <c r="S611" s="202"/>
      <c r="T611" s="203"/>
      <c r="AT611" s="199" t="s">
        <v>196</v>
      </c>
      <c r="AU611" s="199" t="s">
        <v>80</v>
      </c>
      <c r="AV611" s="12" t="s">
        <v>24</v>
      </c>
      <c r="AW611" s="12" t="s">
        <v>37</v>
      </c>
      <c r="AX611" s="12" t="s">
        <v>73</v>
      </c>
      <c r="AY611" s="199" t="s">
        <v>187</v>
      </c>
    </row>
    <row r="612" spans="2:65" s="12" customFormat="1">
      <c r="B612" s="195"/>
      <c r="D612" s="196" t="s">
        <v>196</v>
      </c>
      <c r="E612" s="197" t="s">
        <v>5</v>
      </c>
      <c r="F612" s="198" t="s">
        <v>612</v>
      </c>
      <c r="H612" s="199" t="s">
        <v>5</v>
      </c>
      <c r="I612" s="200"/>
      <c r="L612" s="195"/>
      <c r="M612" s="201"/>
      <c r="N612" s="202"/>
      <c r="O612" s="202"/>
      <c r="P612" s="202"/>
      <c r="Q612" s="202"/>
      <c r="R612" s="202"/>
      <c r="S612" s="202"/>
      <c r="T612" s="203"/>
      <c r="AT612" s="199" t="s">
        <v>196</v>
      </c>
      <c r="AU612" s="199" t="s">
        <v>80</v>
      </c>
      <c r="AV612" s="12" t="s">
        <v>24</v>
      </c>
      <c r="AW612" s="12" t="s">
        <v>37</v>
      </c>
      <c r="AX612" s="12" t="s">
        <v>73</v>
      </c>
      <c r="AY612" s="199" t="s">
        <v>187</v>
      </c>
    </row>
    <row r="613" spans="2:65" s="12" customFormat="1">
      <c r="B613" s="195"/>
      <c r="D613" s="196" t="s">
        <v>196</v>
      </c>
      <c r="E613" s="197" t="s">
        <v>5</v>
      </c>
      <c r="F613" s="198" t="s">
        <v>613</v>
      </c>
      <c r="H613" s="199" t="s">
        <v>5</v>
      </c>
      <c r="I613" s="200"/>
      <c r="L613" s="195"/>
      <c r="M613" s="201"/>
      <c r="N613" s="202"/>
      <c r="O613" s="202"/>
      <c r="P613" s="202"/>
      <c r="Q613" s="202"/>
      <c r="R613" s="202"/>
      <c r="S613" s="202"/>
      <c r="T613" s="203"/>
      <c r="AT613" s="199" t="s">
        <v>196</v>
      </c>
      <c r="AU613" s="199" t="s">
        <v>80</v>
      </c>
      <c r="AV613" s="12" t="s">
        <v>24</v>
      </c>
      <c r="AW613" s="12" t="s">
        <v>37</v>
      </c>
      <c r="AX613" s="12" t="s">
        <v>73</v>
      </c>
      <c r="AY613" s="199" t="s">
        <v>187</v>
      </c>
    </row>
    <row r="614" spans="2:65" s="13" customFormat="1">
      <c r="B614" s="204"/>
      <c r="D614" s="196" t="s">
        <v>196</v>
      </c>
      <c r="E614" s="205" t="s">
        <v>5</v>
      </c>
      <c r="F614" s="206" t="s">
        <v>620</v>
      </c>
      <c r="H614" s="207">
        <v>30.515000000000001</v>
      </c>
      <c r="I614" s="208"/>
      <c r="L614" s="204"/>
      <c r="M614" s="209"/>
      <c r="N614" s="210"/>
      <c r="O614" s="210"/>
      <c r="P614" s="210"/>
      <c r="Q614" s="210"/>
      <c r="R614" s="210"/>
      <c r="S614" s="210"/>
      <c r="T614" s="211"/>
      <c r="AT614" s="205" t="s">
        <v>196</v>
      </c>
      <c r="AU614" s="205" t="s">
        <v>80</v>
      </c>
      <c r="AV614" s="13" t="s">
        <v>80</v>
      </c>
      <c r="AW614" s="13" t="s">
        <v>37</v>
      </c>
      <c r="AX614" s="13" t="s">
        <v>73</v>
      </c>
      <c r="AY614" s="205" t="s">
        <v>187</v>
      </c>
    </row>
    <row r="615" spans="2:65" s="14" customFormat="1">
      <c r="B615" s="212"/>
      <c r="D615" s="196" t="s">
        <v>196</v>
      </c>
      <c r="E615" s="213" t="s">
        <v>5</v>
      </c>
      <c r="F615" s="214" t="s">
        <v>201</v>
      </c>
      <c r="H615" s="215">
        <v>30.515000000000001</v>
      </c>
      <c r="I615" s="216"/>
      <c r="L615" s="212"/>
      <c r="M615" s="217"/>
      <c r="N615" s="218"/>
      <c r="O615" s="218"/>
      <c r="P615" s="218"/>
      <c r="Q615" s="218"/>
      <c r="R615" s="218"/>
      <c r="S615" s="218"/>
      <c r="T615" s="219"/>
      <c r="AT615" s="213" t="s">
        <v>196</v>
      </c>
      <c r="AU615" s="213" t="s">
        <v>80</v>
      </c>
      <c r="AV615" s="14" t="s">
        <v>202</v>
      </c>
      <c r="AW615" s="14" t="s">
        <v>37</v>
      </c>
      <c r="AX615" s="14" t="s">
        <v>73</v>
      </c>
      <c r="AY615" s="213" t="s">
        <v>187</v>
      </c>
    </row>
    <row r="616" spans="2:65" s="15" customFormat="1">
      <c r="B616" s="220"/>
      <c r="D616" s="221" t="s">
        <v>196</v>
      </c>
      <c r="E616" s="222" t="s">
        <v>5</v>
      </c>
      <c r="F616" s="223" t="s">
        <v>203</v>
      </c>
      <c r="H616" s="224">
        <v>30.515000000000001</v>
      </c>
      <c r="I616" s="225"/>
      <c r="L616" s="220"/>
      <c r="M616" s="226"/>
      <c r="N616" s="227"/>
      <c r="O616" s="227"/>
      <c r="P616" s="227"/>
      <c r="Q616" s="227"/>
      <c r="R616" s="227"/>
      <c r="S616" s="227"/>
      <c r="T616" s="228"/>
      <c r="AT616" s="229" t="s">
        <v>196</v>
      </c>
      <c r="AU616" s="229" t="s">
        <v>80</v>
      </c>
      <c r="AV616" s="15" t="s">
        <v>194</v>
      </c>
      <c r="AW616" s="15" t="s">
        <v>37</v>
      </c>
      <c r="AX616" s="15" t="s">
        <v>24</v>
      </c>
      <c r="AY616" s="229" t="s">
        <v>187</v>
      </c>
    </row>
    <row r="617" spans="2:65" s="1" customFormat="1" ht="22.5" customHeight="1">
      <c r="B617" s="182"/>
      <c r="C617" s="183" t="s">
        <v>626</v>
      </c>
      <c r="D617" s="183" t="s">
        <v>189</v>
      </c>
      <c r="E617" s="184" t="s">
        <v>627</v>
      </c>
      <c r="F617" s="185" t="s">
        <v>628</v>
      </c>
      <c r="G617" s="186" t="s">
        <v>258</v>
      </c>
      <c r="H617" s="187">
        <v>0.39300000000000002</v>
      </c>
      <c r="I617" s="188"/>
      <c r="J617" s="189">
        <f>ROUND(I617*H617,2)</f>
        <v>0</v>
      </c>
      <c r="K617" s="185" t="s">
        <v>193</v>
      </c>
      <c r="L617" s="42"/>
      <c r="M617" s="190" t="s">
        <v>5</v>
      </c>
      <c r="N617" s="191" t="s">
        <v>44</v>
      </c>
      <c r="O617" s="43"/>
      <c r="P617" s="192">
        <f>O617*H617</f>
        <v>0</v>
      </c>
      <c r="Q617" s="192">
        <v>1.0525581399999999</v>
      </c>
      <c r="R617" s="192">
        <f>Q617*H617</f>
        <v>0.41365534902000001</v>
      </c>
      <c r="S617" s="192">
        <v>0</v>
      </c>
      <c r="T617" s="193">
        <f>S617*H617</f>
        <v>0</v>
      </c>
      <c r="AR617" s="25" t="s">
        <v>194</v>
      </c>
      <c r="AT617" s="25" t="s">
        <v>189</v>
      </c>
      <c r="AU617" s="25" t="s">
        <v>80</v>
      </c>
      <c r="AY617" s="25" t="s">
        <v>187</v>
      </c>
      <c r="BE617" s="194">
        <f>IF(N617="základní",J617,0)</f>
        <v>0</v>
      </c>
      <c r="BF617" s="194">
        <f>IF(N617="snížená",J617,0)</f>
        <v>0</v>
      </c>
      <c r="BG617" s="194">
        <f>IF(N617="zákl. přenesená",J617,0)</f>
        <v>0</v>
      </c>
      <c r="BH617" s="194">
        <f>IF(N617="sníž. přenesená",J617,0)</f>
        <v>0</v>
      </c>
      <c r="BI617" s="194">
        <f>IF(N617="nulová",J617,0)</f>
        <v>0</v>
      </c>
      <c r="BJ617" s="25" t="s">
        <v>24</v>
      </c>
      <c r="BK617" s="194">
        <f>ROUND(I617*H617,2)</f>
        <v>0</v>
      </c>
      <c r="BL617" s="25" t="s">
        <v>194</v>
      </c>
      <c r="BM617" s="25" t="s">
        <v>629</v>
      </c>
    </row>
    <row r="618" spans="2:65" s="12" customFormat="1">
      <c r="B618" s="195"/>
      <c r="D618" s="196" t="s">
        <v>196</v>
      </c>
      <c r="E618" s="197" t="s">
        <v>5</v>
      </c>
      <c r="F618" s="198" t="s">
        <v>630</v>
      </c>
      <c r="H618" s="199" t="s">
        <v>5</v>
      </c>
      <c r="I618" s="200"/>
      <c r="L618" s="195"/>
      <c r="M618" s="201"/>
      <c r="N618" s="202"/>
      <c r="O618" s="202"/>
      <c r="P618" s="202"/>
      <c r="Q618" s="202"/>
      <c r="R618" s="202"/>
      <c r="S618" s="202"/>
      <c r="T618" s="203"/>
      <c r="AT618" s="199" t="s">
        <v>196</v>
      </c>
      <c r="AU618" s="199" t="s">
        <v>80</v>
      </c>
      <c r="AV618" s="12" t="s">
        <v>24</v>
      </c>
      <c r="AW618" s="12" t="s">
        <v>37</v>
      </c>
      <c r="AX618" s="12" t="s">
        <v>73</v>
      </c>
      <c r="AY618" s="199" t="s">
        <v>187</v>
      </c>
    </row>
    <row r="619" spans="2:65" s="12" customFormat="1">
      <c r="B619" s="195"/>
      <c r="D619" s="196" t="s">
        <v>196</v>
      </c>
      <c r="E619" s="197" t="s">
        <v>5</v>
      </c>
      <c r="F619" s="198" t="s">
        <v>612</v>
      </c>
      <c r="H619" s="199" t="s">
        <v>5</v>
      </c>
      <c r="I619" s="200"/>
      <c r="L619" s="195"/>
      <c r="M619" s="201"/>
      <c r="N619" s="202"/>
      <c r="O619" s="202"/>
      <c r="P619" s="202"/>
      <c r="Q619" s="202"/>
      <c r="R619" s="202"/>
      <c r="S619" s="202"/>
      <c r="T619" s="203"/>
      <c r="AT619" s="199" t="s">
        <v>196</v>
      </c>
      <c r="AU619" s="199" t="s">
        <v>80</v>
      </c>
      <c r="AV619" s="12" t="s">
        <v>24</v>
      </c>
      <c r="AW619" s="12" t="s">
        <v>37</v>
      </c>
      <c r="AX619" s="12" t="s">
        <v>73</v>
      </c>
      <c r="AY619" s="199" t="s">
        <v>187</v>
      </c>
    </row>
    <row r="620" spans="2:65" s="12" customFormat="1">
      <c r="B620" s="195"/>
      <c r="D620" s="196" t="s">
        <v>196</v>
      </c>
      <c r="E620" s="197" t="s">
        <v>5</v>
      </c>
      <c r="F620" s="198" t="s">
        <v>613</v>
      </c>
      <c r="H620" s="199" t="s">
        <v>5</v>
      </c>
      <c r="I620" s="200"/>
      <c r="L620" s="195"/>
      <c r="M620" s="201"/>
      <c r="N620" s="202"/>
      <c r="O620" s="202"/>
      <c r="P620" s="202"/>
      <c r="Q620" s="202"/>
      <c r="R620" s="202"/>
      <c r="S620" s="202"/>
      <c r="T620" s="203"/>
      <c r="AT620" s="199" t="s">
        <v>196</v>
      </c>
      <c r="AU620" s="199" t="s">
        <v>80</v>
      </c>
      <c r="AV620" s="12" t="s">
        <v>24</v>
      </c>
      <c r="AW620" s="12" t="s">
        <v>37</v>
      </c>
      <c r="AX620" s="12" t="s">
        <v>73</v>
      </c>
      <c r="AY620" s="199" t="s">
        <v>187</v>
      </c>
    </row>
    <row r="621" spans="2:65" s="13" customFormat="1">
      <c r="B621" s="204"/>
      <c r="D621" s="196" t="s">
        <v>196</v>
      </c>
      <c r="E621" s="205" t="s">
        <v>5</v>
      </c>
      <c r="F621" s="206" t="s">
        <v>631</v>
      </c>
      <c r="H621" s="207">
        <v>0.39300000000000002</v>
      </c>
      <c r="I621" s="208"/>
      <c r="L621" s="204"/>
      <c r="M621" s="209"/>
      <c r="N621" s="210"/>
      <c r="O621" s="210"/>
      <c r="P621" s="210"/>
      <c r="Q621" s="210"/>
      <c r="R621" s="210"/>
      <c r="S621" s="210"/>
      <c r="T621" s="211"/>
      <c r="AT621" s="205" t="s">
        <v>196</v>
      </c>
      <c r="AU621" s="205" t="s">
        <v>80</v>
      </c>
      <c r="AV621" s="13" t="s">
        <v>80</v>
      </c>
      <c r="AW621" s="13" t="s">
        <v>37</v>
      </c>
      <c r="AX621" s="13" t="s">
        <v>73</v>
      </c>
      <c r="AY621" s="205" t="s">
        <v>187</v>
      </c>
    </row>
    <row r="622" spans="2:65" s="14" customFormat="1">
      <c r="B622" s="212"/>
      <c r="D622" s="196" t="s">
        <v>196</v>
      </c>
      <c r="E622" s="213" t="s">
        <v>5</v>
      </c>
      <c r="F622" s="214" t="s">
        <v>201</v>
      </c>
      <c r="H622" s="215">
        <v>0.39300000000000002</v>
      </c>
      <c r="I622" s="216"/>
      <c r="L622" s="212"/>
      <c r="M622" s="217"/>
      <c r="N622" s="218"/>
      <c r="O622" s="218"/>
      <c r="P622" s="218"/>
      <c r="Q622" s="218"/>
      <c r="R622" s="218"/>
      <c r="S622" s="218"/>
      <c r="T622" s="219"/>
      <c r="AT622" s="213" t="s">
        <v>196</v>
      </c>
      <c r="AU622" s="213" t="s">
        <v>80</v>
      </c>
      <c r="AV622" s="14" t="s">
        <v>202</v>
      </c>
      <c r="AW622" s="14" t="s">
        <v>37</v>
      </c>
      <c r="AX622" s="14" t="s">
        <v>73</v>
      </c>
      <c r="AY622" s="213" t="s">
        <v>187</v>
      </c>
    </row>
    <row r="623" spans="2:65" s="15" customFormat="1">
      <c r="B623" s="220"/>
      <c r="D623" s="221" t="s">
        <v>196</v>
      </c>
      <c r="E623" s="222" t="s">
        <v>5</v>
      </c>
      <c r="F623" s="223" t="s">
        <v>203</v>
      </c>
      <c r="H623" s="224">
        <v>0.39300000000000002</v>
      </c>
      <c r="I623" s="225"/>
      <c r="L623" s="220"/>
      <c r="M623" s="226"/>
      <c r="N623" s="227"/>
      <c r="O623" s="227"/>
      <c r="P623" s="227"/>
      <c r="Q623" s="227"/>
      <c r="R623" s="227"/>
      <c r="S623" s="227"/>
      <c r="T623" s="228"/>
      <c r="AT623" s="229" t="s">
        <v>196</v>
      </c>
      <c r="AU623" s="229" t="s">
        <v>80</v>
      </c>
      <c r="AV623" s="15" t="s">
        <v>194</v>
      </c>
      <c r="AW623" s="15" t="s">
        <v>37</v>
      </c>
      <c r="AX623" s="15" t="s">
        <v>24</v>
      </c>
      <c r="AY623" s="229" t="s">
        <v>187</v>
      </c>
    </row>
    <row r="624" spans="2:65" s="1" customFormat="1" ht="31.5" customHeight="1">
      <c r="B624" s="182"/>
      <c r="C624" s="183" t="s">
        <v>632</v>
      </c>
      <c r="D624" s="183" t="s">
        <v>189</v>
      </c>
      <c r="E624" s="184" t="s">
        <v>633</v>
      </c>
      <c r="F624" s="185" t="s">
        <v>634</v>
      </c>
      <c r="G624" s="186" t="s">
        <v>192</v>
      </c>
      <c r="H624" s="187">
        <v>1.641</v>
      </c>
      <c r="I624" s="188"/>
      <c r="J624" s="189">
        <f>ROUND(I624*H624,2)</f>
        <v>0</v>
      </c>
      <c r="K624" s="185" t="s">
        <v>193</v>
      </c>
      <c r="L624" s="42"/>
      <c r="M624" s="190" t="s">
        <v>5</v>
      </c>
      <c r="N624" s="191" t="s">
        <v>44</v>
      </c>
      <c r="O624" s="43"/>
      <c r="P624" s="192">
        <f>O624*H624</f>
        <v>0</v>
      </c>
      <c r="Q624" s="192">
        <v>2.4533657400000002</v>
      </c>
      <c r="R624" s="192">
        <f>Q624*H624</f>
        <v>4.0259731793400002</v>
      </c>
      <c r="S624" s="192">
        <v>0</v>
      </c>
      <c r="T624" s="193">
        <f>S624*H624</f>
        <v>0</v>
      </c>
      <c r="AR624" s="25" t="s">
        <v>194</v>
      </c>
      <c r="AT624" s="25" t="s">
        <v>189</v>
      </c>
      <c r="AU624" s="25" t="s">
        <v>80</v>
      </c>
      <c r="AY624" s="25" t="s">
        <v>187</v>
      </c>
      <c r="BE624" s="194">
        <f>IF(N624="základní",J624,0)</f>
        <v>0</v>
      </c>
      <c r="BF624" s="194">
        <f>IF(N624="snížená",J624,0)</f>
        <v>0</v>
      </c>
      <c r="BG624" s="194">
        <f>IF(N624="zákl. přenesená",J624,0)</f>
        <v>0</v>
      </c>
      <c r="BH624" s="194">
        <f>IF(N624="sníž. přenesená",J624,0)</f>
        <v>0</v>
      </c>
      <c r="BI624" s="194">
        <f>IF(N624="nulová",J624,0)</f>
        <v>0</v>
      </c>
      <c r="BJ624" s="25" t="s">
        <v>24</v>
      </c>
      <c r="BK624" s="194">
        <f>ROUND(I624*H624,2)</f>
        <v>0</v>
      </c>
      <c r="BL624" s="25" t="s">
        <v>194</v>
      </c>
      <c r="BM624" s="25" t="s">
        <v>635</v>
      </c>
    </row>
    <row r="625" spans="2:65" s="12" customFormat="1">
      <c r="B625" s="195"/>
      <c r="D625" s="196" t="s">
        <v>196</v>
      </c>
      <c r="E625" s="197" t="s">
        <v>5</v>
      </c>
      <c r="F625" s="198" t="s">
        <v>636</v>
      </c>
      <c r="H625" s="199" t="s">
        <v>5</v>
      </c>
      <c r="I625" s="200"/>
      <c r="L625" s="195"/>
      <c r="M625" s="201"/>
      <c r="N625" s="202"/>
      <c r="O625" s="202"/>
      <c r="P625" s="202"/>
      <c r="Q625" s="202"/>
      <c r="R625" s="202"/>
      <c r="S625" s="202"/>
      <c r="T625" s="203"/>
      <c r="AT625" s="199" t="s">
        <v>196</v>
      </c>
      <c r="AU625" s="199" t="s">
        <v>80</v>
      </c>
      <c r="AV625" s="12" t="s">
        <v>24</v>
      </c>
      <c r="AW625" s="12" t="s">
        <v>37</v>
      </c>
      <c r="AX625" s="12" t="s">
        <v>73</v>
      </c>
      <c r="AY625" s="199" t="s">
        <v>187</v>
      </c>
    </row>
    <row r="626" spans="2:65" s="12" customFormat="1">
      <c r="B626" s="195"/>
      <c r="D626" s="196" t="s">
        <v>196</v>
      </c>
      <c r="E626" s="197" t="s">
        <v>5</v>
      </c>
      <c r="F626" s="198" t="s">
        <v>637</v>
      </c>
      <c r="H626" s="199" t="s">
        <v>5</v>
      </c>
      <c r="I626" s="200"/>
      <c r="L626" s="195"/>
      <c r="M626" s="201"/>
      <c r="N626" s="202"/>
      <c r="O626" s="202"/>
      <c r="P626" s="202"/>
      <c r="Q626" s="202"/>
      <c r="R626" s="202"/>
      <c r="S626" s="202"/>
      <c r="T626" s="203"/>
      <c r="AT626" s="199" t="s">
        <v>196</v>
      </c>
      <c r="AU626" s="199" t="s">
        <v>80</v>
      </c>
      <c r="AV626" s="12" t="s">
        <v>24</v>
      </c>
      <c r="AW626" s="12" t="s">
        <v>37</v>
      </c>
      <c r="AX626" s="12" t="s">
        <v>73</v>
      </c>
      <c r="AY626" s="199" t="s">
        <v>187</v>
      </c>
    </row>
    <row r="627" spans="2:65" s="13" customFormat="1">
      <c r="B627" s="204"/>
      <c r="D627" s="196" t="s">
        <v>196</v>
      </c>
      <c r="E627" s="205" t="s">
        <v>5</v>
      </c>
      <c r="F627" s="206" t="s">
        <v>638</v>
      </c>
      <c r="H627" s="207">
        <v>1.0780000000000001</v>
      </c>
      <c r="I627" s="208"/>
      <c r="L627" s="204"/>
      <c r="M627" s="209"/>
      <c r="N627" s="210"/>
      <c r="O627" s="210"/>
      <c r="P627" s="210"/>
      <c r="Q627" s="210"/>
      <c r="R627" s="210"/>
      <c r="S627" s="210"/>
      <c r="T627" s="211"/>
      <c r="AT627" s="205" t="s">
        <v>196</v>
      </c>
      <c r="AU627" s="205" t="s">
        <v>80</v>
      </c>
      <c r="AV627" s="13" t="s">
        <v>80</v>
      </c>
      <c r="AW627" s="13" t="s">
        <v>37</v>
      </c>
      <c r="AX627" s="13" t="s">
        <v>73</v>
      </c>
      <c r="AY627" s="205" t="s">
        <v>187</v>
      </c>
    </row>
    <row r="628" spans="2:65" s="12" customFormat="1">
      <c r="B628" s="195"/>
      <c r="D628" s="196" t="s">
        <v>196</v>
      </c>
      <c r="E628" s="197" t="s">
        <v>5</v>
      </c>
      <c r="F628" s="198" t="s">
        <v>639</v>
      </c>
      <c r="H628" s="199" t="s">
        <v>5</v>
      </c>
      <c r="I628" s="200"/>
      <c r="L628" s="195"/>
      <c r="M628" s="201"/>
      <c r="N628" s="202"/>
      <c r="O628" s="202"/>
      <c r="P628" s="202"/>
      <c r="Q628" s="202"/>
      <c r="R628" s="202"/>
      <c r="S628" s="202"/>
      <c r="T628" s="203"/>
      <c r="AT628" s="199" t="s">
        <v>196</v>
      </c>
      <c r="AU628" s="199" t="s">
        <v>80</v>
      </c>
      <c r="AV628" s="12" t="s">
        <v>24</v>
      </c>
      <c r="AW628" s="12" t="s">
        <v>37</v>
      </c>
      <c r="AX628" s="12" t="s">
        <v>73</v>
      </c>
      <c r="AY628" s="199" t="s">
        <v>187</v>
      </c>
    </row>
    <row r="629" spans="2:65" s="13" customFormat="1">
      <c r="B629" s="204"/>
      <c r="D629" s="196" t="s">
        <v>196</v>
      </c>
      <c r="E629" s="205" t="s">
        <v>5</v>
      </c>
      <c r="F629" s="206" t="s">
        <v>640</v>
      </c>
      <c r="H629" s="207">
        <v>0.56299999999999994</v>
      </c>
      <c r="I629" s="208"/>
      <c r="L629" s="204"/>
      <c r="M629" s="209"/>
      <c r="N629" s="210"/>
      <c r="O629" s="210"/>
      <c r="P629" s="210"/>
      <c r="Q629" s="210"/>
      <c r="R629" s="210"/>
      <c r="S629" s="210"/>
      <c r="T629" s="211"/>
      <c r="AT629" s="205" t="s">
        <v>196</v>
      </c>
      <c r="AU629" s="205" t="s">
        <v>80</v>
      </c>
      <c r="AV629" s="13" t="s">
        <v>80</v>
      </c>
      <c r="AW629" s="13" t="s">
        <v>37</v>
      </c>
      <c r="AX629" s="13" t="s">
        <v>73</v>
      </c>
      <c r="AY629" s="205" t="s">
        <v>187</v>
      </c>
    </row>
    <row r="630" spans="2:65" s="14" customFormat="1">
      <c r="B630" s="212"/>
      <c r="D630" s="196" t="s">
        <v>196</v>
      </c>
      <c r="E630" s="213" t="s">
        <v>5</v>
      </c>
      <c r="F630" s="214" t="s">
        <v>201</v>
      </c>
      <c r="H630" s="215">
        <v>1.641</v>
      </c>
      <c r="I630" s="216"/>
      <c r="L630" s="212"/>
      <c r="M630" s="217"/>
      <c r="N630" s="218"/>
      <c r="O630" s="218"/>
      <c r="P630" s="218"/>
      <c r="Q630" s="218"/>
      <c r="R630" s="218"/>
      <c r="S630" s="218"/>
      <c r="T630" s="219"/>
      <c r="AT630" s="213" t="s">
        <v>196</v>
      </c>
      <c r="AU630" s="213" t="s">
        <v>80</v>
      </c>
      <c r="AV630" s="14" t="s">
        <v>202</v>
      </c>
      <c r="AW630" s="14" t="s">
        <v>37</v>
      </c>
      <c r="AX630" s="14" t="s">
        <v>73</v>
      </c>
      <c r="AY630" s="213" t="s">
        <v>187</v>
      </c>
    </row>
    <row r="631" spans="2:65" s="15" customFormat="1">
      <c r="B631" s="220"/>
      <c r="D631" s="221" t="s">
        <v>196</v>
      </c>
      <c r="E631" s="222" t="s">
        <v>5</v>
      </c>
      <c r="F631" s="223" t="s">
        <v>203</v>
      </c>
      <c r="H631" s="224">
        <v>1.641</v>
      </c>
      <c r="I631" s="225"/>
      <c r="L631" s="220"/>
      <c r="M631" s="226"/>
      <c r="N631" s="227"/>
      <c r="O631" s="227"/>
      <c r="P631" s="227"/>
      <c r="Q631" s="227"/>
      <c r="R631" s="227"/>
      <c r="S631" s="227"/>
      <c r="T631" s="228"/>
      <c r="AT631" s="229" t="s">
        <v>196</v>
      </c>
      <c r="AU631" s="229" t="s">
        <v>80</v>
      </c>
      <c r="AV631" s="15" t="s">
        <v>194</v>
      </c>
      <c r="AW631" s="15" t="s">
        <v>37</v>
      </c>
      <c r="AX631" s="15" t="s">
        <v>24</v>
      </c>
      <c r="AY631" s="229" t="s">
        <v>187</v>
      </c>
    </row>
    <row r="632" spans="2:65" s="1" customFormat="1" ht="31.5" customHeight="1">
      <c r="B632" s="182"/>
      <c r="C632" s="183" t="s">
        <v>641</v>
      </c>
      <c r="D632" s="183" t="s">
        <v>189</v>
      </c>
      <c r="E632" s="184" t="s">
        <v>642</v>
      </c>
      <c r="F632" s="185" t="s">
        <v>643</v>
      </c>
      <c r="G632" s="186" t="s">
        <v>258</v>
      </c>
      <c r="H632" s="187">
        <v>0.13900000000000001</v>
      </c>
      <c r="I632" s="188"/>
      <c r="J632" s="189">
        <f>ROUND(I632*H632,2)</f>
        <v>0</v>
      </c>
      <c r="K632" s="185" t="s">
        <v>193</v>
      </c>
      <c r="L632" s="42"/>
      <c r="M632" s="190" t="s">
        <v>5</v>
      </c>
      <c r="N632" s="191" t="s">
        <v>44</v>
      </c>
      <c r="O632" s="43"/>
      <c r="P632" s="192">
        <f>O632*H632</f>
        <v>0</v>
      </c>
      <c r="Q632" s="192">
        <v>1.048867</v>
      </c>
      <c r="R632" s="192">
        <f>Q632*H632</f>
        <v>0.14579251300000001</v>
      </c>
      <c r="S632" s="192">
        <v>0</v>
      </c>
      <c r="T632" s="193">
        <f>S632*H632</f>
        <v>0</v>
      </c>
      <c r="AR632" s="25" t="s">
        <v>194</v>
      </c>
      <c r="AT632" s="25" t="s">
        <v>189</v>
      </c>
      <c r="AU632" s="25" t="s">
        <v>80</v>
      </c>
      <c r="AY632" s="25" t="s">
        <v>187</v>
      </c>
      <c r="BE632" s="194">
        <f>IF(N632="základní",J632,0)</f>
        <v>0</v>
      </c>
      <c r="BF632" s="194">
        <f>IF(N632="snížená",J632,0)</f>
        <v>0</v>
      </c>
      <c r="BG632" s="194">
        <f>IF(N632="zákl. přenesená",J632,0)</f>
        <v>0</v>
      </c>
      <c r="BH632" s="194">
        <f>IF(N632="sníž. přenesená",J632,0)</f>
        <v>0</v>
      </c>
      <c r="BI632" s="194">
        <f>IF(N632="nulová",J632,0)</f>
        <v>0</v>
      </c>
      <c r="BJ632" s="25" t="s">
        <v>24</v>
      </c>
      <c r="BK632" s="194">
        <f>ROUND(I632*H632,2)</f>
        <v>0</v>
      </c>
      <c r="BL632" s="25" t="s">
        <v>194</v>
      </c>
      <c r="BM632" s="25" t="s">
        <v>644</v>
      </c>
    </row>
    <row r="633" spans="2:65" s="12" customFormat="1">
      <c r="B633" s="195"/>
      <c r="D633" s="196" t="s">
        <v>196</v>
      </c>
      <c r="E633" s="197" t="s">
        <v>5</v>
      </c>
      <c r="F633" s="198" t="s">
        <v>645</v>
      </c>
      <c r="H633" s="199" t="s">
        <v>5</v>
      </c>
      <c r="I633" s="200"/>
      <c r="L633" s="195"/>
      <c r="M633" s="201"/>
      <c r="N633" s="202"/>
      <c r="O633" s="202"/>
      <c r="P633" s="202"/>
      <c r="Q633" s="202"/>
      <c r="R633" s="202"/>
      <c r="S633" s="202"/>
      <c r="T633" s="203"/>
      <c r="AT633" s="199" t="s">
        <v>196</v>
      </c>
      <c r="AU633" s="199" t="s">
        <v>80</v>
      </c>
      <c r="AV633" s="12" t="s">
        <v>24</v>
      </c>
      <c r="AW633" s="12" t="s">
        <v>37</v>
      </c>
      <c r="AX633" s="12" t="s">
        <v>73</v>
      </c>
      <c r="AY633" s="199" t="s">
        <v>187</v>
      </c>
    </row>
    <row r="634" spans="2:65" s="12" customFormat="1">
      <c r="B634" s="195"/>
      <c r="D634" s="196" t="s">
        <v>196</v>
      </c>
      <c r="E634" s="197" t="s">
        <v>5</v>
      </c>
      <c r="F634" s="198" t="s">
        <v>637</v>
      </c>
      <c r="H634" s="199" t="s">
        <v>5</v>
      </c>
      <c r="I634" s="200"/>
      <c r="L634" s="195"/>
      <c r="M634" s="201"/>
      <c r="N634" s="202"/>
      <c r="O634" s="202"/>
      <c r="P634" s="202"/>
      <c r="Q634" s="202"/>
      <c r="R634" s="202"/>
      <c r="S634" s="202"/>
      <c r="T634" s="203"/>
      <c r="AT634" s="199" t="s">
        <v>196</v>
      </c>
      <c r="AU634" s="199" t="s">
        <v>80</v>
      </c>
      <c r="AV634" s="12" t="s">
        <v>24</v>
      </c>
      <c r="AW634" s="12" t="s">
        <v>37</v>
      </c>
      <c r="AX634" s="12" t="s">
        <v>73</v>
      </c>
      <c r="AY634" s="199" t="s">
        <v>187</v>
      </c>
    </row>
    <row r="635" spans="2:65" s="13" customFormat="1">
      <c r="B635" s="204"/>
      <c r="D635" s="196" t="s">
        <v>196</v>
      </c>
      <c r="E635" s="205" t="s">
        <v>5</v>
      </c>
      <c r="F635" s="206" t="s">
        <v>646</v>
      </c>
      <c r="H635" s="207">
        <v>0.13900000000000001</v>
      </c>
      <c r="I635" s="208"/>
      <c r="L635" s="204"/>
      <c r="M635" s="209"/>
      <c r="N635" s="210"/>
      <c r="O635" s="210"/>
      <c r="P635" s="210"/>
      <c r="Q635" s="210"/>
      <c r="R635" s="210"/>
      <c r="S635" s="210"/>
      <c r="T635" s="211"/>
      <c r="AT635" s="205" t="s">
        <v>196</v>
      </c>
      <c r="AU635" s="205" t="s">
        <v>80</v>
      </c>
      <c r="AV635" s="13" t="s">
        <v>80</v>
      </c>
      <c r="AW635" s="13" t="s">
        <v>37</v>
      </c>
      <c r="AX635" s="13" t="s">
        <v>73</v>
      </c>
      <c r="AY635" s="205" t="s">
        <v>187</v>
      </c>
    </row>
    <row r="636" spans="2:65" s="14" customFormat="1">
      <c r="B636" s="212"/>
      <c r="D636" s="196" t="s">
        <v>196</v>
      </c>
      <c r="E636" s="213" t="s">
        <v>5</v>
      </c>
      <c r="F636" s="214" t="s">
        <v>201</v>
      </c>
      <c r="H636" s="215">
        <v>0.13900000000000001</v>
      </c>
      <c r="I636" s="216"/>
      <c r="L636" s="212"/>
      <c r="M636" s="217"/>
      <c r="N636" s="218"/>
      <c r="O636" s="218"/>
      <c r="P636" s="218"/>
      <c r="Q636" s="218"/>
      <c r="R636" s="218"/>
      <c r="S636" s="218"/>
      <c r="T636" s="219"/>
      <c r="AT636" s="213" t="s">
        <v>196</v>
      </c>
      <c r="AU636" s="213" t="s">
        <v>80</v>
      </c>
      <c r="AV636" s="14" t="s">
        <v>202</v>
      </c>
      <c r="AW636" s="14" t="s">
        <v>37</v>
      </c>
      <c r="AX636" s="14" t="s">
        <v>73</v>
      </c>
      <c r="AY636" s="213" t="s">
        <v>187</v>
      </c>
    </row>
    <row r="637" spans="2:65" s="15" customFormat="1">
      <c r="B637" s="220"/>
      <c r="D637" s="221" t="s">
        <v>196</v>
      </c>
      <c r="E637" s="222" t="s">
        <v>5</v>
      </c>
      <c r="F637" s="223" t="s">
        <v>203</v>
      </c>
      <c r="H637" s="224">
        <v>0.13900000000000001</v>
      </c>
      <c r="I637" s="225"/>
      <c r="L637" s="220"/>
      <c r="M637" s="226"/>
      <c r="N637" s="227"/>
      <c r="O637" s="227"/>
      <c r="P637" s="227"/>
      <c r="Q637" s="227"/>
      <c r="R637" s="227"/>
      <c r="S637" s="227"/>
      <c r="T637" s="228"/>
      <c r="AT637" s="229" t="s">
        <v>196</v>
      </c>
      <c r="AU637" s="229" t="s">
        <v>80</v>
      </c>
      <c r="AV637" s="15" t="s">
        <v>194</v>
      </c>
      <c r="AW637" s="15" t="s">
        <v>37</v>
      </c>
      <c r="AX637" s="15" t="s">
        <v>24</v>
      </c>
      <c r="AY637" s="229" t="s">
        <v>187</v>
      </c>
    </row>
    <row r="638" spans="2:65" s="1" customFormat="1" ht="31.5" customHeight="1">
      <c r="B638" s="182"/>
      <c r="C638" s="183" t="s">
        <v>647</v>
      </c>
      <c r="D638" s="183" t="s">
        <v>189</v>
      </c>
      <c r="E638" s="184" t="s">
        <v>648</v>
      </c>
      <c r="F638" s="185" t="s">
        <v>649</v>
      </c>
      <c r="G638" s="186" t="s">
        <v>277</v>
      </c>
      <c r="H638" s="187">
        <v>7.1879999999999997</v>
      </c>
      <c r="I638" s="188"/>
      <c r="J638" s="189">
        <f>ROUND(I638*H638,2)</f>
        <v>0</v>
      </c>
      <c r="K638" s="185" t="s">
        <v>193</v>
      </c>
      <c r="L638" s="42"/>
      <c r="M638" s="190" t="s">
        <v>5</v>
      </c>
      <c r="N638" s="191" t="s">
        <v>44</v>
      </c>
      <c r="O638" s="43"/>
      <c r="P638" s="192">
        <f>O638*H638</f>
        <v>0</v>
      </c>
      <c r="Q638" s="192">
        <v>1.2824856000000001E-2</v>
      </c>
      <c r="R638" s="192">
        <f>Q638*H638</f>
        <v>9.2185064928000007E-2</v>
      </c>
      <c r="S638" s="192">
        <v>0</v>
      </c>
      <c r="T638" s="193">
        <f>S638*H638</f>
        <v>0</v>
      </c>
      <c r="AR638" s="25" t="s">
        <v>194</v>
      </c>
      <c r="AT638" s="25" t="s">
        <v>189</v>
      </c>
      <c r="AU638" s="25" t="s">
        <v>80</v>
      </c>
      <c r="AY638" s="25" t="s">
        <v>187</v>
      </c>
      <c r="BE638" s="194">
        <f>IF(N638="základní",J638,0)</f>
        <v>0</v>
      </c>
      <c r="BF638" s="194">
        <f>IF(N638="snížená",J638,0)</f>
        <v>0</v>
      </c>
      <c r="BG638" s="194">
        <f>IF(N638="zákl. přenesená",J638,0)</f>
        <v>0</v>
      </c>
      <c r="BH638" s="194">
        <f>IF(N638="sníž. přenesená",J638,0)</f>
        <v>0</v>
      </c>
      <c r="BI638" s="194">
        <f>IF(N638="nulová",J638,0)</f>
        <v>0</v>
      </c>
      <c r="BJ638" s="25" t="s">
        <v>24</v>
      </c>
      <c r="BK638" s="194">
        <f>ROUND(I638*H638,2)</f>
        <v>0</v>
      </c>
      <c r="BL638" s="25" t="s">
        <v>194</v>
      </c>
      <c r="BM638" s="25" t="s">
        <v>650</v>
      </c>
    </row>
    <row r="639" spans="2:65" s="12" customFormat="1">
      <c r="B639" s="195"/>
      <c r="D639" s="196" t="s">
        <v>196</v>
      </c>
      <c r="E639" s="197" t="s">
        <v>5</v>
      </c>
      <c r="F639" s="198" t="s">
        <v>651</v>
      </c>
      <c r="H639" s="199" t="s">
        <v>5</v>
      </c>
      <c r="I639" s="200"/>
      <c r="L639" s="195"/>
      <c r="M639" s="201"/>
      <c r="N639" s="202"/>
      <c r="O639" s="202"/>
      <c r="P639" s="202"/>
      <c r="Q639" s="202"/>
      <c r="R639" s="202"/>
      <c r="S639" s="202"/>
      <c r="T639" s="203"/>
      <c r="AT639" s="199" t="s">
        <v>196</v>
      </c>
      <c r="AU639" s="199" t="s">
        <v>80</v>
      </c>
      <c r="AV639" s="12" t="s">
        <v>24</v>
      </c>
      <c r="AW639" s="12" t="s">
        <v>37</v>
      </c>
      <c r="AX639" s="12" t="s">
        <v>73</v>
      </c>
      <c r="AY639" s="199" t="s">
        <v>187</v>
      </c>
    </row>
    <row r="640" spans="2:65" s="12" customFormat="1">
      <c r="B640" s="195"/>
      <c r="D640" s="196" t="s">
        <v>196</v>
      </c>
      <c r="E640" s="197" t="s">
        <v>5</v>
      </c>
      <c r="F640" s="198" t="s">
        <v>637</v>
      </c>
      <c r="H640" s="199" t="s">
        <v>5</v>
      </c>
      <c r="I640" s="200"/>
      <c r="L640" s="195"/>
      <c r="M640" s="201"/>
      <c r="N640" s="202"/>
      <c r="O640" s="202"/>
      <c r="P640" s="202"/>
      <c r="Q640" s="202"/>
      <c r="R640" s="202"/>
      <c r="S640" s="202"/>
      <c r="T640" s="203"/>
      <c r="AT640" s="199" t="s">
        <v>196</v>
      </c>
      <c r="AU640" s="199" t="s">
        <v>80</v>
      </c>
      <c r="AV640" s="12" t="s">
        <v>24</v>
      </c>
      <c r="AW640" s="12" t="s">
        <v>37</v>
      </c>
      <c r="AX640" s="12" t="s">
        <v>73</v>
      </c>
      <c r="AY640" s="199" t="s">
        <v>187</v>
      </c>
    </row>
    <row r="641" spans="2:65" s="13" customFormat="1">
      <c r="B641" s="204"/>
      <c r="D641" s="196" t="s">
        <v>196</v>
      </c>
      <c r="E641" s="205" t="s">
        <v>5</v>
      </c>
      <c r="F641" s="206" t="s">
        <v>652</v>
      </c>
      <c r="H641" s="207">
        <v>7.1879999999999997</v>
      </c>
      <c r="I641" s="208"/>
      <c r="L641" s="204"/>
      <c r="M641" s="209"/>
      <c r="N641" s="210"/>
      <c r="O641" s="210"/>
      <c r="P641" s="210"/>
      <c r="Q641" s="210"/>
      <c r="R641" s="210"/>
      <c r="S641" s="210"/>
      <c r="T641" s="211"/>
      <c r="AT641" s="205" t="s">
        <v>196</v>
      </c>
      <c r="AU641" s="205" t="s">
        <v>80</v>
      </c>
      <c r="AV641" s="13" t="s">
        <v>80</v>
      </c>
      <c r="AW641" s="13" t="s">
        <v>37</v>
      </c>
      <c r="AX641" s="13" t="s">
        <v>73</v>
      </c>
      <c r="AY641" s="205" t="s">
        <v>187</v>
      </c>
    </row>
    <row r="642" spans="2:65" s="14" customFormat="1">
      <c r="B642" s="212"/>
      <c r="D642" s="196" t="s">
        <v>196</v>
      </c>
      <c r="E642" s="213" t="s">
        <v>5</v>
      </c>
      <c r="F642" s="214" t="s">
        <v>201</v>
      </c>
      <c r="H642" s="215">
        <v>7.1879999999999997</v>
      </c>
      <c r="I642" s="216"/>
      <c r="L642" s="212"/>
      <c r="M642" s="217"/>
      <c r="N642" s="218"/>
      <c r="O642" s="218"/>
      <c r="P642" s="218"/>
      <c r="Q642" s="218"/>
      <c r="R642" s="218"/>
      <c r="S642" s="218"/>
      <c r="T642" s="219"/>
      <c r="AT642" s="213" t="s">
        <v>196</v>
      </c>
      <c r="AU642" s="213" t="s">
        <v>80</v>
      </c>
      <c r="AV642" s="14" t="s">
        <v>202</v>
      </c>
      <c r="AW642" s="14" t="s">
        <v>37</v>
      </c>
      <c r="AX642" s="14" t="s">
        <v>73</v>
      </c>
      <c r="AY642" s="213" t="s">
        <v>187</v>
      </c>
    </row>
    <row r="643" spans="2:65" s="15" customFormat="1">
      <c r="B643" s="220"/>
      <c r="D643" s="221" t="s">
        <v>196</v>
      </c>
      <c r="E643" s="222" t="s">
        <v>5</v>
      </c>
      <c r="F643" s="223" t="s">
        <v>203</v>
      </c>
      <c r="H643" s="224">
        <v>7.1879999999999997</v>
      </c>
      <c r="I643" s="225"/>
      <c r="L643" s="220"/>
      <c r="M643" s="226"/>
      <c r="N643" s="227"/>
      <c r="O643" s="227"/>
      <c r="P643" s="227"/>
      <c r="Q643" s="227"/>
      <c r="R643" s="227"/>
      <c r="S643" s="227"/>
      <c r="T643" s="228"/>
      <c r="AT643" s="229" t="s">
        <v>196</v>
      </c>
      <c r="AU643" s="229" t="s">
        <v>80</v>
      </c>
      <c r="AV643" s="15" t="s">
        <v>194</v>
      </c>
      <c r="AW643" s="15" t="s">
        <v>37</v>
      </c>
      <c r="AX643" s="15" t="s">
        <v>24</v>
      </c>
      <c r="AY643" s="229" t="s">
        <v>187</v>
      </c>
    </row>
    <row r="644" spans="2:65" s="1" customFormat="1" ht="31.5" customHeight="1">
      <c r="B644" s="182"/>
      <c r="C644" s="183" t="s">
        <v>653</v>
      </c>
      <c r="D644" s="183" t="s">
        <v>189</v>
      </c>
      <c r="E644" s="184" t="s">
        <v>654</v>
      </c>
      <c r="F644" s="185" t="s">
        <v>655</v>
      </c>
      <c r="G644" s="186" t="s">
        <v>277</v>
      </c>
      <c r="H644" s="187">
        <v>7.1879999999999997</v>
      </c>
      <c r="I644" s="188"/>
      <c r="J644" s="189">
        <f>ROUND(I644*H644,2)</f>
        <v>0</v>
      </c>
      <c r="K644" s="185" t="s">
        <v>193</v>
      </c>
      <c r="L644" s="42"/>
      <c r="M644" s="190" t="s">
        <v>5</v>
      </c>
      <c r="N644" s="191" t="s">
        <v>44</v>
      </c>
      <c r="O644" s="43"/>
      <c r="P644" s="192">
        <f>O644*H644</f>
        <v>0</v>
      </c>
      <c r="Q644" s="192">
        <v>0</v>
      </c>
      <c r="R644" s="192">
        <f>Q644*H644</f>
        <v>0</v>
      </c>
      <c r="S644" s="192">
        <v>0</v>
      </c>
      <c r="T644" s="193">
        <f>S644*H644</f>
        <v>0</v>
      </c>
      <c r="AR644" s="25" t="s">
        <v>194</v>
      </c>
      <c r="AT644" s="25" t="s">
        <v>189</v>
      </c>
      <c r="AU644" s="25" t="s">
        <v>80</v>
      </c>
      <c r="AY644" s="25" t="s">
        <v>187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25" t="s">
        <v>24</v>
      </c>
      <c r="BK644" s="194">
        <f>ROUND(I644*H644,2)</f>
        <v>0</v>
      </c>
      <c r="BL644" s="25" t="s">
        <v>194</v>
      </c>
      <c r="BM644" s="25" t="s">
        <v>656</v>
      </c>
    </row>
    <row r="645" spans="2:65" s="12" customFormat="1">
      <c r="B645" s="195"/>
      <c r="D645" s="196" t="s">
        <v>196</v>
      </c>
      <c r="E645" s="197" t="s">
        <v>5</v>
      </c>
      <c r="F645" s="198" t="s">
        <v>657</v>
      </c>
      <c r="H645" s="199" t="s">
        <v>5</v>
      </c>
      <c r="I645" s="200"/>
      <c r="L645" s="195"/>
      <c r="M645" s="201"/>
      <c r="N645" s="202"/>
      <c r="O645" s="202"/>
      <c r="P645" s="202"/>
      <c r="Q645" s="202"/>
      <c r="R645" s="202"/>
      <c r="S645" s="202"/>
      <c r="T645" s="203"/>
      <c r="AT645" s="199" t="s">
        <v>196</v>
      </c>
      <c r="AU645" s="199" t="s">
        <v>80</v>
      </c>
      <c r="AV645" s="12" t="s">
        <v>24</v>
      </c>
      <c r="AW645" s="12" t="s">
        <v>37</v>
      </c>
      <c r="AX645" s="12" t="s">
        <v>73</v>
      </c>
      <c r="AY645" s="199" t="s">
        <v>187</v>
      </c>
    </row>
    <row r="646" spans="2:65" s="12" customFormat="1">
      <c r="B646" s="195"/>
      <c r="D646" s="196" t="s">
        <v>196</v>
      </c>
      <c r="E646" s="197" t="s">
        <v>5</v>
      </c>
      <c r="F646" s="198" t="s">
        <v>637</v>
      </c>
      <c r="H646" s="199" t="s">
        <v>5</v>
      </c>
      <c r="I646" s="200"/>
      <c r="L646" s="195"/>
      <c r="M646" s="201"/>
      <c r="N646" s="202"/>
      <c r="O646" s="202"/>
      <c r="P646" s="202"/>
      <c r="Q646" s="202"/>
      <c r="R646" s="202"/>
      <c r="S646" s="202"/>
      <c r="T646" s="203"/>
      <c r="AT646" s="199" t="s">
        <v>196</v>
      </c>
      <c r="AU646" s="199" t="s">
        <v>80</v>
      </c>
      <c r="AV646" s="12" t="s">
        <v>24</v>
      </c>
      <c r="AW646" s="12" t="s">
        <v>37</v>
      </c>
      <c r="AX646" s="12" t="s">
        <v>73</v>
      </c>
      <c r="AY646" s="199" t="s">
        <v>187</v>
      </c>
    </row>
    <row r="647" spans="2:65" s="13" customFormat="1">
      <c r="B647" s="204"/>
      <c r="D647" s="196" t="s">
        <v>196</v>
      </c>
      <c r="E647" s="205" t="s">
        <v>5</v>
      </c>
      <c r="F647" s="206" t="s">
        <v>652</v>
      </c>
      <c r="H647" s="207">
        <v>7.1879999999999997</v>
      </c>
      <c r="I647" s="208"/>
      <c r="L647" s="204"/>
      <c r="M647" s="209"/>
      <c r="N647" s="210"/>
      <c r="O647" s="210"/>
      <c r="P647" s="210"/>
      <c r="Q647" s="210"/>
      <c r="R647" s="210"/>
      <c r="S647" s="210"/>
      <c r="T647" s="211"/>
      <c r="AT647" s="205" t="s">
        <v>196</v>
      </c>
      <c r="AU647" s="205" t="s">
        <v>80</v>
      </c>
      <c r="AV647" s="13" t="s">
        <v>80</v>
      </c>
      <c r="AW647" s="13" t="s">
        <v>37</v>
      </c>
      <c r="AX647" s="13" t="s">
        <v>73</v>
      </c>
      <c r="AY647" s="205" t="s">
        <v>187</v>
      </c>
    </row>
    <row r="648" spans="2:65" s="14" customFormat="1">
      <c r="B648" s="212"/>
      <c r="D648" s="196" t="s">
        <v>196</v>
      </c>
      <c r="E648" s="213" t="s">
        <v>5</v>
      </c>
      <c r="F648" s="214" t="s">
        <v>201</v>
      </c>
      <c r="H648" s="215">
        <v>7.1879999999999997</v>
      </c>
      <c r="I648" s="216"/>
      <c r="L648" s="212"/>
      <c r="M648" s="217"/>
      <c r="N648" s="218"/>
      <c r="O648" s="218"/>
      <c r="P648" s="218"/>
      <c r="Q648" s="218"/>
      <c r="R648" s="218"/>
      <c r="S648" s="218"/>
      <c r="T648" s="219"/>
      <c r="AT648" s="213" t="s">
        <v>196</v>
      </c>
      <c r="AU648" s="213" t="s">
        <v>80</v>
      </c>
      <c r="AV648" s="14" t="s">
        <v>202</v>
      </c>
      <c r="AW648" s="14" t="s">
        <v>37</v>
      </c>
      <c r="AX648" s="14" t="s">
        <v>73</v>
      </c>
      <c r="AY648" s="213" t="s">
        <v>187</v>
      </c>
    </row>
    <row r="649" spans="2:65" s="15" customFormat="1">
      <c r="B649" s="220"/>
      <c r="D649" s="221" t="s">
        <v>196</v>
      </c>
      <c r="E649" s="222" t="s">
        <v>5</v>
      </c>
      <c r="F649" s="223" t="s">
        <v>203</v>
      </c>
      <c r="H649" s="224">
        <v>7.1879999999999997</v>
      </c>
      <c r="I649" s="225"/>
      <c r="L649" s="220"/>
      <c r="M649" s="226"/>
      <c r="N649" s="227"/>
      <c r="O649" s="227"/>
      <c r="P649" s="227"/>
      <c r="Q649" s="227"/>
      <c r="R649" s="227"/>
      <c r="S649" s="227"/>
      <c r="T649" s="228"/>
      <c r="AT649" s="229" t="s">
        <v>196</v>
      </c>
      <c r="AU649" s="229" t="s">
        <v>80</v>
      </c>
      <c r="AV649" s="15" t="s">
        <v>194</v>
      </c>
      <c r="AW649" s="15" t="s">
        <v>37</v>
      </c>
      <c r="AX649" s="15" t="s">
        <v>24</v>
      </c>
      <c r="AY649" s="229" t="s">
        <v>187</v>
      </c>
    </row>
    <row r="650" spans="2:65" s="1" customFormat="1" ht="31.5" customHeight="1">
      <c r="B650" s="182"/>
      <c r="C650" s="183" t="s">
        <v>658</v>
      </c>
      <c r="D650" s="183" t="s">
        <v>189</v>
      </c>
      <c r="E650" s="184" t="s">
        <v>659</v>
      </c>
      <c r="F650" s="185" t="s">
        <v>660</v>
      </c>
      <c r="G650" s="186" t="s">
        <v>277</v>
      </c>
      <c r="H650" s="187">
        <v>7.1879999999999997</v>
      </c>
      <c r="I650" s="188"/>
      <c r="J650" s="189">
        <f>ROUND(I650*H650,2)</f>
        <v>0</v>
      </c>
      <c r="K650" s="185" t="s">
        <v>193</v>
      </c>
      <c r="L650" s="42"/>
      <c r="M650" s="190" t="s">
        <v>5</v>
      </c>
      <c r="N650" s="191" t="s">
        <v>44</v>
      </c>
      <c r="O650" s="43"/>
      <c r="P650" s="192">
        <f>O650*H650</f>
        <v>0</v>
      </c>
      <c r="Q650" s="192">
        <v>2.8054999999999998E-3</v>
      </c>
      <c r="R650" s="192">
        <f>Q650*H650</f>
        <v>2.0165933999999996E-2</v>
      </c>
      <c r="S650" s="192">
        <v>0</v>
      </c>
      <c r="T650" s="193">
        <f>S650*H650</f>
        <v>0</v>
      </c>
      <c r="AR650" s="25" t="s">
        <v>194</v>
      </c>
      <c r="AT650" s="25" t="s">
        <v>189</v>
      </c>
      <c r="AU650" s="25" t="s">
        <v>80</v>
      </c>
      <c r="AY650" s="25" t="s">
        <v>187</v>
      </c>
      <c r="BE650" s="194">
        <f>IF(N650="základní",J650,0)</f>
        <v>0</v>
      </c>
      <c r="BF650" s="194">
        <f>IF(N650="snížená",J650,0)</f>
        <v>0</v>
      </c>
      <c r="BG650" s="194">
        <f>IF(N650="zákl. přenesená",J650,0)</f>
        <v>0</v>
      </c>
      <c r="BH650" s="194">
        <f>IF(N650="sníž. přenesená",J650,0)</f>
        <v>0</v>
      </c>
      <c r="BI650" s="194">
        <f>IF(N650="nulová",J650,0)</f>
        <v>0</v>
      </c>
      <c r="BJ650" s="25" t="s">
        <v>24</v>
      </c>
      <c r="BK650" s="194">
        <f>ROUND(I650*H650,2)</f>
        <v>0</v>
      </c>
      <c r="BL650" s="25" t="s">
        <v>194</v>
      </c>
      <c r="BM650" s="25" t="s">
        <v>661</v>
      </c>
    </row>
    <row r="651" spans="2:65" s="12" customFormat="1">
      <c r="B651" s="195"/>
      <c r="D651" s="196" t="s">
        <v>196</v>
      </c>
      <c r="E651" s="197" t="s">
        <v>5</v>
      </c>
      <c r="F651" s="198" t="s">
        <v>662</v>
      </c>
      <c r="H651" s="199" t="s">
        <v>5</v>
      </c>
      <c r="I651" s="200"/>
      <c r="L651" s="195"/>
      <c r="M651" s="201"/>
      <c r="N651" s="202"/>
      <c r="O651" s="202"/>
      <c r="P651" s="202"/>
      <c r="Q651" s="202"/>
      <c r="R651" s="202"/>
      <c r="S651" s="202"/>
      <c r="T651" s="203"/>
      <c r="AT651" s="199" t="s">
        <v>196</v>
      </c>
      <c r="AU651" s="199" t="s">
        <v>80</v>
      </c>
      <c r="AV651" s="12" t="s">
        <v>24</v>
      </c>
      <c r="AW651" s="12" t="s">
        <v>37</v>
      </c>
      <c r="AX651" s="12" t="s">
        <v>73</v>
      </c>
      <c r="AY651" s="199" t="s">
        <v>187</v>
      </c>
    </row>
    <row r="652" spans="2:65" s="12" customFormat="1">
      <c r="B652" s="195"/>
      <c r="D652" s="196" t="s">
        <v>196</v>
      </c>
      <c r="E652" s="197" t="s">
        <v>5</v>
      </c>
      <c r="F652" s="198" t="s">
        <v>637</v>
      </c>
      <c r="H652" s="199" t="s">
        <v>5</v>
      </c>
      <c r="I652" s="200"/>
      <c r="L652" s="195"/>
      <c r="M652" s="201"/>
      <c r="N652" s="202"/>
      <c r="O652" s="202"/>
      <c r="P652" s="202"/>
      <c r="Q652" s="202"/>
      <c r="R652" s="202"/>
      <c r="S652" s="202"/>
      <c r="T652" s="203"/>
      <c r="AT652" s="199" t="s">
        <v>196</v>
      </c>
      <c r="AU652" s="199" t="s">
        <v>80</v>
      </c>
      <c r="AV652" s="12" t="s">
        <v>24</v>
      </c>
      <c r="AW652" s="12" t="s">
        <v>37</v>
      </c>
      <c r="AX652" s="12" t="s">
        <v>73</v>
      </c>
      <c r="AY652" s="199" t="s">
        <v>187</v>
      </c>
    </row>
    <row r="653" spans="2:65" s="13" customFormat="1">
      <c r="B653" s="204"/>
      <c r="D653" s="196" t="s">
        <v>196</v>
      </c>
      <c r="E653" s="205" t="s">
        <v>5</v>
      </c>
      <c r="F653" s="206" t="s">
        <v>652</v>
      </c>
      <c r="H653" s="207">
        <v>7.1879999999999997</v>
      </c>
      <c r="I653" s="208"/>
      <c r="L653" s="204"/>
      <c r="M653" s="209"/>
      <c r="N653" s="210"/>
      <c r="O653" s="210"/>
      <c r="P653" s="210"/>
      <c r="Q653" s="210"/>
      <c r="R653" s="210"/>
      <c r="S653" s="210"/>
      <c r="T653" s="211"/>
      <c r="AT653" s="205" t="s">
        <v>196</v>
      </c>
      <c r="AU653" s="205" t="s">
        <v>80</v>
      </c>
      <c r="AV653" s="13" t="s">
        <v>80</v>
      </c>
      <c r="AW653" s="13" t="s">
        <v>37</v>
      </c>
      <c r="AX653" s="13" t="s">
        <v>73</v>
      </c>
      <c r="AY653" s="205" t="s">
        <v>187</v>
      </c>
    </row>
    <row r="654" spans="2:65" s="14" customFormat="1">
      <c r="B654" s="212"/>
      <c r="D654" s="196" t="s">
        <v>196</v>
      </c>
      <c r="E654" s="213" t="s">
        <v>5</v>
      </c>
      <c r="F654" s="214" t="s">
        <v>201</v>
      </c>
      <c r="H654" s="215">
        <v>7.1879999999999997</v>
      </c>
      <c r="I654" s="216"/>
      <c r="L654" s="212"/>
      <c r="M654" s="217"/>
      <c r="N654" s="218"/>
      <c r="O654" s="218"/>
      <c r="P654" s="218"/>
      <c r="Q654" s="218"/>
      <c r="R654" s="218"/>
      <c r="S654" s="218"/>
      <c r="T654" s="219"/>
      <c r="AT654" s="213" t="s">
        <v>196</v>
      </c>
      <c r="AU654" s="213" t="s">
        <v>80</v>
      </c>
      <c r="AV654" s="14" t="s">
        <v>202</v>
      </c>
      <c r="AW654" s="14" t="s">
        <v>37</v>
      </c>
      <c r="AX654" s="14" t="s">
        <v>73</v>
      </c>
      <c r="AY654" s="213" t="s">
        <v>187</v>
      </c>
    </row>
    <row r="655" spans="2:65" s="15" customFormat="1">
      <c r="B655" s="220"/>
      <c r="D655" s="221" t="s">
        <v>196</v>
      </c>
      <c r="E655" s="222" t="s">
        <v>5</v>
      </c>
      <c r="F655" s="223" t="s">
        <v>203</v>
      </c>
      <c r="H655" s="224">
        <v>7.1879999999999997</v>
      </c>
      <c r="I655" s="225"/>
      <c r="L655" s="220"/>
      <c r="M655" s="226"/>
      <c r="N655" s="227"/>
      <c r="O655" s="227"/>
      <c r="P655" s="227"/>
      <c r="Q655" s="227"/>
      <c r="R655" s="227"/>
      <c r="S655" s="227"/>
      <c r="T655" s="228"/>
      <c r="AT655" s="229" t="s">
        <v>196</v>
      </c>
      <c r="AU655" s="229" t="s">
        <v>80</v>
      </c>
      <c r="AV655" s="15" t="s">
        <v>194</v>
      </c>
      <c r="AW655" s="15" t="s">
        <v>37</v>
      </c>
      <c r="AX655" s="15" t="s">
        <v>24</v>
      </c>
      <c r="AY655" s="229" t="s">
        <v>187</v>
      </c>
    </row>
    <row r="656" spans="2:65" s="1" customFormat="1" ht="31.5" customHeight="1">
      <c r="B656" s="182"/>
      <c r="C656" s="183" t="s">
        <v>663</v>
      </c>
      <c r="D656" s="183" t="s">
        <v>189</v>
      </c>
      <c r="E656" s="184" t="s">
        <v>664</v>
      </c>
      <c r="F656" s="185" t="s">
        <v>665</v>
      </c>
      <c r="G656" s="186" t="s">
        <v>277</v>
      </c>
      <c r="H656" s="187">
        <v>7.1879999999999997</v>
      </c>
      <c r="I656" s="188"/>
      <c r="J656" s="189">
        <f>ROUND(I656*H656,2)</f>
        <v>0</v>
      </c>
      <c r="K656" s="185" t="s">
        <v>193</v>
      </c>
      <c r="L656" s="42"/>
      <c r="M656" s="190" t="s">
        <v>5</v>
      </c>
      <c r="N656" s="191" t="s">
        <v>44</v>
      </c>
      <c r="O656" s="43"/>
      <c r="P656" s="192">
        <f>O656*H656</f>
        <v>0</v>
      </c>
      <c r="Q656" s="192">
        <v>0</v>
      </c>
      <c r="R656" s="192">
        <f>Q656*H656</f>
        <v>0</v>
      </c>
      <c r="S656" s="192">
        <v>0</v>
      </c>
      <c r="T656" s="193">
        <f>S656*H656</f>
        <v>0</v>
      </c>
      <c r="AR656" s="25" t="s">
        <v>194</v>
      </c>
      <c r="AT656" s="25" t="s">
        <v>189</v>
      </c>
      <c r="AU656" s="25" t="s">
        <v>80</v>
      </c>
      <c r="AY656" s="25" t="s">
        <v>187</v>
      </c>
      <c r="BE656" s="194">
        <f>IF(N656="základní",J656,0)</f>
        <v>0</v>
      </c>
      <c r="BF656" s="194">
        <f>IF(N656="snížená",J656,0)</f>
        <v>0</v>
      </c>
      <c r="BG656" s="194">
        <f>IF(N656="zákl. přenesená",J656,0)</f>
        <v>0</v>
      </c>
      <c r="BH656" s="194">
        <f>IF(N656="sníž. přenesená",J656,0)</f>
        <v>0</v>
      </c>
      <c r="BI656" s="194">
        <f>IF(N656="nulová",J656,0)</f>
        <v>0</v>
      </c>
      <c r="BJ656" s="25" t="s">
        <v>24</v>
      </c>
      <c r="BK656" s="194">
        <f>ROUND(I656*H656,2)</f>
        <v>0</v>
      </c>
      <c r="BL656" s="25" t="s">
        <v>194</v>
      </c>
      <c r="BM656" s="25" t="s">
        <v>666</v>
      </c>
    </row>
    <row r="657" spans="2:65" s="12" customFormat="1">
      <c r="B657" s="195"/>
      <c r="D657" s="196" t="s">
        <v>196</v>
      </c>
      <c r="E657" s="197" t="s">
        <v>5</v>
      </c>
      <c r="F657" s="198" t="s">
        <v>662</v>
      </c>
      <c r="H657" s="199" t="s">
        <v>5</v>
      </c>
      <c r="I657" s="200"/>
      <c r="L657" s="195"/>
      <c r="M657" s="201"/>
      <c r="N657" s="202"/>
      <c r="O657" s="202"/>
      <c r="P657" s="202"/>
      <c r="Q657" s="202"/>
      <c r="R657" s="202"/>
      <c r="S657" s="202"/>
      <c r="T657" s="203"/>
      <c r="AT657" s="199" t="s">
        <v>196</v>
      </c>
      <c r="AU657" s="199" t="s">
        <v>80</v>
      </c>
      <c r="AV657" s="12" t="s">
        <v>24</v>
      </c>
      <c r="AW657" s="12" t="s">
        <v>37</v>
      </c>
      <c r="AX657" s="12" t="s">
        <v>73</v>
      </c>
      <c r="AY657" s="199" t="s">
        <v>187</v>
      </c>
    </row>
    <row r="658" spans="2:65" s="12" customFormat="1">
      <c r="B658" s="195"/>
      <c r="D658" s="196" t="s">
        <v>196</v>
      </c>
      <c r="E658" s="197" t="s">
        <v>5</v>
      </c>
      <c r="F658" s="198" t="s">
        <v>637</v>
      </c>
      <c r="H658" s="199" t="s">
        <v>5</v>
      </c>
      <c r="I658" s="200"/>
      <c r="L658" s="195"/>
      <c r="M658" s="201"/>
      <c r="N658" s="202"/>
      <c r="O658" s="202"/>
      <c r="P658" s="202"/>
      <c r="Q658" s="202"/>
      <c r="R658" s="202"/>
      <c r="S658" s="202"/>
      <c r="T658" s="203"/>
      <c r="AT658" s="199" t="s">
        <v>196</v>
      </c>
      <c r="AU658" s="199" t="s">
        <v>80</v>
      </c>
      <c r="AV658" s="12" t="s">
        <v>24</v>
      </c>
      <c r="AW658" s="12" t="s">
        <v>37</v>
      </c>
      <c r="AX658" s="12" t="s">
        <v>73</v>
      </c>
      <c r="AY658" s="199" t="s">
        <v>187</v>
      </c>
    </row>
    <row r="659" spans="2:65" s="13" customFormat="1">
      <c r="B659" s="204"/>
      <c r="D659" s="196" t="s">
        <v>196</v>
      </c>
      <c r="E659" s="205" t="s">
        <v>5</v>
      </c>
      <c r="F659" s="206" t="s">
        <v>652</v>
      </c>
      <c r="H659" s="207">
        <v>7.1879999999999997</v>
      </c>
      <c r="I659" s="208"/>
      <c r="L659" s="204"/>
      <c r="M659" s="209"/>
      <c r="N659" s="210"/>
      <c r="O659" s="210"/>
      <c r="P659" s="210"/>
      <c r="Q659" s="210"/>
      <c r="R659" s="210"/>
      <c r="S659" s="210"/>
      <c r="T659" s="211"/>
      <c r="AT659" s="205" t="s">
        <v>196</v>
      </c>
      <c r="AU659" s="205" t="s">
        <v>80</v>
      </c>
      <c r="AV659" s="13" t="s">
        <v>80</v>
      </c>
      <c r="AW659" s="13" t="s">
        <v>37</v>
      </c>
      <c r="AX659" s="13" t="s">
        <v>73</v>
      </c>
      <c r="AY659" s="205" t="s">
        <v>187</v>
      </c>
    </row>
    <row r="660" spans="2:65" s="14" customFormat="1">
      <c r="B660" s="212"/>
      <c r="D660" s="196" t="s">
        <v>196</v>
      </c>
      <c r="E660" s="213" t="s">
        <v>5</v>
      </c>
      <c r="F660" s="214" t="s">
        <v>201</v>
      </c>
      <c r="H660" s="215">
        <v>7.1879999999999997</v>
      </c>
      <c r="I660" s="216"/>
      <c r="L660" s="212"/>
      <c r="M660" s="217"/>
      <c r="N660" s="218"/>
      <c r="O660" s="218"/>
      <c r="P660" s="218"/>
      <c r="Q660" s="218"/>
      <c r="R660" s="218"/>
      <c r="S660" s="218"/>
      <c r="T660" s="219"/>
      <c r="AT660" s="213" t="s">
        <v>196</v>
      </c>
      <c r="AU660" s="213" t="s">
        <v>80</v>
      </c>
      <c r="AV660" s="14" t="s">
        <v>202</v>
      </c>
      <c r="AW660" s="14" t="s">
        <v>37</v>
      </c>
      <c r="AX660" s="14" t="s">
        <v>73</v>
      </c>
      <c r="AY660" s="213" t="s">
        <v>187</v>
      </c>
    </row>
    <row r="661" spans="2:65" s="15" customFormat="1">
      <c r="B661" s="220"/>
      <c r="D661" s="221" t="s">
        <v>196</v>
      </c>
      <c r="E661" s="222" t="s">
        <v>5</v>
      </c>
      <c r="F661" s="223" t="s">
        <v>203</v>
      </c>
      <c r="H661" s="224">
        <v>7.1879999999999997</v>
      </c>
      <c r="I661" s="225"/>
      <c r="L661" s="220"/>
      <c r="M661" s="226"/>
      <c r="N661" s="227"/>
      <c r="O661" s="227"/>
      <c r="P661" s="227"/>
      <c r="Q661" s="227"/>
      <c r="R661" s="227"/>
      <c r="S661" s="227"/>
      <c r="T661" s="228"/>
      <c r="AT661" s="229" t="s">
        <v>196</v>
      </c>
      <c r="AU661" s="229" t="s">
        <v>80</v>
      </c>
      <c r="AV661" s="15" t="s">
        <v>194</v>
      </c>
      <c r="AW661" s="15" t="s">
        <v>37</v>
      </c>
      <c r="AX661" s="15" t="s">
        <v>24</v>
      </c>
      <c r="AY661" s="229" t="s">
        <v>187</v>
      </c>
    </row>
    <row r="662" spans="2:65" s="1" customFormat="1" ht="31.5" customHeight="1">
      <c r="B662" s="182"/>
      <c r="C662" s="183" t="s">
        <v>406</v>
      </c>
      <c r="D662" s="183" t="s">
        <v>189</v>
      </c>
      <c r="E662" s="184" t="s">
        <v>667</v>
      </c>
      <c r="F662" s="185" t="s">
        <v>668</v>
      </c>
      <c r="G662" s="186" t="s">
        <v>277</v>
      </c>
      <c r="H662" s="187">
        <v>5</v>
      </c>
      <c r="I662" s="188"/>
      <c r="J662" s="189">
        <f>ROUND(I662*H662,2)</f>
        <v>0</v>
      </c>
      <c r="K662" s="185" t="s">
        <v>193</v>
      </c>
      <c r="L662" s="42"/>
      <c r="M662" s="190" t="s">
        <v>5</v>
      </c>
      <c r="N662" s="191" t="s">
        <v>44</v>
      </c>
      <c r="O662" s="43"/>
      <c r="P662" s="192">
        <f>O662*H662</f>
        <v>0</v>
      </c>
      <c r="Q662" s="192">
        <v>6.5846400000000001E-3</v>
      </c>
      <c r="R662" s="192">
        <f>Q662*H662</f>
        <v>3.29232E-2</v>
      </c>
      <c r="S662" s="192">
        <v>0</v>
      </c>
      <c r="T662" s="193">
        <f>S662*H662</f>
        <v>0</v>
      </c>
      <c r="AR662" s="25" t="s">
        <v>194</v>
      </c>
      <c r="AT662" s="25" t="s">
        <v>189</v>
      </c>
      <c r="AU662" s="25" t="s">
        <v>80</v>
      </c>
      <c r="AY662" s="25" t="s">
        <v>187</v>
      </c>
      <c r="BE662" s="194">
        <f>IF(N662="základní",J662,0)</f>
        <v>0</v>
      </c>
      <c r="BF662" s="194">
        <f>IF(N662="snížená",J662,0)</f>
        <v>0</v>
      </c>
      <c r="BG662" s="194">
        <f>IF(N662="zákl. přenesená",J662,0)</f>
        <v>0</v>
      </c>
      <c r="BH662" s="194">
        <f>IF(N662="sníž. přenesená",J662,0)</f>
        <v>0</v>
      </c>
      <c r="BI662" s="194">
        <f>IF(N662="nulová",J662,0)</f>
        <v>0</v>
      </c>
      <c r="BJ662" s="25" t="s">
        <v>24</v>
      </c>
      <c r="BK662" s="194">
        <f>ROUND(I662*H662,2)</f>
        <v>0</v>
      </c>
      <c r="BL662" s="25" t="s">
        <v>194</v>
      </c>
      <c r="BM662" s="25" t="s">
        <v>669</v>
      </c>
    </row>
    <row r="663" spans="2:65" s="12" customFormat="1">
      <c r="B663" s="195"/>
      <c r="D663" s="196" t="s">
        <v>196</v>
      </c>
      <c r="E663" s="197" t="s">
        <v>5</v>
      </c>
      <c r="F663" s="198" t="s">
        <v>670</v>
      </c>
      <c r="H663" s="199" t="s">
        <v>5</v>
      </c>
      <c r="I663" s="200"/>
      <c r="L663" s="195"/>
      <c r="M663" s="201"/>
      <c r="N663" s="202"/>
      <c r="O663" s="202"/>
      <c r="P663" s="202"/>
      <c r="Q663" s="202"/>
      <c r="R663" s="202"/>
      <c r="S663" s="202"/>
      <c r="T663" s="203"/>
      <c r="AT663" s="199" t="s">
        <v>196</v>
      </c>
      <c r="AU663" s="199" t="s">
        <v>80</v>
      </c>
      <c r="AV663" s="12" t="s">
        <v>24</v>
      </c>
      <c r="AW663" s="12" t="s">
        <v>37</v>
      </c>
      <c r="AX663" s="12" t="s">
        <v>73</v>
      </c>
      <c r="AY663" s="199" t="s">
        <v>187</v>
      </c>
    </row>
    <row r="664" spans="2:65" s="12" customFormat="1">
      <c r="B664" s="195"/>
      <c r="D664" s="196" t="s">
        <v>196</v>
      </c>
      <c r="E664" s="197" t="s">
        <v>5</v>
      </c>
      <c r="F664" s="198" t="s">
        <v>637</v>
      </c>
      <c r="H664" s="199" t="s">
        <v>5</v>
      </c>
      <c r="I664" s="200"/>
      <c r="L664" s="195"/>
      <c r="M664" s="201"/>
      <c r="N664" s="202"/>
      <c r="O664" s="202"/>
      <c r="P664" s="202"/>
      <c r="Q664" s="202"/>
      <c r="R664" s="202"/>
      <c r="S664" s="202"/>
      <c r="T664" s="203"/>
      <c r="AT664" s="199" t="s">
        <v>196</v>
      </c>
      <c r="AU664" s="199" t="s">
        <v>80</v>
      </c>
      <c r="AV664" s="12" t="s">
        <v>24</v>
      </c>
      <c r="AW664" s="12" t="s">
        <v>37</v>
      </c>
      <c r="AX664" s="12" t="s">
        <v>73</v>
      </c>
      <c r="AY664" s="199" t="s">
        <v>187</v>
      </c>
    </row>
    <row r="665" spans="2:65" s="13" customFormat="1">
      <c r="B665" s="204"/>
      <c r="D665" s="196" t="s">
        <v>196</v>
      </c>
      <c r="E665" s="205" t="s">
        <v>5</v>
      </c>
      <c r="F665" s="206" t="s">
        <v>671</v>
      </c>
      <c r="H665" s="207">
        <v>5</v>
      </c>
      <c r="I665" s="208"/>
      <c r="L665" s="204"/>
      <c r="M665" s="209"/>
      <c r="N665" s="210"/>
      <c r="O665" s="210"/>
      <c r="P665" s="210"/>
      <c r="Q665" s="210"/>
      <c r="R665" s="210"/>
      <c r="S665" s="210"/>
      <c r="T665" s="211"/>
      <c r="AT665" s="205" t="s">
        <v>196</v>
      </c>
      <c r="AU665" s="205" t="s">
        <v>80</v>
      </c>
      <c r="AV665" s="13" t="s">
        <v>80</v>
      </c>
      <c r="AW665" s="13" t="s">
        <v>37</v>
      </c>
      <c r="AX665" s="13" t="s">
        <v>73</v>
      </c>
      <c r="AY665" s="205" t="s">
        <v>187</v>
      </c>
    </row>
    <row r="666" spans="2:65" s="14" customFormat="1">
      <c r="B666" s="212"/>
      <c r="D666" s="196" t="s">
        <v>196</v>
      </c>
      <c r="E666" s="213" t="s">
        <v>5</v>
      </c>
      <c r="F666" s="214" t="s">
        <v>201</v>
      </c>
      <c r="H666" s="215">
        <v>5</v>
      </c>
      <c r="I666" s="216"/>
      <c r="L666" s="212"/>
      <c r="M666" s="217"/>
      <c r="N666" s="218"/>
      <c r="O666" s="218"/>
      <c r="P666" s="218"/>
      <c r="Q666" s="218"/>
      <c r="R666" s="218"/>
      <c r="S666" s="218"/>
      <c r="T666" s="219"/>
      <c r="AT666" s="213" t="s">
        <v>196</v>
      </c>
      <c r="AU666" s="213" t="s">
        <v>80</v>
      </c>
      <c r="AV666" s="14" t="s">
        <v>202</v>
      </c>
      <c r="AW666" s="14" t="s">
        <v>37</v>
      </c>
      <c r="AX666" s="14" t="s">
        <v>73</v>
      </c>
      <c r="AY666" s="213" t="s">
        <v>187</v>
      </c>
    </row>
    <row r="667" spans="2:65" s="15" customFormat="1">
      <c r="B667" s="220"/>
      <c r="D667" s="221" t="s">
        <v>196</v>
      </c>
      <c r="E667" s="222" t="s">
        <v>5</v>
      </c>
      <c r="F667" s="223" t="s">
        <v>203</v>
      </c>
      <c r="H667" s="224">
        <v>5</v>
      </c>
      <c r="I667" s="225"/>
      <c r="L667" s="220"/>
      <c r="M667" s="226"/>
      <c r="N667" s="227"/>
      <c r="O667" s="227"/>
      <c r="P667" s="227"/>
      <c r="Q667" s="227"/>
      <c r="R667" s="227"/>
      <c r="S667" s="227"/>
      <c r="T667" s="228"/>
      <c r="AT667" s="229" t="s">
        <v>196</v>
      </c>
      <c r="AU667" s="229" t="s">
        <v>80</v>
      </c>
      <c r="AV667" s="15" t="s">
        <v>194</v>
      </c>
      <c r="AW667" s="15" t="s">
        <v>37</v>
      </c>
      <c r="AX667" s="15" t="s">
        <v>24</v>
      </c>
      <c r="AY667" s="229" t="s">
        <v>187</v>
      </c>
    </row>
    <row r="668" spans="2:65" s="1" customFormat="1" ht="31.5" customHeight="1">
      <c r="B668" s="182"/>
      <c r="C668" s="183" t="s">
        <v>672</v>
      </c>
      <c r="D668" s="183" t="s">
        <v>189</v>
      </c>
      <c r="E668" s="184" t="s">
        <v>673</v>
      </c>
      <c r="F668" s="185" t="s">
        <v>674</v>
      </c>
      <c r="G668" s="186" t="s">
        <v>277</v>
      </c>
      <c r="H668" s="187">
        <v>5</v>
      </c>
      <c r="I668" s="188"/>
      <c r="J668" s="189">
        <f>ROUND(I668*H668,2)</f>
        <v>0</v>
      </c>
      <c r="K668" s="185" t="s">
        <v>193</v>
      </c>
      <c r="L668" s="42"/>
      <c r="M668" s="190" t="s">
        <v>5</v>
      </c>
      <c r="N668" s="191" t="s">
        <v>44</v>
      </c>
      <c r="O668" s="43"/>
      <c r="P668" s="192">
        <f>O668*H668</f>
        <v>0</v>
      </c>
      <c r="Q668" s="192">
        <v>0</v>
      </c>
      <c r="R668" s="192">
        <f>Q668*H668</f>
        <v>0</v>
      </c>
      <c r="S668" s="192">
        <v>0</v>
      </c>
      <c r="T668" s="193">
        <f>S668*H668</f>
        <v>0</v>
      </c>
      <c r="AR668" s="25" t="s">
        <v>194</v>
      </c>
      <c r="AT668" s="25" t="s">
        <v>189</v>
      </c>
      <c r="AU668" s="25" t="s">
        <v>80</v>
      </c>
      <c r="AY668" s="25" t="s">
        <v>187</v>
      </c>
      <c r="BE668" s="194">
        <f>IF(N668="základní",J668,0)</f>
        <v>0</v>
      </c>
      <c r="BF668" s="194">
        <f>IF(N668="snížená",J668,0)</f>
        <v>0</v>
      </c>
      <c r="BG668" s="194">
        <f>IF(N668="zákl. přenesená",J668,0)</f>
        <v>0</v>
      </c>
      <c r="BH668" s="194">
        <f>IF(N668="sníž. přenesená",J668,0)</f>
        <v>0</v>
      </c>
      <c r="BI668" s="194">
        <f>IF(N668="nulová",J668,0)</f>
        <v>0</v>
      </c>
      <c r="BJ668" s="25" t="s">
        <v>24</v>
      </c>
      <c r="BK668" s="194">
        <f>ROUND(I668*H668,2)</f>
        <v>0</v>
      </c>
      <c r="BL668" s="25" t="s">
        <v>194</v>
      </c>
      <c r="BM668" s="25" t="s">
        <v>675</v>
      </c>
    </row>
    <row r="669" spans="2:65" s="12" customFormat="1">
      <c r="B669" s="195"/>
      <c r="D669" s="196" t="s">
        <v>196</v>
      </c>
      <c r="E669" s="197" t="s">
        <v>5</v>
      </c>
      <c r="F669" s="198" t="s">
        <v>676</v>
      </c>
      <c r="H669" s="199" t="s">
        <v>5</v>
      </c>
      <c r="I669" s="200"/>
      <c r="L669" s="195"/>
      <c r="M669" s="201"/>
      <c r="N669" s="202"/>
      <c r="O669" s="202"/>
      <c r="P669" s="202"/>
      <c r="Q669" s="202"/>
      <c r="R669" s="202"/>
      <c r="S669" s="202"/>
      <c r="T669" s="203"/>
      <c r="AT669" s="199" t="s">
        <v>196</v>
      </c>
      <c r="AU669" s="199" t="s">
        <v>80</v>
      </c>
      <c r="AV669" s="12" t="s">
        <v>24</v>
      </c>
      <c r="AW669" s="12" t="s">
        <v>37</v>
      </c>
      <c r="AX669" s="12" t="s">
        <v>73</v>
      </c>
      <c r="AY669" s="199" t="s">
        <v>187</v>
      </c>
    </row>
    <row r="670" spans="2:65" s="12" customFormat="1">
      <c r="B670" s="195"/>
      <c r="D670" s="196" t="s">
        <v>196</v>
      </c>
      <c r="E670" s="197" t="s">
        <v>5</v>
      </c>
      <c r="F670" s="198" t="s">
        <v>637</v>
      </c>
      <c r="H670" s="199" t="s">
        <v>5</v>
      </c>
      <c r="I670" s="200"/>
      <c r="L670" s="195"/>
      <c r="M670" s="201"/>
      <c r="N670" s="202"/>
      <c r="O670" s="202"/>
      <c r="P670" s="202"/>
      <c r="Q670" s="202"/>
      <c r="R670" s="202"/>
      <c r="S670" s="202"/>
      <c r="T670" s="203"/>
      <c r="AT670" s="199" t="s">
        <v>196</v>
      </c>
      <c r="AU670" s="199" t="s">
        <v>80</v>
      </c>
      <c r="AV670" s="12" t="s">
        <v>24</v>
      </c>
      <c r="AW670" s="12" t="s">
        <v>37</v>
      </c>
      <c r="AX670" s="12" t="s">
        <v>73</v>
      </c>
      <c r="AY670" s="199" t="s">
        <v>187</v>
      </c>
    </row>
    <row r="671" spans="2:65" s="13" customFormat="1">
      <c r="B671" s="204"/>
      <c r="D671" s="196" t="s">
        <v>196</v>
      </c>
      <c r="E671" s="205" t="s">
        <v>5</v>
      </c>
      <c r="F671" s="206" t="s">
        <v>671</v>
      </c>
      <c r="H671" s="207">
        <v>5</v>
      </c>
      <c r="I671" s="208"/>
      <c r="L671" s="204"/>
      <c r="M671" s="209"/>
      <c r="N671" s="210"/>
      <c r="O671" s="210"/>
      <c r="P671" s="210"/>
      <c r="Q671" s="210"/>
      <c r="R671" s="210"/>
      <c r="S671" s="210"/>
      <c r="T671" s="211"/>
      <c r="AT671" s="205" t="s">
        <v>196</v>
      </c>
      <c r="AU671" s="205" t="s">
        <v>80</v>
      </c>
      <c r="AV671" s="13" t="s">
        <v>80</v>
      </c>
      <c r="AW671" s="13" t="s">
        <v>37</v>
      </c>
      <c r="AX671" s="13" t="s">
        <v>73</v>
      </c>
      <c r="AY671" s="205" t="s">
        <v>187</v>
      </c>
    </row>
    <row r="672" spans="2:65" s="14" customFormat="1">
      <c r="B672" s="212"/>
      <c r="D672" s="196" t="s">
        <v>196</v>
      </c>
      <c r="E672" s="213" t="s">
        <v>5</v>
      </c>
      <c r="F672" s="214" t="s">
        <v>201</v>
      </c>
      <c r="H672" s="215">
        <v>5</v>
      </c>
      <c r="I672" s="216"/>
      <c r="L672" s="212"/>
      <c r="M672" s="217"/>
      <c r="N672" s="218"/>
      <c r="O672" s="218"/>
      <c r="P672" s="218"/>
      <c r="Q672" s="218"/>
      <c r="R672" s="218"/>
      <c r="S672" s="218"/>
      <c r="T672" s="219"/>
      <c r="AT672" s="213" t="s">
        <v>196</v>
      </c>
      <c r="AU672" s="213" t="s">
        <v>80</v>
      </c>
      <c r="AV672" s="14" t="s">
        <v>202</v>
      </c>
      <c r="AW672" s="14" t="s">
        <v>37</v>
      </c>
      <c r="AX672" s="14" t="s">
        <v>73</v>
      </c>
      <c r="AY672" s="213" t="s">
        <v>187</v>
      </c>
    </row>
    <row r="673" spans="2:65" s="15" customFormat="1">
      <c r="B673" s="220"/>
      <c r="D673" s="196" t="s">
        <v>196</v>
      </c>
      <c r="E673" s="240" t="s">
        <v>5</v>
      </c>
      <c r="F673" s="241" t="s">
        <v>203</v>
      </c>
      <c r="H673" s="242">
        <v>5</v>
      </c>
      <c r="I673" s="225"/>
      <c r="L673" s="220"/>
      <c r="M673" s="226"/>
      <c r="N673" s="227"/>
      <c r="O673" s="227"/>
      <c r="P673" s="227"/>
      <c r="Q673" s="227"/>
      <c r="R673" s="227"/>
      <c r="S673" s="227"/>
      <c r="T673" s="228"/>
      <c r="AT673" s="229" t="s">
        <v>196</v>
      </c>
      <c r="AU673" s="229" t="s">
        <v>80</v>
      </c>
      <c r="AV673" s="15" t="s">
        <v>194</v>
      </c>
      <c r="AW673" s="15" t="s">
        <v>37</v>
      </c>
      <c r="AX673" s="15" t="s">
        <v>24</v>
      </c>
      <c r="AY673" s="229" t="s">
        <v>187</v>
      </c>
    </row>
    <row r="674" spans="2:65" s="11" customFormat="1" ht="29.85" customHeight="1">
      <c r="B674" s="168"/>
      <c r="D674" s="179" t="s">
        <v>72</v>
      </c>
      <c r="E674" s="180" t="s">
        <v>229</v>
      </c>
      <c r="F674" s="180" t="s">
        <v>677</v>
      </c>
      <c r="I674" s="171"/>
      <c r="J674" s="181">
        <f>BK674</f>
        <v>0</v>
      </c>
      <c r="L674" s="168"/>
      <c r="M674" s="173"/>
      <c r="N674" s="174"/>
      <c r="O674" s="174"/>
      <c r="P674" s="175">
        <f>SUM(P675:P904)</f>
        <v>0</v>
      </c>
      <c r="Q674" s="174"/>
      <c r="R674" s="175">
        <f>SUM(R675:R904)</f>
        <v>161.68092794163522</v>
      </c>
      <c r="S674" s="174"/>
      <c r="T674" s="176">
        <f>SUM(T675:T904)</f>
        <v>0</v>
      </c>
      <c r="AR674" s="169" t="s">
        <v>24</v>
      </c>
      <c r="AT674" s="177" t="s">
        <v>72</v>
      </c>
      <c r="AU674" s="177" t="s">
        <v>24</v>
      </c>
      <c r="AY674" s="169" t="s">
        <v>187</v>
      </c>
      <c r="BK674" s="178">
        <f>SUM(BK675:BK904)</f>
        <v>0</v>
      </c>
    </row>
    <row r="675" spans="2:65" s="1" customFormat="1" ht="31.5" customHeight="1">
      <c r="B675" s="182"/>
      <c r="C675" s="183" t="s">
        <v>678</v>
      </c>
      <c r="D675" s="183" t="s">
        <v>189</v>
      </c>
      <c r="E675" s="184" t="s">
        <v>679</v>
      </c>
      <c r="F675" s="185" t="s">
        <v>680</v>
      </c>
      <c r="G675" s="186" t="s">
        <v>277</v>
      </c>
      <c r="H675" s="187">
        <v>29.234999999999999</v>
      </c>
      <c r="I675" s="188"/>
      <c r="J675" s="189">
        <f>ROUND(I675*H675,2)</f>
        <v>0</v>
      </c>
      <c r="K675" s="185" t="s">
        <v>193</v>
      </c>
      <c r="L675" s="42"/>
      <c r="M675" s="190" t="s">
        <v>5</v>
      </c>
      <c r="N675" s="191" t="s">
        <v>44</v>
      </c>
      <c r="O675" s="43"/>
      <c r="P675" s="192">
        <f>O675*H675</f>
        <v>0</v>
      </c>
      <c r="Q675" s="192">
        <v>1.8380000000000001E-2</v>
      </c>
      <c r="R675" s="192">
        <f>Q675*H675</f>
        <v>0.53733929999999996</v>
      </c>
      <c r="S675" s="192">
        <v>0</v>
      </c>
      <c r="T675" s="193">
        <f>S675*H675</f>
        <v>0</v>
      </c>
      <c r="AR675" s="25" t="s">
        <v>194</v>
      </c>
      <c r="AT675" s="25" t="s">
        <v>189</v>
      </c>
      <c r="AU675" s="25" t="s">
        <v>80</v>
      </c>
      <c r="AY675" s="25" t="s">
        <v>187</v>
      </c>
      <c r="BE675" s="194">
        <f>IF(N675="základní",J675,0)</f>
        <v>0</v>
      </c>
      <c r="BF675" s="194">
        <f>IF(N675="snížená",J675,0)</f>
        <v>0</v>
      </c>
      <c r="BG675" s="194">
        <f>IF(N675="zákl. přenesená",J675,0)</f>
        <v>0</v>
      </c>
      <c r="BH675" s="194">
        <f>IF(N675="sníž. přenesená",J675,0)</f>
        <v>0</v>
      </c>
      <c r="BI675" s="194">
        <f>IF(N675="nulová",J675,0)</f>
        <v>0</v>
      </c>
      <c r="BJ675" s="25" t="s">
        <v>24</v>
      </c>
      <c r="BK675" s="194">
        <f>ROUND(I675*H675,2)</f>
        <v>0</v>
      </c>
      <c r="BL675" s="25" t="s">
        <v>194</v>
      </c>
      <c r="BM675" s="25" t="s">
        <v>681</v>
      </c>
    </row>
    <row r="676" spans="2:65" s="12" customFormat="1">
      <c r="B676" s="195"/>
      <c r="D676" s="196" t="s">
        <v>196</v>
      </c>
      <c r="E676" s="197" t="s">
        <v>5</v>
      </c>
      <c r="F676" s="198" t="s">
        <v>682</v>
      </c>
      <c r="H676" s="199" t="s">
        <v>5</v>
      </c>
      <c r="I676" s="200"/>
      <c r="L676" s="195"/>
      <c r="M676" s="201"/>
      <c r="N676" s="202"/>
      <c r="O676" s="202"/>
      <c r="P676" s="202"/>
      <c r="Q676" s="202"/>
      <c r="R676" s="202"/>
      <c r="S676" s="202"/>
      <c r="T676" s="203"/>
      <c r="AT676" s="199" t="s">
        <v>196</v>
      </c>
      <c r="AU676" s="199" t="s">
        <v>80</v>
      </c>
      <c r="AV676" s="12" t="s">
        <v>24</v>
      </c>
      <c r="AW676" s="12" t="s">
        <v>37</v>
      </c>
      <c r="AX676" s="12" t="s">
        <v>73</v>
      </c>
      <c r="AY676" s="199" t="s">
        <v>187</v>
      </c>
    </row>
    <row r="677" spans="2:65" s="12" customFormat="1">
      <c r="B677" s="195"/>
      <c r="D677" s="196" t="s">
        <v>196</v>
      </c>
      <c r="E677" s="197" t="s">
        <v>5</v>
      </c>
      <c r="F677" s="198" t="s">
        <v>282</v>
      </c>
      <c r="H677" s="199" t="s">
        <v>5</v>
      </c>
      <c r="I677" s="200"/>
      <c r="L677" s="195"/>
      <c r="M677" s="201"/>
      <c r="N677" s="202"/>
      <c r="O677" s="202"/>
      <c r="P677" s="202"/>
      <c r="Q677" s="202"/>
      <c r="R677" s="202"/>
      <c r="S677" s="202"/>
      <c r="T677" s="203"/>
      <c r="AT677" s="199" t="s">
        <v>196</v>
      </c>
      <c r="AU677" s="199" t="s">
        <v>80</v>
      </c>
      <c r="AV677" s="12" t="s">
        <v>24</v>
      </c>
      <c r="AW677" s="12" t="s">
        <v>37</v>
      </c>
      <c r="AX677" s="12" t="s">
        <v>73</v>
      </c>
      <c r="AY677" s="199" t="s">
        <v>187</v>
      </c>
    </row>
    <row r="678" spans="2:65" s="12" customFormat="1">
      <c r="B678" s="195"/>
      <c r="D678" s="196" t="s">
        <v>196</v>
      </c>
      <c r="E678" s="197" t="s">
        <v>5</v>
      </c>
      <c r="F678" s="198" t="s">
        <v>509</v>
      </c>
      <c r="H678" s="199" t="s">
        <v>5</v>
      </c>
      <c r="I678" s="200"/>
      <c r="L678" s="195"/>
      <c r="M678" s="201"/>
      <c r="N678" s="202"/>
      <c r="O678" s="202"/>
      <c r="P678" s="202"/>
      <c r="Q678" s="202"/>
      <c r="R678" s="202"/>
      <c r="S678" s="202"/>
      <c r="T678" s="203"/>
      <c r="AT678" s="199" t="s">
        <v>196</v>
      </c>
      <c r="AU678" s="199" t="s">
        <v>80</v>
      </c>
      <c r="AV678" s="12" t="s">
        <v>24</v>
      </c>
      <c r="AW678" s="12" t="s">
        <v>37</v>
      </c>
      <c r="AX678" s="12" t="s">
        <v>73</v>
      </c>
      <c r="AY678" s="199" t="s">
        <v>187</v>
      </c>
    </row>
    <row r="679" spans="2:65" s="13" customFormat="1">
      <c r="B679" s="204"/>
      <c r="D679" s="196" t="s">
        <v>196</v>
      </c>
      <c r="E679" s="205" t="s">
        <v>5</v>
      </c>
      <c r="F679" s="206" t="s">
        <v>510</v>
      </c>
      <c r="H679" s="207">
        <v>25.934999999999999</v>
      </c>
      <c r="I679" s="208"/>
      <c r="L679" s="204"/>
      <c r="M679" s="209"/>
      <c r="N679" s="210"/>
      <c r="O679" s="210"/>
      <c r="P679" s="210"/>
      <c r="Q679" s="210"/>
      <c r="R679" s="210"/>
      <c r="S679" s="210"/>
      <c r="T679" s="211"/>
      <c r="AT679" s="205" t="s">
        <v>196</v>
      </c>
      <c r="AU679" s="205" t="s">
        <v>80</v>
      </c>
      <c r="AV679" s="13" t="s">
        <v>80</v>
      </c>
      <c r="AW679" s="13" t="s">
        <v>37</v>
      </c>
      <c r="AX679" s="13" t="s">
        <v>73</v>
      </c>
      <c r="AY679" s="205" t="s">
        <v>187</v>
      </c>
    </row>
    <row r="680" spans="2:65" s="13" customFormat="1">
      <c r="B680" s="204"/>
      <c r="D680" s="196" t="s">
        <v>196</v>
      </c>
      <c r="E680" s="205" t="s">
        <v>5</v>
      </c>
      <c r="F680" s="206" t="s">
        <v>683</v>
      </c>
      <c r="H680" s="207">
        <v>3.3</v>
      </c>
      <c r="I680" s="208"/>
      <c r="L680" s="204"/>
      <c r="M680" s="209"/>
      <c r="N680" s="210"/>
      <c r="O680" s="210"/>
      <c r="P680" s="210"/>
      <c r="Q680" s="210"/>
      <c r="R680" s="210"/>
      <c r="S680" s="210"/>
      <c r="T680" s="211"/>
      <c r="AT680" s="205" t="s">
        <v>196</v>
      </c>
      <c r="AU680" s="205" t="s">
        <v>80</v>
      </c>
      <c r="AV680" s="13" t="s">
        <v>80</v>
      </c>
      <c r="AW680" s="13" t="s">
        <v>37</v>
      </c>
      <c r="AX680" s="13" t="s">
        <v>73</v>
      </c>
      <c r="AY680" s="205" t="s">
        <v>187</v>
      </c>
    </row>
    <row r="681" spans="2:65" s="14" customFormat="1">
      <c r="B681" s="212"/>
      <c r="D681" s="196" t="s">
        <v>196</v>
      </c>
      <c r="E681" s="213" t="s">
        <v>5</v>
      </c>
      <c r="F681" s="214" t="s">
        <v>201</v>
      </c>
      <c r="H681" s="215">
        <v>29.234999999999999</v>
      </c>
      <c r="I681" s="216"/>
      <c r="L681" s="212"/>
      <c r="M681" s="217"/>
      <c r="N681" s="218"/>
      <c r="O681" s="218"/>
      <c r="P681" s="218"/>
      <c r="Q681" s="218"/>
      <c r="R681" s="218"/>
      <c r="S681" s="218"/>
      <c r="T681" s="219"/>
      <c r="AT681" s="213" t="s">
        <v>196</v>
      </c>
      <c r="AU681" s="213" t="s">
        <v>80</v>
      </c>
      <c r="AV681" s="14" t="s">
        <v>202</v>
      </c>
      <c r="AW681" s="14" t="s">
        <v>37</v>
      </c>
      <c r="AX681" s="14" t="s">
        <v>73</v>
      </c>
      <c r="AY681" s="213" t="s">
        <v>187</v>
      </c>
    </row>
    <row r="682" spans="2:65" s="15" customFormat="1">
      <c r="B682" s="220"/>
      <c r="D682" s="221" t="s">
        <v>196</v>
      </c>
      <c r="E682" s="222" t="s">
        <v>5</v>
      </c>
      <c r="F682" s="223" t="s">
        <v>203</v>
      </c>
      <c r="H682" s="224">
        <v>29.234999999999999</v>
      </c>
      <c r="I682" s="225"/>
      <c r="L682" s="220"/>
      <c r="M682" s="226"/>
      <c r="N682" s="227"/>
      <c r="O682" s="227"/>
      <c r="P682" s="227"/>
      <c r="Q682" s="227"/>
      <c r="R682" s="227"/>
      <c r="S682" s="227"/>
      <c r="T682" s="228"/>
      <c r="AT682" s="229" t="s">
        <v>196</v>
      </c>
      <c r="AU682" s="229" t="s">
        <v>80</v>
      </c>
      <c r="AV682" s="15" t="s">
        <v>194</v>
      </c>
      <c r="AW682" s="15" t="s">
        <v>37</v>
      </c>
      <c r="AX682" s="15" t="s">
        <v>24</v>
      </c>
      <c r="AY682" s="229" t="s">
        <v>187</v>
      </c>
    </row>
    <row r="683" spans="2:65" s="1" customFormat="1" ht="31.5" customHeight="1">
      <c r="B683" s="182"/>
      <c r="C683" s="183" t="s">
        <v>684</v>
      </c>
      <c r="D683" s="183" t="s">
        <v>189</v>
      </c>
      <c r="E683" s="184" t="s">
        <v>685</v>
      </c>
      <c r="F683" s="185" t="s">
        <v>686</v>
      </c>
      <c r="G683" s="186" t="s">
        <v>277</v>
      </c>
      <c r="H683" s="187">
        <v>120.58799999999999</v>
      </c>
      <c r="I683" s="188"/>
      <c r="J683" s="189">
        <f>ROUND(I683*H683,2)</f>
        <v>0</v>
      </c>
      <c r="K683" s="185" t="s">
        <v>193</v>
      </c>
      <c r="L683" s="42"/>
      <c r="M683" s="190" t="s">
        <v>5</v>
      </c>
      <c r="N683" s="191" t="s">
        <v>44</v>
      </c>
      <c r="O683" s="43"/>
      <c r="P683" s="192">
        <f>O683*H683</f>
        <v>0</v>
      </c>
      <c r="Q683" s="192">
        <v>1.3129999999999999E-2</v>
      </c>
      <c r="R683" s="192">
        <f>Q683*H683</f>
        <v>1.5833204399999998</v>
      </c>
      <c r="S683" s="192">
        <v>0</v>
      </c>
      <c r="T683" s="193">
        <f>S683*H683</f>
        <v>0</v>
      </c>
      <c r="AR683" s="25" t="s">
        <v>194</v>
      </c>
      <c r="AT683" s="25" t="s">
        <v>189</v>
      </c>
      <c r="AU683" s="25" t="s">
        <v>80</v>
      </c>
      <c r="AY683" s="25" t="s">
        <v>187</v>
      </c>
      <c r="BE683" s="194">
        <f>IF(N683="základní",J683,0)</f>
        <v>0</v>
      </c>
      <c r="BF683" s="194">
        <f>IF(N683="snížená",J683,0)</f>
        <v>0</v>
      </c>
      <c r="BG683" s="194">
        <f>IF(N683="zákl. přenesená",J683,0)</f>
        <v>0</v>
      </c>
      <c r="BH683" s="194">
        <f>IF(N683="sníž. přenesená",J683,0)</f>
        <v>0</v>
      </c>
      <c r="BI683" s="194">
        <f>IF(N683="nulová",J683,0)</f>
        <v>0</v>
      </c>
      <c r="BJ683" s="25" t="s">
        <v>24</v>
      </c>
      <c r="BK683" s="194">
        <f>ROUND(I683*H683,2)</f>
        <v>0</v>
      </c>
      <c r="BL683" s="25" t="s">
        <v>194</v>
      </c>
      <c r="BM683" s="25" t="s">
        <v>687</v>
      </c>
    </row>
    <row r="684" spans="2:65" s="12" customFormat="1">
      <c r="B684" s="195"/>
      <c r="D684" s="196" t="s">
        <v>196</v>
      </c>
      <c r="E684" s="197" t="s">
        <v>5</v>
      </c>
      <c r="F684" s="198" t="s">
        <v>688</v>
      </c>
      <c r="H684" s="199" t="s">
        <v>5</v>
      </c>
      <c r="I684" s="200"/>
      <c r="L684" s="195"/>
      <c r="M684" s="201"/>
      <c r="N684" s="202"/>
      <c r="O684" s="202"/>
      <c r="P684" s="202"/>
      <c r="Q684" s="202"/>
      <c r="R684" s="202"/>
      <c r="S684" s="202"/>
      <c r="T684" s="203"/>
      <c r="AT684" s="199" t="s">
        <v>196</v>
      </c>
      <c r="AU684" s="199" t="s">
        <v>80</v>
      </c>
      <c r="AV684" s="12" t="s">
        <v>24</v>
      </c>
      <c r="AW684" s="12" t="s">
        <v>37</v>
      </c>
      <c r="AX684" s="12" t="s">
        <v>73</v>
      </c>
      <c r="AY684" s="199" t="s">
        <v>187</v>
      </c>
    </row>
    <row r="685" spans="2:65" s="12" customFormat="1">
      <c r="B685" s="195"/>
      <c r="D685" s="196" t="s">
        <v>196</v>
      </c>
      <c r="E685" s="197" t="s">
        <v>5</v>
      </c>
      <c r="F685" s="198" t="s">
        <v>282</v>
      </c>
      <c r="H685" s="199" t="s">
        <v>5</v>
      </c>
      <c r="I685" s="200"/>
      <c r="L685" s="195"/>
      <c r="M685" s="201"/>
      <c r="N685" s="202"/>
      <c r="O685" s="202"/>
      <c r="P685" s="202"/>
      <c r="Q685" s="202"/>
      <c r="R685" s="202"/>
      <c r="S685" s="202"/>
      <c r="T685" s="203"/>
      <c r="AT685" s="199" t="s">
        <v>196</v>
      </c>
      <c r="AU685" s="199" t="s">
        <v>80</v>
      </c>
      <c r="AV685" s="12" t="s">
        <v>24</v>
      </c>
      <c r="AW685" s="12" t="s">
        <v>37</v>
      </c>
      <c r="AX685" s="12" t="s">
        <v>73</v>
      </c>
      <c r="AY685" s="199" t="s">
        <v>187</v>
      </c>
    </row>
    <row r="686" spans="2:65" s="13" customFormat="1">
      <c r="B686" s="204"/>
      <c r="D686" s="196" t="s">
        <v>196</v>
      </c>
      <c r="E686" s="205" t="s">
        <v>5</v>
      </c>
      <c r="F686" s="206" t="s">
        <v>517</v>
      </c>
      <c r="H686" s="207">
        <v>12.616</v>
      </c>
      <c r="I686" s="208"/>
      <c r="L686" s="204"/>
      <c r="M686" s="209"/>
      <c r="N686" s="210"/>
      <c r="O686" s="210"/>
      <c r="P686" s="210"/>
      <c r="Q686" s="210"/>
      <c r="R686" s="210"/>
      <c r="S686" s="210"/>
      <c r="T686" s="211"/>
      <c r="AT686" s="205" t="s">
        <v>196</v>
      </c>
      <c r="AU686" s="205" t="s">
        <v>80</v>
      </c>
      <c r="AV686" s="13" t="s">
        <v>80</v>
      </c>
      <c r="AW686" s="13" t="s">
        <v>37</v>
      </c>
      <c r="AX686" s="13" t="s">
        <v>73</v>
      </c>
      <c r="AY686" s="205" t="s">
        <v>187</v>
      </c>
    </row>
    <row r="687" spans="2:65" s="13" customFormat="1">
      <c r="B687" s="204"/>
      <c r="D687" s="196" t="s">
        <v>196</v>
      </c>
      <c r="E687" s="205" t="s">
        <v>5</v>
      </c>
      <c r="F687" s="206" t="s">
        <v>518</v>
      </c>
      <c r="H687" s="207">
        <v>12.768000000000001</v>
      </c>
      <c r="I687" s="208"/>
      <c r="L687" s="204"/>
      <c r="M687" s="209"/>
      <c r="N687" s="210"/>
      <c r="O687" s="210"/>
      <c r="P687" s="210"/>
      <c r="Q687" s="210"/>
      <c r="R687" s="210"/>
      <c r="S687" s="210"/>
      <c r="T687" s="211"/>
      <c r="AT687" s="205" t="s">
        <v>196</v>
      </c>
      <c r="AU687" s="205" t="s">
        <v>80</v>
      </c>
      <c r="AV687" s="13" t="s">
        <v>80</v>
      </c>
      <c r="AW687" s="13" t="s">
        <v>37</v>
      </c>
      <c r="AX687" s="13" t="s">
        <v>73</v>
      </c>
      <c r="AY687" s="205" t="s">
        <v>187</v>
      </c>
    </row>
    <row r="688" spans="2:65" s="13" customFormat="1">
      <c r="B688" s="204"/>
      <c r="D688" s="196" t="s">
        <v>196</v>
      </c>
      <c r="E688" s="205" t="s">
        <v>5</v>
      </c>
      <c r="F688" s="206" t="s">
        <v>519</v>
      </c>
      <c r="H688" s="207">
        <v>14.25</v>
      </c>
      <c r="I688" s="208"/>
      <c r="L688" s="204"/>
      <c r="M688" s="209"/>
      <c r="N688" s="210"/>
      <c r="O688" s="210"/>
      <c r="P688" s="210"/>
      <c r="Q688" s="210"/>
      <c r="R688" s="210"/>
      <c r="S688" s="210"/>
      <c r="T688" s="211"/>
      <c r="AT688" s="205" t="s">
        <v>196</v>
      </c>
      <c r="AU688" s="205" t="s">
        <v>80</v>
      </c>
      <c r="AV688" s="13" t="s">
        <v>80</v>
      </c>
      <c r="AW688" s="13" t="s">
        <v>37</v>
      </c>
      <c r="AX688" s="13" t="s">
        <v>73</v>
      </c>
      <c r="AY688" s="205" t="s">
        <v>187</v>
      </c>
    </row>
    <row r="689" spans="2:65" s="13" customFormat="1">
      <c r="B689" s="204"/>
      <c r="D689" s="196" t="s">
        <v>196</v>
      </c>
      <c r="E689" s="205" t="s">
        <v>5</v>
      </c>
      <c r="F689" s="206" t="s">
        <v>520</v>
      </c>
      <c r="H689" s="207">
        <v>27.853999999999999</v>
      </c>
      <c r="I689" s="208"/>
      <c r="L689" s="204"/>
      <c r="M689" s="209"/>
      <c r="N689" s="210"/>
      <c r="O689" s="210"/>
      <c r="P689" s="210"/>
      <c r="Q689" s="210"/>
      <c r="R689" s="210"/>
      <c r="S689" s="210"/>
      <c r="T689" s="211"/>
      <c r="AT689" s="205" t="s">
        <v>196</v>
      </c>
      <c r="AU689" s="205" t="s">
        <v>80</v>
      </c>
      <c r="AV689" s="13" t="s">
        <v>80</v>
      </c>
      <c r="AW689" s="13" t="s">
        <v>37</v>
      </c>
      <c r="AX689" s="13" t="s">
        <v>73</v>
      </c>
      <c r="AY689" s="205" t="s">
        <v>187</v>
      </c>
    </row>
    <row r="690" spans="2:65" s="13" customFormat="1">
      <c r="B690" s="204"/>
      <c r="D690" s="196" t="s">
        <v>196</v>
      </c>
      <c r="E690" s="205" t="s">
        <v>5</v>
      </c>
      <c r="F690" s="206" t="s">
        <v>521</v>
      </c>
      <c r="H690" s="207">
        <v>12.54</v>
      </c>
      <c r="I690" s="208"/>
      <c r="L690" s="204"/>
      <c r="M690" s="209"/>
      <c r="N690" s="210"/>
      <c r="O690" s="210"/>
      <c r="P690" s="210"/>
      <c r="Q690" s="210"/>
      <c r="R690" s="210"/>
      <c r="S690" s="210"/>
      <c r="T690" s="211"/>
      <c r="AT690" s="205" t="s">
        <v>196</v>
      </c>
      <c r="AU690" s="205" t="s">
        <v>80</v>
      </c>
      <c r="AV690" s="13" t="s">
        <v>80</v>
      </c>
      <c r="AW690" s="13" t="s">
        <v>37</v>
      </c>
      <c r="AX690" s="13" t="s">
        <v>73</v>
      </c>
      <c r="AY690" s="205" t="s">
        <v>187</v>
      </c>
    </row>
    <row r="691" spans="2:65" s="13" customFormat="1">
      <c r="B691" s="204"/>
      <c r="D691" s="196" t="s">
        <v>196</v>
      </c>
      <c r="E691" s="205" t="s">
        <v>5</v>
      </c>
      <c r="F691" s="206" t="s">
        <v>522</v>
      </c>
      <c r="H691" s="207">
        <v>7.96</v>
      </c>
      <c r="I691" s="208"/>
      <c r="L691" s="204"/>
      <c r="M691" s="209"/>
      <c r="N691" s="210"/>
      <c r="O691" s="210"/>
      <c r="P691" s="210"/>
      <c r="Q691" s="210"/>
      <c r="R691" s="210"/>
      <c r="S691" s="210"/>
      <c r="T691" s="211"/>
      <c r="AT691" s="205" t="s">
        <v>196</v>
      </c>
      <c r="AU691" s="205" t="s">
        <v>80</v>
      </c>
      <c r="AV691" s="13" t="s">
        <v>80</v>
      </c>
      <c r="AW691" s="13" t="s">
        <v>37</v>
      </c>
      <c r="AX691" s="13" t="s">
        <v>73</v>
      </c>
      <c r="AY691" s="205" t="s">
        <v>187</v>
      </c>
    </row>
    <row r="692" spans="2:65" s="13" customFormat="1">
      <c r="B692" s="204"/>
      <c r="D692" s="196" t="s">
        <v>196</v>
      </c>
      <c r="E692" s="205" t="s">
        <v>5</v>
      </c>
      <c r="F692" s="206" t="s">
        <v>523</v>
      </c>
      <c r="H692" s="207">
        <v>8.34</v>
      </c>
      <c r="I692" s="208"/>
      <c r="L692" s="204"/>
      <c r="M692" s="209"/>
      <c r="N692" s="210"/>
      <c r="O692" s="210"/>
      <c r="P692" s="210"/>
      <c r="Q692" s="210"/>
      <c r="R692" s="210"/>
      <c r="S692" s="210"/>
      <c r="T692" s="211"/>
      <c r="AT692" s="205" t="s">
        <v>196</v>
      </c>
      <c r="AU692" s="205" t="s">
        <v>80</v>
      </c>
      <c r="AV692" s="13" t="s">
        <v>80</v>
      </c>
      <c r="AW692" s="13" t="s">
        <v>37</v>
      </c>
      <c r="AX692" s="13" t="s">
        <v>73</v>
      </c>
      <c r="AY692" s="205" t="s">
        <v>187</v>
      </c>
    </row>
    <row r="693" spans="2:65" s="13" customFormat="1">
      <c r="B693" s="204"/>
      <c r="D693" s="196" t="s">
        <v>196</v>
      </c>
      <c r="E693" s="205" t="s">
        <v>5</v>
      </c>
      <c r="F693" s="206" t="s">
        <v>523</v>
      </c>
      <c r="H693" s="207">
        <v>8.34</v>
      </c>
      <c r="I693" s="208"/>
      <c r="L693" s="204"/>
      <c r="M693" s="209"/>
      <c r="N693" s="210"/>
      <c r="O693" s="210"/>
      <c r="P693" s="210"/>
      <c r="Q693" s="210"/>
      <c r="R693" s="210"/>
      <c r="S693" s="210"/>
      <c r="T693" s="211"/>
      <c r="AT693" s="205" t="s">
        <v>196</v>
      </c>
      <c r="AU693" s="205" t="s">
        <v>80</v>
      </c>
      <c r="AV693" s="13" t="s">
        <v>80</v>
      </c>
      <c r="AW693" s="13" t="s">
        <v>37</v>
      </c>
      <c r="AX693" s="13" t="s">
        <v>73</v>
      </c>
      <c r="AY693" s="205" t="s">
        <v>187</v>
      </c>
    </row>
    <row r="694" spans="2:65" s="13" customFormat="1">
      <c r="B694" s="204"/>
      <c r="D694" s="196" t="s">
        <v>196</v>
      </c>
      <c r="E694" s="205" t="s">
        <v>5</v>
      </c>
      <c r="F694" s="206" t="s">
        <v>522</v>
      </c>
      <c r="H694" s="207">
        <v>7.96</v>
      </c>
      <c r="I694" s="208"/>
      <c r="L694" s="204"/>
      <c r="M694" s="209"/>
      <c r="N694" s="210"/>
      <c r="O694" s="210"/>
      <c r="P694" s="210"/>
      <c r="Q694" s="210"/>
      <c r="R694" s="210"/>
      <c r="S694" s="210"/>
      <c r="T694" s="211"/>
      <c r="AT694" s="205" t="s">
        <v>196</v>
      </c>
      <c r="AU694" s="205" t="s">
        <v>80</v>
      </c>
      <c r="AV694" s="13" t="s">
        <v>80</v>
      </c>
      <c r="AW694" s="13" t="s">
        <v>37</v>
      </c>
      <c r="AX694" s="13" t="s">
        <v>73</v>
      </c>
      <c r="AY694" s="205" t="s">
        <v>187</v>
      </c>
    </row>
    <row r="695" spans="2:65" s="13" customFormat="1">
      <c r="B695" s="204"/>
      <c r="D695" s="196" t="s">
        <v>196</v>
      </c>
      <c r="E695" s="205" t="s">
        <v>5</v>
      </c>
      <c r="F695" s="206" t="s">
        <v>522</v>
      </c>
      <c r="H695" s="207">
        <v>7.96</v>
      </c>
      <c r="I695" s="208"/>
      <c r="L695" s="204"/>
      <c r="M695" s="209"/>
      <c r="N695" s="210"/>
      <c r="O695" s="210"/>
      <c r="P695" s="210"/>
      <c r="Q695" s="210"/>
      <c r="R695" s="210"/>
      <c r="S695" s="210"/>
      <c r="T695" s="211"/>
      <c r="AT695" s="205" t="s">
        <v>196</v>
      </c>
      <c r="AU695" s="205" t="s">
        <v>80</v>
      </c>
      <c r="AV695" s="13" t="s">
        <v>80</v>
      </c>
      <c r="AW695" s="13" t="s">
        <v>37</v>
      </c>
      <c r="AX695" s="13" t="s">
        <v>73</v>
      </c>
      <c r="AY695" s="205" t="s">
        <v>187</v>
      </c>
    </row>
    <row r="696" spans="2:65" s="14" customFormat="1">
      <c r="B696" s="212"/>
      <c r="D696" s="196" t="s">
        <v>196</v>
      </c>
      <c r="E696" s="213" t="s">
        <v>5</v>
      </c>
      <c r="F696" s="214" t="s">
        <v>201</v>
      </c>
      <c r="H696" s="215">
        <v>120.58799999999999</v>
      </c>
      <c r="I696" s="216"/>
      <c r="L696" s="212"/>
      <c r="M696" s="217"/>
      <c r="N696" s="218"/>
      <c r="O696" s="218"/>
      <c r="P696" s="218"/>
      <c r="Q696" s="218"/>
      <c r="R696" s="218"/>
      <c r="S696" s="218"/>
      <c r="T696" s="219"/>
      <c r="AT696" s="213" t="s">
        <v>196</v>
      </c>
      <c r="AU696" s="213" t="s">
        <v>80</v>
      </c>
      <c r="AV696" s="14" t="s">
        <v>202</v>
      </c>
      <c r="AW696" s="14" t="s">
        <v>37</v>
      </c>
      <c r="AX696" s="14" t="s">
        <v>73</v>
      </c>
      <c r="AY696" s="213" t="s">
        <v>187</v>
      </c>
    </row>
    <row r="697" spans="2:65" s="15" customFormat="1">
      <c r="B697" s="220"/>
      <c r="D697" s="221" t="s">
        <v>196</v>
      </c>
      <c r="E697" s="222" t="s">
        <v>5</v>
      </c>
      <c r="F697" s="223" t="s">
        <v>203</v>
      </c>
      <c r="H697" s="224">
        <v>120.58799999999999</v>
      </c>
      <c r="I697" s="225"/>
      <c r="L697" s="220"/>
      <c r="M697" s="226"/>
      <c r="N697" s="227"/>
      <c r="O697" s="227"/>
      <c r="P697" s="227"/>
      <c r="Q697" s="227"/>
      <c r="R697" s="227"/>
      <c r="S697" s="227"/>
      <c r="T697" s="228"/>
      <c r="AT697" s="229" t="s">
        <v>196</v>
      </c>
      <c r="AU697" s="229" t="s">
        <v>80</v>
      </c>
      <c r="AV697" s="15" t="s">
        <v>194</v>
      </c>
      <c r="AW697" s="15" t="s">
        <v>37</v>
      </c>
      <c r="AX697" s="15" t="s">
        <v>24</v>
      </c>
      <c r="AY697" s="229" t="s">
        <v>187</v>
      </c>
    </row>
    <row r="698" spans="2:65" s="1" customFormat="1" ht="22.5" customHeight="1">
      <c r="B698" s="182"/>
      <c r="C698" s="183" t="s">
        <v>689</v>
      </c>
      <c r="D698" s="183" t="s">
        <v>189</v>
      </c>
      <c r="E698" s="184" t="s">
        <v>690</v>
      </c>
      <c r="F698" s="185" t="s">
        <v>691</v>
      </c>
      <c r="G698" s="186" t="s">
        <v>192</v>
      </c>
      <c r="H698" s="187">
        <v>8.5190000000000001</v>
      </c>
      <c r="I698" s="188"/>
      <c r="J698" s="189">
        <f>ROUND(I698*H698,2)</f>
        <v>0</v>
      </c>
      <c r="K698" s="185" t="s">
        <v>193</v>
      </c>
      <c r="L698" s="42"/>
      <c r="M698" s="190" t="s">
        <v>5</v>
      </c>
      <c r="N698" s="191" t="s">
        <v>44</v>
      </c>
      <c r="O698" s="43"/>
      <c r="P698" s="192">
        <f>O698*H698</f>
        <v>0</v>
      </c>
      <c r="Q698" s="192">
        <v>2.2563399999999998</v>
      </c>
      <c r="R698" s="192">
        <f>Q698*H698</f>
        <v>19.221760459999999</v>
      </c>
      <c r="S698" s="192">
        <v>0</v>
      </c>
      <c r="T698" s="193">
        <f>S698*H698</f>
        <v>0</v>
      </c>
      <c r="AR698" s="25" t="s">
        <v>194</v>
      </c>
      <c r="AT698" s="25" t="s">
        <v>189</v>
      </c>
      <c r="AU698" s="25" t="s">
        <v>80</v>
      </c>
      <c r="AY698" s="25" t="s">
        <v>187</v>
      </c>
      <c r="BE698" s="194">
        <f>IF(N698="základní",J698,0)</f>
        <v>0</v>
      </c>
      <c r="BF698" s="194">
        <f>IF(N698="snížená",J698,0)</f>
        <v>0</v>
      </c>
      <c r="BG698" s="194">
        <f>IF(N698="zákl. přenesená",J698,0)</f>
        <v>0</v>
      </c>
      <c r="BH698" s="194">
        <f>IF(N698="sníž. přenesená",J698,0)</f>
        <v>0</v>
      </c>
      <c r="BI698" s="194">
        <f>IF(N698="nulová",J698,0)</f>
        <v>0</v>
      </c>
      <c r="BJ698" s="25" t="s">
        <v>24</v>
      </c>
      <c r="BK698" s="194">
        <f>ROUND(I698*H698,2)</f>
        <v>0</v>
      </c>
      <c r="BL698" s="25" t="s">
        <v>194</v>
      </c>
      <c r="BM698" s="25" t="s">
        <v>692</v>
      </c>
    </row>
    <row r="699" spans="2:65" s="12" customFormat="1">
      <c r="B699" s="195"/>
      <c r="D699" s="196" t="s">
        <v>196</v>
      </c>
      <c r="E699" s="197" t="s">
        <v>5</v>
      </c>
      <c r="F699" s="198" t="s">
        <v>693</v>
      </c>
      <c r="H699" s="199" t="s">
        <v>5</v>
      </c>
      <c r="I699" s="200"/>
      <c r="L699" s="195"/>
      <c r="M699" s="201"/>
      <c r="N699" s="202"/>
      <c r="O699" s="202"/>
      <c r="P699" s="202"/>
      <c r="Q699" s="202"/>
      <c r="R699" s="202"/>
      <c r="S699" s="202"/>
      <c r="T699" s="203"/>
      <c r="AT699" s="199" t="s">
        <v>196</v>
      </c>
      <c r="AU699" s="199" t="s">
        <v>80</v>
      </c>
      <c r="AV699" s="12" t="s">
        <v>24</v>
      </c>
      <c r="AW699" s="12" t="s">
        <v>37</v>
      </c>
      <c r="AX699" s="12" t="s">
        <v>73</v>
      </c>
      <c r="AY699" s="199" t="s">
        <v>187</v>
      </c>
    </row>
    <row r="700" spans="2:65" s="12" customFormat="1">
      <c r="B700" s="195"/>
      <c r="D700" s="196" t="s">
        <v>196</v>
      </c>
      <c r="E700" s="197" t="s">
        <v>5</v>
      </c>
      <c r="F700" s="198" t="s">
        <v>211</v>
      </c>
      <c r="H700" s="199" t="s">
        <v>5</v>
      </c>
      <c r="I700" s="200"/>
      <c r="L700" s="195"/>
      <c r="M700" s="201"/>
      <c r="N700" s="202"/>
      <c r="O700" s="202"/>
      <c r="P700" s="202"/>
      <c r="Q700" s="202"/>
      <c r="R700" s="202"/>
      <c r="S700" s="202"/>
      <c r="T700" s="203"/>
      <c r="AT700" s="199" t="s">
        <v>196</v>
      </c>
      <c r="AU700" s="199" t="s">
        <v>80</v>
      </c>
      <c r="AV700" s="12" t="s">
        <v>24</v>
      </c>
      <c r="AW700" s="12" t="s">
        <v>37</v>
      </c>
      <c r="AX700" s="12" t="s">
        <v>73</v>
      </c>
      <c r="AY700" s="199" t="s">
        <v>187</v>
      </c>
    </row>
    <row r="701" spans="2:65" s="13" customFormat="1">
      <c r="B701" s="204"/>
      <c r="D701" s="196" t="s">
        <v>196</v>
      </c>
      <c r="E701" s="205" t="s">
        <v>5</v>
      </c>
      <c r="F701" s="206" t="s">
        <v>694</v>
      </c>
      <c r="H701" s="207">
        <v>0.439</v>
      </c>
      <c r="I701" s="208"/>
      <c r="L701" s="204"/>
      <c r="M701" s="209"/>
      <c r="N701" s="210"/>
      <c r="O701" s="210"/>
      <c r="P701" s="210"/>
      <c r="Q701" s="210"/>
      <c r="R701" s="210"/>
      <c r="S701" s="210"/>
      <c r="T701" s="211"/>
      <c r="AT701" s="205" t="s">
        <v>196</v>
      </c>
      <c r="AU701" s="205" t="s">
        <v>80</v>
      </c>
      <c r="AV701" s="13" t="s">
        <v>80</v>
      </c>
      <c r="AW701" s="13" t="s">
        <v>37</v>
      </c>
      <c r="AX701" s="13" t="s">
        <v>73</v>
      </c>
      <c r="AY701" s="205" t="s">
        <v>187</v>
      </c>
    </row>
    <row r="702" spans="2:65" s="13" customFormat="1">
      <c r="B702" s="204"/>
      <c r="D702" s="196" t="s">
        <v>196</v>
      </c>
      <c r="E702" s="205" t="s">
        <v>5</v>
      </c>
      <c r="F702" s="206" t="s">
        <v>695</v>
      </c>
      <c r="H702" s="207">
        <v>0.69</v>
      </c>
      <c r="I702" s="208"/>
      <c r="L702" s="204"/>
      <c r="M702" s="209"/>
      <c r="N702" s="210"/>
      <c r="O702" s="210"/>
      <c r="P702" s="210"/>
      <c r="Q702" s="210"/>
      <c r="R702" s="210"/>
      <c r="S702" s="210"/>
      <c r="T702" s="211"/>
      <c r="AT702" s="205" t="s">
        <v>196</v>
      </c>
      <c r="AU702" s="205" t="s">
        <v>80</v>
      </c>
      <c r="AV702" s="13" t="s">
        <v>80</v>
      </c>
      <c r="AW702" s="13" t="s">
        <v>37</v>
      </c>
      <c r="AX702" s="13" t="s">
        <v>73</v>
      </c>
      <c r="AY702" s="205" t="s">
        <v>187</v>
      </c>
    </row>
    <row r="703" spans="2:65" s="13" customFormat="1">
      <c r="B703" s="204"/>
      <c r="D703" s="196" t="s">
        <v>196</v>
      </c>
      <c r="E703" s="205" t="s">
        <v>5</v>
      </c>
      <c r="F703" s="206" t="s">
        <v>695</v>
      </c>
      <c r="H703" s="207">
        <v>0.69</v>
      </c>
      <c r="I703" s="208"/>
      <c r="L703" s="204"/>
      <c r="M703" s="209"/>
      <c r="N703" s="210"/>
      <c r="O703" s="210"/>
      <c r="P703" s="210"/>
      <c r="Q703" s="210"/>
      <c r="R703" s="210"/>
      <c r="S703" s="210"/>
      <c r="T703" s="211"/>
      <c r="AT703" s="205" t="s">
        <v>196</v>
      </c>
      <c r="AU703" s="205" t="s">
        <v>80</v>
      </c>
      <c r="AV703" s="13" t="s">
        <v>80</v>
      </c>
      <c r="AW703" s="13" t="s">
        <v>37</v>
      </c>
      <c r="AX703" s="13" t="s">
        <v>73</v>
      </c>
      <c r="AY703" s="205" t="s">
        <v>187</v>
      </c>
    </row>
    <row r="704" spans="2:65" s="13" customFormat="1">
      <c r="B704" s="204"/>
      <c r="D704" s="196" t="s">
        <v>196</v>
      </c>
      <c r="E704" s="205" t="s">
        <v>5</v>
      </c>
      <c r="F704" s="206" t="s">
        <v>696</v>
      </c>
      <c r="H704" s="207">
        <v>8.6999999999999994E-2</v>
      </c>
      <c r="I704" s="208"/>
      <c r="L704" s="204"/>
      <c r="M704" s="209"/>
      <c r="N704" s="210"/>
      <c r="O704" s="210"/>
      <c r="P704" s="210"/>
      <c r="Q704" s="210"/>
      <c r="R704" s="210"/>
      <c r="S704" s="210"/>
      <c r="T704" s="211"/>
      <c r="AT704" s="205" t="s">
        <v>196</v>
      </c>
      <c r="AU704" s="205" t="s">
        <v>80</v>
      </c>
      <c r="AV704" s="13" t="s">
        <v>80</v>
      </c>
      <c r="AW704" s="13" t="s">
        <v>37</v>
      </c>
      <c r="AX704" s="13" t="s">
        <v>73</v>
      </c>
      <c r="AY704" s="205" t="s">
        <v>187</v>
      </c>
    </row>
    <row r="705" spans="2:65" s="13" customFormat="1">
      <c r="B705" s="204"/>
      <c r="D705" s="196" t="s">
        <v>196</v>
      </c>
      <c r="E705" s="205" t="s">
        <v>5</v>
      </c>
      <c r="F705" s="206" t="s">
        <v>696</v>
      </c>
      <c r="H705" s="207">
        <v>8.6999999999999994E-2</v>
      </c>
      <c r="I705" s="208"/>
      <c r="L705" s="204"/>
      <c r="M705" s="209"/>
      <c r="N705" s="210"/>
      <c r="O705" s="210"/>
      <c r="P705" s="210"/>
      <c r="Q705" s="210"/>
      <c r="R705" s="210"/>
      <c r="S705" s="210"/>
      <c r="T705" s="211"/>
      <c r="AT705" s="205" t="s">
        <v>196</v>
      </c>
      <c r="AU705" s="205" t="s">
        <v>80</v>
      </c>
      <c r="AV705" s="13" t="s">
        <v>80</v>
      </c>
      <c r="AW705" s="13" t="s">
        <v>37</v>
      </c>
      <c r="AX705" s="13" t="s">
        <v>73</v>
      </c>
      <c r="AY705" s="205" t="s">
        <v>187</v>
      </c>
    </row>
    <row r="706" spans="2:65" s="13" customFormat="1">
      <c r="B706" s="204"/>
      <c r="D706" s="196" t="s">
        <v>196</v>
      </c>
      <c r="E706" s="205" t="s">
        <v>5</v>
      </c>
      <c r="F706" s="206" t="s">
        <v>697</v>
      </c>
      <c r="H706" s="207">
        <v>0.113</v>
      </c>
      <c r="I706" s="208"/>
      <c r="L706" s="204"/>
      <c r="M706" s="209"/>
      <c r="N706" s="210"/>
      <c r="O706" s="210"/>
      <c r="P706" s="210"/>
      <c r="Q706" s="210"/>
      <c r="R706" s="210"/>
      <c r="S706" s="210"/>
      <c r="T706" s="211"/>
      <c r="AT706" s="205" t="s">
        <v>196</v>
      </c>
      <c r="AU706" s="205" t="s">
        <v>80</v>
      </c>
      <c r="AV706" s="13" t="s">
        <v>80</v>
      </c>
      <c r="AW706" s="13" t="s">
        <v>37</v>
      </c>
      <c r="AX706" s="13" t="s">
        <v>73</v>
      </c>
      <c r="AY706" s="205" t="s">
        <v>187</v>
      </c>
    </row>
    <row r="707" spans="2:65" s="14" customFormat="1">
      <c r="B707" s="212"/>
      <c r="D707" s="196" t="s">
        <v>196</v>
      </c>
      <c r="E707" s="213" t="s">
        <v>5</v>
      </c>
      <c r="F707" s="214" t="s">
        <v>201</v>
      </c>
      <c r="H707" s="215">
        <v>2.1059999999999999</v>
      </c>
      <c r="I707" s="216"/>
      <c r="L707" s="212"/>
      <c r="M707" s="217"/>
      <c r="N707" s="218"/>
      <c r="O707" s="218"/>
      <c r="P707" s="218"/>
      <c r="Q707" s="218"/>
      <c r="R707" s="218"/>
      <c r="S707" s="218"/>
      <c r="T707" s="219"/>
      <c r="AT707" s="213" t="s">
        <v>196</v>
      </c>
      <c r="AU707" s="213" t="s">
        <v>80</v>
      </c>
      <c r="AV707" s="14" t="s">
        <v>202</v>
      </c>
      <c r="AW707" s="14" t="s">
        <v>37</v>
      </c>
      <c r="AX707" s="14" t="s">
        <v>73</v>
      </c>
      <c r="AY707" s="213" t="s">
        <v>187</v>
      </c>
    </row>
    <row r="708" spans="2:65" s="12" customFormat="1">
      <c r="B708" s="195"/>
      <c r="D708" s="196" t="s">
        <v>196</v>
      </c>
      <c r="E708" s="197" t="s">
        <v>5</v>
      </c>
      <c r="F708" s="198" t="s">
        <v>698</v>
      </c>
      <c r="H708" s="199" t="s">
        <v>5</v>
      </c>
      <c r="I708" s="200"/>
      <c r="L708" s="195"/>
      <c r="M708" s="201"/>
      <c r="N708" s="202"/>
      <c r="O708" s="202"/>
      <c r="P708" s="202"/>
      <c r="Q708" s="202"/>
      <c r="R708" s="202"/>
      <c r="S708" s="202"/>
      <c r="T708" s="203"/>
      <c r="AT708" s="199" t="s">
        <v>196</v>
      </c>
      <c r="AU708" s="199" t="s">
        <v>80</v>
      </c>
      <c r="AV708" s="12" t="s">
        <v>24</v>
      </c>
      <c r="AW708" s="12" t="s">
        <v>37</v>
      </c>
      <c r="AX708" s="12" t="s">
        <v>73</v>
      </c>
      <c r="AY708" s="199" t="s">
        <v>187</v>
      </c>
    </row>
    <row r="709" spans="2:65" s="13" customFormat="1">
      <c r="B709" s="204"/>
      <c r="D709" s="196" t="s">
        <v>196</v>
      </c>
      <c r="E709" s="205" t="s">
        <v>5</v>
      </c>
      <c r="F709" s="206" t="s">
        <v>699</v>
      </c>
      <c r="H709" s="207">
        <v>3.6339999999999999</v>
      </c>
      <c r="I709" s="208"/>
      <c r="L709" s="204"/>
      <c r="M709" s="209"/>
      <c r="N709" s="210"/>
      <c r="O709" s="210"/>
      <c r="P709" s="210"/>
      <c r="Q709" s="210"/>
      <c r="R709" s="210"/>
      <c r="S709" s="210"/>
      <c r="T709" s="211"/>
      <c r="AT709" s="205" t="s">
        <v>196</v>
      </c>
      <c r="AU709" s="205" t="s">
        <v>80</v>
      </c>
      <c r="AV709" s="13" t="s">
        <v>80</v>
      </c>
      <c r="AW709" s="13" t="s">
        <v>37</v>
      </c>
      <c r="AX709" s="13" t="s">
        <v>73</v>
      </c>
      <c r="AY709" s="205" t="s">
        <v>187</v>
      </c>
    </row>
    <row r="710" spans="2:65" s="14" customFormat="1">
      <c r="B710" s="212"/>
      <c r="D710" s="196" t="s">
        <v>196</v>
      </c>
      <c r="E710" s="213" t="s">
        <v>5</v>
      </c>
      <c r="F710" s="214" t="s">
        <v>201</v>
      </c>
      <c r="H710" s="215">
        <v>3.6339999999999999</v>
      </c>
      <c r="I710" s="216"/>
      <c r="L710" s="212"/>
      <c r="M710" s="217"/>
      <c r="N710" s="218"/>
      <c r="O710" s="218"/>
      <c r="P710" s="218"/>
      <c r="Q710" s="218"/>
      <c r="R710" s="218"/>
      <c r="S710" s="218"/>
      <c r="T710" s="219"/>
      <c r="AT710" s="213" t="s">
        <v>196</v>
      </c>
      <c r="AU710" s="213" t="s">
        <v>80</v>
      </c>
      <c r="AV710" s="14" t="s">
        <v>202</v>
      </c>
      <c r="AW710" s="14" t="s">
        <v>37</v>
      </c>
      <c r="AX710" s="14" t="s">
        <v>73</v>
      </c>
      <c r="AY710" s="213" t="s">
        <v>187</v>
      </c>
    </row>
    <row r="711" spans="2:65" s="12" customFormat="1">
      <c r="B711" s="195"/>
      <c r="D711" s="196" t="s">
        <v>196</v>
      </c>
      <c r="E711" s="197" t="s">
        <v>5</v>
      </c>
      <c r="F711" s="198" t="s">
        <v>700</v>
      </c>
      <c r="H711" s="199" t="s">
        <v>5</v>
      </c>
      <c r="I711" s="200"/>
      <c r="L711" s="195"/>
      <c r="M711" s="201"/>
      <c r="N711" s="202"/>
      <c r="O711" s="202"/>
      <c r="P711" s="202"/>
      <c r="Q711" s="202"/>
      <c r="R711" s="202"/>
      <c r="S711" s="202"/>
      <c r="T711" s="203"/>
      <c r="AT711" s="199" t="s">
        <v>196</v>
      </c>
      <c r="AU711" s="199" t="s">
        <v>80</v>
      </c>
      <c r="AV711" s="12" t="s">
        <v>24</v>
      </c>
      <c r="AW711" s="12" t="s">
        <v>37</v>
      </c>
      <c r="AX711" s="12" t="s">
        <v>73</v>
      </c>
      <c r="AY711" s="199" t="s">
        <v>187</v>
      </c>
    </row>
    <row r="712" spans="2:65" s="12" customFormat="1">
      <c r="B712" s="195"/>
      <c r="D712" s="196" t="s">
        <v>196</v>
      </c>
      <c r="E712" s="197" t="s">
        <v>5</v>
      </c>
      <c r="F712" s="198" t="s">
        <v>282</v>
      </c>
      <c r="H712" s="199" t="s">
        <v>5</v>
      </c>
      <c r="I712" s="200"/>
      <c r="L712" s="195"/>
      <c r="M712" s="201"/>
      <c r="N712" s="202"/>
      <c r="O712" s="202"/>
      <c r="P712" s="202"/>
      <c r="Q712" s="202"/>
      <c r="R712" s="202"/>
      <c r="S712" s="202"/>
      <c r="T712" s="203"/>
      <c r="AT712" s="199" t="s">
        <v>196</v>
      </c>
      <c r="AU712" s="199" t="s">
        <v>80</v>
      </c>
      <c r="AV712" s="12" t="s">
        <v>24</v>
      </c>
      <c r="AW712" s="12" t="s">
        <v>37</v>
      </c>
      <c r="AX712" s="12" t="s">
        <v>73</v>
      </c>
      <c r="AY712" s="199" t="s">
        <v>187</v>
      </c>
    </row>
    <row r="713" spans="2:65" s="13" customFormat="1">
      <c r="B713" s="204"/>
      <c r="D713" s="196" t="s">
        <v>196</v>
      </c>
      <c r="E713" s="205" t="s">
        <v>5</v>
      </c>
      <c r="F713" s="206" t="s">
        <v>701</v>
      </c>
      <c r="H713" s="207">
        <v>2.7789999999999999</v>
      </c>
      <c r="I713" s="208"/>
      <c r="L713" s="204"/>
      <c r="M713" s="209"/>
      <c r="N713" s="210"/>
      <c r="O713" s="210"/>
      <c r="P713" s="210"/>
      <c r="Q713" s="210"/>
      <c r="R713" s="210"/>
      <c r="S713" s="210"/>
      <c r="T713" s="211"/>
      <c r="AT713" s="205" t="s">
        <v>196</v>
      </c>
      <c r="AU713" s="205" t="s">
        <v>80</v>
      </c>
      <c r="AV713" s="13" t="s">
        <v>80</v>
      </c>
      <c r="AW713" s="13" t="s">
        <v>37</v>
      </c>
      <c r="AX713" s="13" t="s">
        <v>73</v>
      </c>
      <c r="AY713" s="205" t="s">
        <v>187</v>
      </c>
    </row>
    <row r="714" spans="2:65" s="14" customFormat="1">
      <c r="B714" s="212"/>
      <c r="D714" s="196" t="s">
        <v>196</v>
      </c>
      <c r="E714" s="213" t="s">
        <v>5</v>
      </c>
      <c r="F714" s="214" t="s">
        <v>201</v>
      </c>
      <c r="H714" s="215">
        <v>2.7789999999999999</v>
      </c>
      <c r="I714" s="216"/>
      <c r="L714" s="212"/>
      <c r="M714" s="217"/>
      <c r="N714" s="218"/>
      <c r="O714" s="218"/>
      <c r="P714" s="218"/>
      <c r="Q714" s="218"/>
      <c r="R714" s="218"/>
      <c r="S714" s="218"/>
      <c r="T714" s="219"/>
      <c r="AT714" s="213" t="s">
        <v>196</v>
      </c>
      <c r="AU714" s="213" t="s">
        <v>80</v>
      </c>
      <c r="AV714" s="14" t="s">
        <v>202</v>
      </c>
      <c r="AW714" s="14" t="s">
        <v>37</v>
      </c>
      <c r="AX714" s="14" t="s">
        <v>73</v>
      </c>
      <c r="AY714" s="213" t="s">
        <v>187</v>
      </c>
    </row>
    <row r="715" spans="2:65" s="15" customFormat="1">
      <c r="B715" s="220"/>
      <c r="D715" s="221" t="s">
        <v>196</v>
      </c>
      <c r="E715" s="222" t="s">
        <v>5</v>
      </c>
      <c r="F715" s="223" t="s">
        <v>203</v>
      </c>
      <c r="H715" s="224">
        <v>8.5190000000000001</v>
      </c>
      <c r="I715" s="225"/>
      <c r="L715" s="220"/>
      <c r="M715" s="226"/>
      <c r="N715" s="227"/>
      <c r="O715" s="227"/>
      <c r="P715" s="227"/>
      <c r="Q715" s="227"/>
      <c r="R715" s="227"/>
      <c r="S715" s="227"/>
      <c r="T715" s="228"/>
      <c r="AT715" s="229" t="s">
        <v>196</v>
      </c>
      <c r="AU715" s="229" t="s">
        <v>80</v>
      </c>
      <c r="AV715" s="15" t="s">
        <v>194</v>
      </c>
      <c r="AW715" s="15" t="s">
        <v>37</v>
      </c>
      <c r="AX715" s="15" t="s">
        <v>24</v>
      </c>
      <c r="AY715" s="229" t="s">
        <v>187</v>
      </c>
    </row>
    <row r="716" spans="2:65" s="1" customFormat="1" ht="22.5" customHeight="1">
      <c r="B716" s="182"/>
      <c r="C716" s="183" t="s">
        <v>702</v>
      </c>
      <c r="D716" s="183" t="s">
        <v>189</v>
      </c>
      <c r="E716" s="184" t="s">
        <v>703</v>
      </c>
      <c r="F716" s="185" t="s">
        <v>704</v>
      </c>
      <c r="G716" s="186" t="s">
        <v>192</v>
      </c>
      <c r="H716" s="187">
        <v>10.41</v>
      </c>
      <c r="I716" s="188"/>
      <c r="J716" s="189">
        <f>ROUND(I716*H716,2)</f>
        <v>0</v>
      </c>
      <c r="K716" s="185" t="s">
        <v>193</v>
      </c>
      <c r="L716" s="42"/>
      <c r="M716" s="190" t="s">
        <v>5</v>
      </c>
      <c r="N716" s="191" t="s">
        <v>44</v>
      </c>
      <c r="O716" s="43"/>
      <c r="P716" s="192">
        <f>O716*H716</f>
        <v>0</v>
      </c>
      <c r="Q716" s="192">
        <v>2.2563399999999998</v>
      </c>
      <c r="R716" s="192">
        <f>Q716*H716</f>
        <v>23.488499399999998</v>
      </c>
      <c r="S716" s="192">
        <v>0</v>
      </c>
      <c r="T716" s="193">
        <f>S716*H716</f>
        <v>0</v>
      </c>
      <c r="AR716" s="25" t="s">
        <v>194</v>
      </c>
      <c r="AT716" s="25" t="s">
        <v>189</v>
      </c>
      <c r="AU716" s="25" t="s">
        <v>80</v>
      </c>
      <c r="AY716" s="25" t="s">
        <v>187</v>
      </c>
      <c r="BE716" s="194">
        <f>IF(N716="základní",J716,0)</f>
        <v>0</v>
      </c>
      <c r="BF716" s="194">
        <f>IF(N716="snížená",J716,0)</f>
        <v>0</v>
      </c>
      <c r="BG716" s="194">
        <f>IF(N716="zákl. přenesená",J716,0)</f>
        <v>0</v>
      </c>
      <c r="BH716" s="194">
        <f>IF(N716="sníž. přenesená",J716,0)</f>
        <v>0</v>
      </c>
      <c r="BI716" s="194">
        <f>IF(N716="nulová",J716,0)</f>
        <v>0</v>
      </c>
      <c r="BJ716" s="25" t="s">
        <v>24</v>
      </c>
      <c r="BK716" s="194">
        <f>ROUND(I716*H716,2)</f>
        <v>0</v>
      </c>
      <c r="BL716" s="25" t="s">
        <v>194</v>
      </c>
      <c r="BM716" s="25" t="s">
        <v>705</v>
      </c>
    </row>
    <row r="717" spans="2:65" s="12" customFormat="1">
      <c r="B717" s="195"/>
      <c r="D717" s="196" t="s">
        <v>196</v>
      </c>
      <c r="E717" s="197" t="s">
        <v>5</v>
      </c>
      <c r="F717" s="198" t="s">
        <v>706</v>
      </c>
      <c r="H717" s="199" t="s">
        <v>5</v>
      </c>
      <c r="I717" s="200"/>
      <c r="L717" s="195"/>
      <c r="M717" s="201"/>
      <c r="N717" s="202"/>
      <c r="O717" s="202"/>
      <c r="P717" s="202"/>
      <c r="Q717" s="202"/>
      <c r="R717" s="202"/>
      <c r="S717" s="202"/>
      <c r="T717" s="203"/>
      <c r="AT717" s="199" t="s">
        <v>196</v>
      </c>
      <c r="AU717" s="199" t="s">
        <v>80</v>
      </c>
      <c r="AV717" s="12" t="s">
        <v>24</v>
      </c>
      <c r="AW717" s="12" t="s">
        <v>37</v>
      </c>
      <c r="AX717" s="12" t="s">
        <v>73</v>
      </c>
      <c r="AY717" s="199" t="s">
        <v>187</v>
      </c>
    </row>
    <row r="718" spans="2:65" s="12" customFormat="1">
      <c r="B718" s="195"/>
      <c r="D718" s="196" t="s">
        <v>196</v>
      </c>
      <c r="E718" s="197" t="s">
        <v>5</v>
      </c>
      <c r="F718" s="198" t="s">
        <v>479</v>
      </c>
      <c r="H718" s="199" t="s">
        <v>5</v>
      </c>
      <c r="I718" s="200"/>
      <c r="L718" s="195"/>
      <c r="M718" s="201"/>
      <c r="N718" s="202"/>
      <c r="O718" s="202"/>
      <c r="P718" s="202"/>
      <c r="Q718" s="202"/>
      <c r="R718" s="202"/>
      <c r="S718" s="202"/>
      <c r="T718" s="203"/>
      <c r="AT718" s="199" t="s">
        <v>196</v>
      </c>
      <c r="AU718" s="199" t="s">
        <v>80</v>
      </c>
      <c r="AV718" s="12" t="s">
        <v>24</v>
      </c>
      <c r="AW718" s="12" t="s">
        <v>37</v>
      </c>
      <c r="AX718" s="12" t="s">
        <v>73</v>
      </c>
      <c r="AY718" s="199" t="s">
        <v>187</v>
      </c>
    </row>
    <row r="719" spans="2:65" s="12" customFormat="1">
      <c r="B719" s="195"/>
      <c r="D719" s="196" t="s">
        <v>196</v>
      </c>
      <c r="E719" s="197" t="s">
        <v>5</v>
      </c>
      <c r="F719" s="198" t="s">
        <v>707</v>
      </c>
      <c r="H719" s="199" t="s">
        <v>5</v>
      </c>
      <c r="I719" s="200"/>
      <c r="L719" s="195"/>
      <c r="M719" s="201"/>
      <c r="N719" s="202"/>
      <c r="O719" s="202"/>
      <c r="P719" s="202"/>
      <c r="Q719" s="202"/>
      <c r="R719" s="202"/>
      <c r="S719" s="202"/>
      <c r="T719" s="203"/>
      <c r="AT719" s="199" t="s">
        <v>196</v>
      </c>
      <c r="AU719" s="199" t="s">
        <v>80</v>
      </c>
      <c r="AV719" s="12" t="s">
        <v>24</v>
      </c>
      <c r="AW719" s="12" t="s">
        <v>37</v>
      </c>
      <c r="AX719" s="12" t="s">
        <v>73</v>
      </c>
      <c r="AY719" s="199" t="s">
        <v>187</v>
      </c>
    </row>
    <row r="720" spans="2:65" s="13" customFormat="1">
      <c r="B720" s="204"/>
      <c r="D720" s="196" t="s">
        <v>196</v>
      </c>
      <c r="E720" s="205" t="s">
        <v>5</v>
      </c>
      <c r="F720" s="206" t="s">
        <v>708</v>
      </c>
      <c r="H720" s="207">
        <v>1.1080000000000001</v>
      </c>
      <c r="I720" s="208"/>
      <c r="L720" s="204"/>
      <c r="M720" s="209"/>
      <c r="N720" s="210"/>
      <c r="O720" s="210"/>
      <c r="P720" s="210"/>
      <c r="Q720" s="210"/>
      <c r="R720" s="210"/>
      <c r="S720" s="210"/>
      <c r="T720" s="211"/>
      <c r="AT720" s="205" t="s">
        <v>196</v>
      </c>
      <c r="AU720" s="205" t="s">
        <v>80</v>
      </c>
      <c r="AV720" s="13" t="s">
        <v>80</v>
      </c>
      <c r="AW720" s="13" t="s">
        <v>37</v>
      </c>
      <c r="AX720" s="13" t="s">
        <v>73</v>
      </c>
      <c r="AY720" s="205" t="s">
        <v>187</v>
      </c>
    </row>
    <row r="721" spans="2:65" s="13" customFormat="1">
      <c r="B721" s="204"/>
      <c r="D721" s="196" t="s">
        <v>196</v>
      </c>
      <c r="E721" s="205" t="s">
        <v>5</v>
      </c>
      <c r="F721" s="206" t="s">
        <v>709</v>
      </c>
      <c r="H721" s="207">
        <v>1.026</v>
      </c>
      <c r="I721" s="208"/>
      <c r="L721" s="204"/>
      <c r="M721" s="209"/>
      <c r="N721" s="210"/>
      <c r="O721" s="210"/>
      <c r="P721" s="210"/>
      <c r="Q721" s="210"/>
      <c r="R721" s="210"/>
      <c r="S721" s="210"/>
      <c r="T721" s="211"/>
      <c r="AT721" s="205" t="s">
        <v>196</v>
      </c>
      <c r="AU721" s="205" t="s">
        <v>80</v>
      </c>
      <c r="AV721" s="13" t="s">
        <v>80</v>
      </c>
      <c r="AW721" s="13" t="s">
        <v>37</v>
      </c>
      <c r="AX721" s="13" t="s">
        <v>73</v>
      </c>
      <c r="AY721" s="205" t="s">
        <v>187</v>
      </c>
    </row>
    <row r="722" spans="2:65" s="13" customFormat="1">
      <c r="B722" s="204"/>
      <c r="D722" s="196" t="s">
        <v>196</v>
      </c>
      <c r="E722" s="205" t="s">
        <v>5</v>
      </c>
      <c r="F722" s="206" t="s">
        <v>710</v>
      </c>
      <c r="H722" s="207">
        <v>1.077</v>
      </c>
      <c r="I722" s="208"/>
      <c r="L722" s="204"/>
      <c r="M722" s="209"/>
      <c r="N722" s="210"/>
      <c r="O722" s="210"/>
      <c r="P722" s="210"/>
      <c r="Q722" s="210"/>
      <c r="R722" s="210"/>
      <c r="S722" s="210"/>
      <c r="T722" s="211"/>
      <c r="AT722" s="205" t="s">
        <v>196</v>
      </c>
      <c r="AU722" s="205" t="s">
        <v>80</v>
      </c>
      <c r="AV722" s="13" t="s">
        <v>80</v>
      </c>
      <c r="AW722" s="13" t="s">
        <v>37</v>
      </c>
      <c r="AX722" s="13" t="s">
        <v>73</v>
      </c>
      <c r="AY722" s="205" t="s">
        <v>187</v>
      </c>
    </row>
    <row r="723" spans="2:65" s="13" customFormat="1">
      <c r="B723" s="204"/>
      <c r="D723" s="196" t="s">
        <v>196</v>
      </c>
      <c r="E723" s="205" t="s">
        <v>5</v>
      </c>
      <c r="F723" s="206" t="s">
        <v>711</v>
      </c>
      <c r="H723" s="207">
        <v>1.1399999999999999</v>
      </c>
      <c r="I723" s="208"/>
      <c r="L723" s="204"/>
      <c r="M723" s="209"/>
      <c r="N723" s="210"/>
      <c r="O723" s="210"/>
      <c r="P723" s="210"/>
      <c r="Q723" s="210"/>
      <c r="R723" s="210"/>
      <c r="S723" s="210"/>
      <c r="T723" s="211"/>
      <c r="AT723" s="205" t="s">
        <v>196</v>
      </c>
      <c r="AU723" s="205" t="s">
        <v>80</v>
      </c>
      <c r="AV723" s="13" t="s">
        <v>80</v>
      </c>
      <c r="AW723" s="13" t="s">
        <v>37</v>
      </c>
      <c r="AX723" s="13" t="s">
        <v>73</v>
      </c>
      <c r="AY723" s="205" t="s">
        <v>187</v>
      </c>
    </row>
    <row r="724" spans="2:65" s="13" customFormat="1">
      <c r="B724" s="204"/>
      <c r="D724" s="196" t="s">
        <v>196</v>
      </c>
      <c r="E724" s="205" t="s">
        <v>5</v>
      </c>
      <c r="F724" s="206" t="s">
        <v>712</v>
      </c>
      <c r="H724" s="207">
        <v>1.147</v>
      </c>
      <c r="I724" s="208"/>
      <c r="L724" s="204"/>
      <c r="M724" s="209"/>
      <c r="N724" s="210"/>
      <c r="O724" s="210"/>
      <c r="P724" s="210"/>
      <c r="Q724" s="210"/>
      <c r="R724" s="210"/>
      <c r="S724" s="210"/>
      <c r="T724" s="211"/>
      <c r="AT724" s="205" t="s">
        <v>196</v>
      </c>
      <c r="AU724" s="205" t="s">
        <v>80</v>
      </c>
      <c r="AV724" s="13" t="s">
        <v>80</v>
      </c>
      <c r="AW724" s="13" t="s">
        <v>37</v>
      </c>
      <c r="AX724" s="13" t="s">
        <v>73</v>
      </c>
      <c r="AY724" s="205" t="s">
        <v>187</v>
      </c>
    </row>
    <row r="725" spans="2:65" s="13" customFormat="1">
      <c r="B725" s="204"/>
      <c r="D725" s="196" t="s">
        <v>196</v>
      </c>
      <c r="E725" s="205" t="s">
        <v>5</v>
      </c>
      <c r="F725" s="206" t="s">
        <v>713</v>
      </c>
      <c r="H725" s="207">
        <v>1.1879999999999999</v>
      </c>
      <c r="I725" s="208"/>
      <c r="L725" s="204"/>
      <c r="M725" s="209"/>
      <c r="N725" s="210"/>
      <c r="O725" s="210"/>
      <c r="P725" s="210"/>
      <c r="Q725" s="210"/>
      <c r="R725" s="210"/>
      <c r="S725" s="210"/>
      <c r="T725" s="211"/>
      <c r="AT725" s="205" t="s">
        <v>196</v>
      </c>
      <c r="AU725" s="205" t="s">
        <v>80</v>
      </c>
      <c r="AV725" s="13" t="s">
        <v>80</v>
      </c>
      <c r="AW725" s="13" t="s">
        <v>37</v>
      </c>
      <c r="AX725" s="13" t="s">
        <v>73</v>
      </c>
      <c r="AY725" s="205" t="s">
        <v>187</v>
      </c>
    </row>
    <row r="726" spans="2:65" s="14" customFormat="1">
      <c r="B726" s="212"/>
      <c r="D726" s="196" t="s">
        <v>196</v>
      </c>
      <c r="E726" s="213" t="s">
        <v>5</v>
      </c>
      <c r="F726" s="214" t="s">
        <v>201</v>
      </c>
      <c r="H726" s="215">
        <v>6.6859999999999999</v>
      </c>
      <c r="I726" s="216"/>
      <c r="L726" s="212"/>
      <c r="M726" s="217"/>
      <c r="N726" s="218"/>
      <c r="O726" s="218"/>
      <c r="P726" s="218"/>
      <c r="Q726" s="218"/>
      <c r="R726" s="218"/>
      <c r="S726" s="218"/>
      <c r="T726" s="219"/>
      <c r="AT726" s="213" t="s">
        <v>196</v>
      </c>
      <c r="AU726" s="213" t="s">
        <v>80</v>
      </c>
      <c r="AV726" s="14" t="s">
        <v>202</v>
      </c>
      <c r="AW726" s="14" t="s">
        <v>37</v>
      </c>
      <c r="AX726" s="14" t="s">
        <v>73</v>
      </c>
      <c r="AY726" s="213" t="s">
        <v>187</v>
      </c>
    </row>
    <row r="727" spans="2:65" s="12" customFormat="1">
      <c r="B727" s="195"/>
      <c r="D727" s="196" t="s">
        <v>196</v>
      </c>
      <c r="E727" s="197" t="s">
        <v>5</v>
      </c>
      <c r="F727" s="198" t="s">
        <v>714</v>
      </c>
      <c r="H727" s="199" t="s">
        <v>5</v>
      </c>
      <c r="I727" s="200"/>
      <c r="L727" s="195"/>
      <c r="M727" s="201"/>
      <c r="N727" s="202"/>
      <c r="O727" s="202"/>
      <c r="P727" s="202"/>
      <c r="Q727" s="202"/>
      <c r="R727" s="202"/>
      <c r="S727" s="202"/>
      <c r="T727" s="203"/>
      <c r="AT727" s="199" t="s">
        <v>196</v>
      </c>
      <c r="AU727" s="199" t="s">
        <v>80</v>
      </c>
      <c r="AV727" s="12" t="s">
        <v>24</v>
      </c>
      <c r="AW727" s="12" t="s">
        <v>37</v>
      </c>
      <c r="AX727" s="12" t="s">
        <v>73</v>
      </c>
      <c r="AY727" s="199" t="s">
        <v>187</v>
      </c>
    </row>
    <row r="728" spans="2:65" s="12" customFormat="1">
      <c r="B728" s="195"/>
      <c r="D728" s="196" t="s">
        <v>196</v>
      </c>
      <c r="E728" s="197" t="s">
        <v>5</v>
      </c>
      <c r="F728" s="198" t="s">
        <v>282</v>
      </c>
      <c r="H728" s="199" t="s">
        <v>5</v>
      </c>
      <c r="I728" s="200"/>
      <c r="L728" s="195"/>
      <c r="M728" s="201"/>
      <c r="N728" s="202"/>
      <c r="O728" s="202"/>
      <c r="P728" s="202"/>
      <c r="Q728" s="202"/>
      <c r="R728" s="202"/>
      <c r="S728" s="202"/>
      <c r="T728" s="203"/>
      <c r="AT728" s="199" t="s">
        <v>196</v>
      </c>
      <c r="AU728" s="199" t="s">
        <v>80</v>
      </c>
      <c r="AV728" s="12" t="s">
        <v>24</v>
      </c>
      <c r="AW728" s="12" t="s">
        <v>37</v>
      </c>
      <c r="AX728" s="12" t="s">
        <v>73</v>
      </c>
      <c r="AY728" s="199" t="s">
        <v>187</v>
      </c>
    </row>
    <row r="729" spans="2:65" s="13" customFormat="1">
      <c r="B729" s="204"/>
      <c r="D729" s="196" t="s">
        <v>196</v>
      </c>
      <c r="E729" s="205" t="s">
        <v>5</v>
      </c>
      <c r="F729" s="206" t="s">
        <v>715</v>
      </c>
      <c r="H729" s="207">
        <v>3.7240000000000002</v>
      </c>
      <c r="I729" s="208"/>
      <c r="L729" s="204"/>
      <c r="M729" s="209"/>
      <c r="N729" s="210"/>
      <c r="O729" s="210"/>
      <c r="P729" s="210"/>
      <c r="Q729" s="210"/>
      <c r="R729" s="210"/>
      <c r="S729" s="210"/>
      <c r="T729" s="211"/>
      <c r="AT729" s="205" t="s">
        <v>196</v>
      </c>
      <c r="AU729" s="205" t="s">
        <v>80</v>
      </c>
      <c r="AV729" s="13" t="s">
        <v>80</v>
      </c>
      <c r="AW729" s="13" t="s">
        <v>37</v>
      </c>
      <c r="AX729" s="13" t="s">
        <v>73</v>
      </c>
      <c r="AY729" s="205" t="s">
        <v>187</v>
      </c>
    </row>
    <row r="730" spans="2:65" s="14" customFormat="1">
      <c r="B730" s="212"/>
      <c r="D730" s="196" t="s">
        <v>196</v>
      </c>
      <c r="E730" s="213" t="s">
        <v>5</v>
      </c>
      <c r="F730" s="214" t="s">
        <v>201</v>
      </c>
      <c r="H730" s="215">
        <v>3.7240000000000002</v>
      </c>
      <c r="I730" s="216"/>
      <c r="L730" s="212"/>
      <c r="M730" s="217"/>
      <c r="N730" s="218"/>
      <c r="O730" s="218"/>
      <c r="P730" s="218"/>
      <c r="Q730" s="218"/>
      <c r="R730" s="218"/>
      <c r="S730" s="218"/>
      <c r="T730" s="219"/>
      <c r="AT730" s="213" t="s">
        <v>196</v>
      </c>
      <c r="AU730" s="213" t="s">
        <v>80</v>
      </c>
      <c r="AV730" s="14" t="s">
        <v>202</v>
      </c>
      <c r="AW730" s="14" t="s">
        <v>37</v>
      </c>
      <c r="AX730" s="14" t="s">
        <v>73</v>
      </c>
      <c r="AY730" s="213" t="s">
        <v>187</v>
      </c>
    </row>
    <row r="731" spans="2:65" s="15" customFormat="1">
      <c r="B731" s="220"/>
      <c r="D731" s="221" t="s">
        <v>196</v>
      </c>
      <c r="E731" s="222" t="s">
        <v>5</v>
      </c>
      <c r="F731" s="223" t="s">
        <v>203</v>
      </c>
      <c r="H731" s="224">
        <v>10.41</v>
      </c>
      <c r="I731" s="225"/>
      <c r="L731" s="220"/>
      <c r="M731" s="226"/>
      <c r="N731" s="227"/>
      <c r="O731" s="227"/>
      <c r="P731" s="227"/>
      <c r="Q731" s="227"/>
      <c r="R731" s="227"/>
      <c r="S731" s="227"/>
      <c r="T731" s="228"/>
      <c r="AT731" s="229" t="s">
        <v>196</v>
      </c>
      <c r="AU731" s="229" t="s">
        <v>80</v>
      </c>
      <c r="AV731" s="15" t="s">
        <v>194</v>
      </c>
      <c r="AW731" s="15" t="s">
        <v>37</v>
      </c>
      <c r="AX731" s="15" t="s">
        <v>24</v>
      </c>
      <c r="AY731" s="229" t="s">
        <v>187</v>
      </c>
    </row>
    <row r="732" spans="2:65" s="1" customFormat="1" ht="22.5" customHeight="1">
      <c r="B732" s="182"/>
      <c r="C732" s="183" t="s">
        <v>716</v>
      </c>
      <c r="D732" s="183" t="s">
        <v>189</v>
      </c>
      <c r="E732" s="184" t="s">
        <v>717</v>
      </c>
      <c r="F732" s="185" t="s">
        <v>718</v>
      </c>
      <c r="G732" s="186" t="s">
        <v>192</v>
      </c>
      <c r="H732" s="187">
        <v>30.827000000000002</v>
      </c>
      <c r="I732" s="188"/>
      <c r="J732" s="189">
        <f>ROUND(I732*H732,2)</f>
        <v>0</v>
      </c>
      <c r="K732" s="185" t="s">
        <v>193</v>
      </c>
      <c r="L732" s="42"/>
      <c r="M732" s="190" t="s">
        <v>5</v>
      </c>
      <c r="N732" s="191" t="s">
        <v>44</v>
      </c>
      <c r="O732" s="43"/>
      <c r="P732" s="192">
        <f>O732*H732</f>
        <v>0</v>
      </c>
      <c r="Q732" s="192">
        <v>2.45329</v>
      </c>
      <c r="R732" s="192">
        <f>Q732*H732</f>
        <v>75.627570829999996</v>
      </c>
      <c r="S732" s="192">
        <v>0</v>
      </c>
      <c r="T732" s="193">
        <f>S732*H732</f>
        <v>0</v>
      </c>
      <c r="AR732" s="25" t="s">
        <v>194</v>
      </c>
      <c r="AT732" s="25" t="s">
        <v>189</v>
      </c>
      <c r="AU732" s="25" t="s">
        <v>80</v>
      </c>
      <c r="AY732" s="25" t="s">
        <v>187</v>
      </c>
      <c r="BE732" s="194">
        <f>IF(N732="základní",J732,0)</f>
        <v>0</v>
      </c>
      <c r="BF732" s="194">
        <f>IF(N732="snížená",J732,0)</f>
        <v>0</v>
      </c>
      <c r="BG732" s="194">
        <f>IF(N732="zákl. přenesená",J732,0)</f>
        <v>0</v>
      </c>
      <c r="BH732" s="194">
        <f>IF(N732="sníž. přenesená",J732,0)</f>
        <v>0</v>
      </c>
      <c r="BI732" s="194">
        <f>IF(N732="nulová",J732,0)</f>
        <v>0</v>
      </c>
      <c r="BJ732" s="25" t="s">
        <v>24</v>
      </c>
      <c r="BK732" s="194">
        <f>ROUND(I732*H732,2)</f>
        <v>0</v>
      </c>
      <c r="BL732" s="25" t="s">
        <v>194</v>
      </c>
      <c r="BM732" s="25" t="s">
        <v>719</v>
      </c>
    </row>
    <row r="733" spans="2:65" s="12" customFormat="1">
      <c r="B733" s="195"/>
      <c r="D733" s="196" t="s">
        <v>196</v>
      </c>
      <c r="E733" s="197" t="s">
        <v>5</v>
      </c>
      <c r="F733" s="198" t="s">
        <v>720</v>
      </c>
      <c r="H733" s="199" t="s">
        <v>5</v>
      </c>
      <c r="I733" s="200"/>
      <c r="L733" s="195"/>
      <c r="M733" s="201"/>
      <c r="N733" s="202"/>
      <c r="O733" s="202"/>
      <c r="P733" s="202"/>
      <c r="Q733" s="202"/>
      <c r="R733" s="202"/>
      <c r="S733" s="202"/>
      <c r="T733" s="203"/>
      <c r="AT733" s="199" t="s">
        <v>196</v>
      </c>
      <c r="AU733" s="199" t="s">
        <v>80</v>
      </c>
      <c r="AV733" s="12" t="s">
        <v>24</v>
      </c>
      <c r="AW733" s="12" t="s">
        <v>37</v>
      </c>
      <c r="AX733" s="12" t="s">
        <v>73</v>
      </c>
      <c r="AY733" s="199" t="s">
        <v>187</v>
      </c>
    </row>
    <row r="734" spans="2:65" s="12" customFormat="1">
      <c r="B734" s="195"/>
      <c r="D734" s="196" t="s">
        <v>196</v>
      </c>
      <c r="E734" s="197" t="s">
        <v>5</v>
      </c>
      <c r="F734" s="198" t="s">
        <v>721</v>
      </c>
      <c r="H734" s="199" t="s">
        <v>5</v>
      </c>
      <c r="I734" s="200"/>
      <c r="L734" s="195"/>
      <c r="M734" s="201"/>
      <c r="N734" s="202"/>
      <c r="O734" s="202"/>
      <c r="P734" s="202"/>
      <c r="Q734" s="202"/>
      <c r="R734" s="202"/>
      <c r="S734" s="202"/>
      <c r="T734" s="203"/>
      <c r="AT734" s="199" t="s">
        <v>196</v>
      </c>
      <c r="AU734" s="199" t="s">
        <v>80</v>
      </c>
      <c r="AV734" s="12" t="s">
        <v>24</v>
      </c>
      <c r="AW734" s="12" t="s">
        <v>37</v>
      </c>
      <c r="AX734" s="12" t="s">
        <v>73</v>
      </c>
      <c r="AY734" s="199" t="s">
        <v>187</v>
      </c>
    </row>
    <row r="735" spans="2:65" s="13" customFormat="1">
      <c r="B735" s="204"/>
      <c r="D735" s="196" t="s">
        <v>196</v>
      </c>
      <c r="E735" s="205" t="s">
        <v>5</v>
      </c>
      <c r="F735" s="206" t="s">
        <v>722</v>
      </c>
      <c r="H735" s="207">
        <v>1.2290000000000001</v>
      </c>
      <c r="I735" s="208"/>
      <c r="L735" s="204"/>
      <c r="M735" s="209"/>
      <c r="N735" s="210"/>
      <c r="O735" s="210"/>
      <c r="P735" s="210"/>
      <c r="Q735" s="210"/>
      <c r="R735" s="210"/>
      <c r="S735" s="210"/>
      <c r="T735" s="211"/>
      <c r="AT735" s="205" t="s">
        <v>196</v>
      </c>
      <c r="AU735" s="205" t="s">
        <v>80</v>
      </c>
      <c r="AV735" s="13" t="s">
        <v>80</v>
      </c>
      <c r="AW735" s="13" t="s">
        <v>37</v>
      </c>
      <c r="AX735" s="13" t="s">
        <v>73</v>
      </c>
      <c r="AY735" s="205" t="s">
        <v>187</v>
      </c>
    </row>
    <row r="736" spans="2:65" s="12" customFormat="1">
      <c r="B736" s="195"/>
      <c r="D736" s="196" t="s">
        <v>196</v>
      </c>
      <c r="E736" s="197" t="s">
        <v>5</v>
      </c>
      <c r="F736" s="198" t="s">
        <v>723</v>
      </c>
      <c r="H736" s="199" t="s">
        <v>5</v>
      </c>
      <c r="I736" s="200"/>
      <c r="L736" s="195"/>
      <c r="M736" s="201"/>
      <c r="N736" s="202"/>
      <c r="O736" s="202"/>
      <c r="P736" s="202"/>
      <c r="Q736" s="202"/>
      <c r="R736" s="202"/>
      <c r="S736" s="202"/>
      <c r="T736" s="203"/>
      <c r="AT736" s="199" t="s">
        <v>196</v>
      </c>
      <c r="AU736" s="199" t="s">
        <v>80</v>
      </c>
      <c r="AV736" s="12" t="s">
        <v>24</v>
      </c>
      <c r="AW736" s="12" t="s">
        <v>37</v>
      </c>
      <c r="AX736" s="12" t="s">
        <v>73</v>
      </c>
      <c r="AY736" s="199" t="s">
        <v>187</v>
      </c>
    </row>
    <row r="737" spans="2:51" s="13" customFormat="1">
      <c r="B737" s="204"/>
      <c r="D737" s="196" t="s">
        <v>196</v>
      </c>
      <c r="E737" s="205" t="s">
        <v>5</v>
      </c>
      <c r="F737" s="206" t="s">
        <v>724</v>
      </c>
      <c r="H737" s="207">
        <v>0.749</v>
      </c>
      <c r="I737" s="208"/>
      <c r="L737" s="204"/>
      <c r="M737" s="209"/>
      <c r="N737" s="210"/>
      <c r="O737" s="210"/>
      <c r="P737" s="210"/>
      <c r="Q737" s="210"/>
      <c r="R737" s="210"/>
      <c r="S737" s="210"/>
      <c r="T737" s="211"/>
      <c r="AT737" s="205" t="s">
        <v>196</v>
      </c>
      <c r="AU737" s="205" t="s">
        <v>80</v>
      </c>
      <c r="AV737" s="13" t="s">
        <v>80</v>
      </c>
      <c r="AW737" s="13" t="s">
        <v>37</v>
      </c>
      <c r="AX737" s="13" t="s">
        <v>73</v>
      </c>
      <c r="AY737" s="205" t="s">
        <v>187</v>
      </c>
    </row>
    <row r="738" spans="2:51" s="13" customFormat="1">
      <c r="B738" s="204"/>
      <c r="D738" s="196" t="s">
        <v>196</v>
      </c>
      <c r="E738" s="205" t="s">
        <v>5</v>
      </c>
      <c r="F738" s="206" t="s">
        <v>725</v>
      </c>
      <c r="H738" s="207">
        <v>0.47199999999999998</v>
      </c>
      <c r="I738" s="208"/>
      <c r="L738" s="204"/>
      <c r="M738" s="209"/>
      <c r="N738" s="210"/>
      <c r="O738" s="210"/>
      <c r="P738" s="210"/>
      <c r="Q738" s="210"/>
      <c r="R738" s="210"/>
      <c r="S738" s="210"/>
      <c r="T738" s="211"/>
      <c r="AT738" s="205" t="s">
        <v>196</v>
      </c>
      <c r="AU738" s="205" t="s">
        <v>80</v>
      </c>
      <c r="AV738" s="13" t="s">
        <v>80</v>
      </c>
      <c r="AW738" s="13" t="s">
        <v>37</v>
      </c>
      <c r="AX738" s="13" t="s">
        <v>73</v>
      </c>
      <c r="AY738" s="205" t="s">
        <v>187</v>
      </c>
    </row>
    <row r="739" spans="2:51" s="14" customFormat="1">
      <c r="B739" s="212"/>
      <c r="D739" s="196" t="s">
        <v>196</v>
      </c>
      <c r="E739" s="213" t="s">
        <v>5</v>
      </c>
      <c r="F739" s="214" t="s">
        <v>201</v>
      </c>
      <c r="H739" s="215">
        <v>2.4500000000000002</v>
      </c>
      <c r="I739" s="216"/>
      <c r="L739" s="212"/>
      <c r="M739" s="217"/>
      <c r="N739" s="218"/>
      <c r="O739" s="218"/>
      <c r="P739" s="218"/>
      <c r="Q739" s="218"/>
      <c r="R739" s="218"/>
      <c r="S739" s="218"/>
      <c r="T739" s="219"/>
      <c r="AT739" s="213" t="s">
        <v>196</v>
      </c>
      <c r="AU739" s="213" t="s">
        <v>80</v>
      </c>
      <c r="AV739" s="14" t="s">
        <v>202</v>
      </c>
      <c r="AW739" s="14" t="s">
        <v>37</v>
      </c>
      <c r="AX739" s="14" t="s">
        <v>73</v>
      </c>
      <c r="AY739" s="213" t="s">
        <v>187</v>
      </c>
    </row>
    <row r="740" spans="2:51" s="12" customFormat="1">
      <c r="B740" s="195"/>
      <c r="D740" s="196" t="s">
        <v>196</v>
      </c>
      <c r="E740" s="197" t="s">
        <v>5</v>
      </c>
      <c r="F740" s="198" t="s">
        <v>726</v>
      </c>
      <c r="H740" s="199" t="s">
        <v>5</v>
      </c>
      <c r="I740" s="200"/>
      <c r="L740" s="195"/>
      <c r="M740" s="201"/>
      <c r="N740" s="202"/>
      <c r="O740" s="202"/>
      <c r="P740" s="202"/>
      <c r="Q740" s="202"/>
      <c r="R740" s="202"/>
      <c r="S740" s="202"/>
      <c r="T740" s="203"/>
      <c r="AT740" s="199" t="s">
        <v>196</v>
      </c>
      <c r="AU740" s="199" t="s">
        <v>80</v>
      </c>
      <c r="AV740" s="12" t="s">
        <v>24</v>
      </c>
      <c r="AW740" s="12" t="s">
        <v>37</v>
      </c>
      <c r="AX740" s="12" t="s">
        <v>73</v>
      </c>
      <c r="AY740" s="199" t="s">
        <v>187</v>
      </c>
    </row>
    <row r="741" spans="2:51" s="12" customFormat="1">
      <c r="B741" s="195"/>
      <c r="D741" s="196" t="s">
        <v>196</v>
      </c>
      <c r="E741" s="197" t="s">
        <v>5</v>
      </c>
      <c r="F741" s="198" t="s">
        <v>727</v>
      </c>
      <c r="H741" s="199" t="s">
        <v>5</v>
      </c>
      <c r="I741" s="200"/>
      <c r="L741" s="195"/>
      <c r="M741" s="201"/>
      <c r="N741" s="202"/>
      <c r="O741" s="202"/>
      <c r="P741" s="202"/>
      <c r="Q741" s="202"/>
      <c r="R741" s="202"/>
      <c r="S741" s="202"/>
      <c r="T741" s="203"/>
      <c r="AT741" s="199" t="s">
        <v>196</v>
      </c>
      <c r="AU741" s="199" t="s">
        <v>80</v>
      </c>
      <c r="AV741" s="12" t="s">
        <v>24</v>
      </c>
      <c r="AW741" s="12" t="s">
        <v>37</v>
      </c>
      <c r="AX741" s="12" t="s">
        <v>73</v>
      </c>
      <c r="AY741" s="199" t="s">
        <v>187</v>
      </c>
    </row>
    <row r="742" spans="2:51" s="13" customFormat="1">
      <c r="B742" s="204"/>
      <c r="D742" s="196" t="s">
        <v>196</v>
      </c>
      <c r="E742" s="205" t="s">
        <v>5</v>
      </c>
      <c r="F742" s="206" t="s">
        <v>728</v>
      </c>
      <c r="H742" s="207">
        <v>12.182</v>
      </c>
      <c r="I742" s="208"/>
      <c r="L742" s="204"/>
      <c r="M742" s="209"/>
      <c r="N742" s="210"/>
      <c r="O742" s="210"/>
      <c r="P742" s="210"/>
      <c r="Q742" s="210"/>
      <c r="R742" s="210"/>
      <c r="S742" s="210"/>
      <c r="T742" s="211"/>
      <c r="AT742" s="205" t="s">
        <v>196</v>
      </c>
      <c r="AU742" s="205" t="s">
        <v>80</v>
      </c>
      <c r="AV742" s="13" t="s">
        <v>80</v>
      </c>
      <c r="AW742" s="13" t="s">
        <v>37</v>
      </c>
      <c r="AX742" s="13" t="s">
        <v>73</v>
      </c>
      <c r="AY742" s="205" t="s">
        <v>187</v>
      </c>
    </row>
    <row r="743" spans="2:51" s="13" customFormat="1">
      <c r="B743" s="204"/>
      <c r="D743" s="196" t="s">
        <v>196</v>
      </c>
      <c r="E743" s="205" t="s">
        <v>5</v>
      </c>
      <c r="F743" s="206" t="s">
        <v>729</v>
      </c>
      <c r="H743" s="207">
        <v>1.2250000000000001</v>
      </c>
      <c r="I743" s="208"/>
      <c r="L743" s="204"/>
      <c r="M743" s="209"/>
      <c r="N743" s="210"/>
      <c r="O743" s="210"/>
      <c r="P743" s="210"/>
      <c r="Q743" s="210"/>
      <c r="R743" s="210"/>
      <c r="S743" s="210"/>
      <c r="T743" s="211"/>
      <c r="AT743" s="205" t="s">
        <v>196</v>
      </c>
      <c r="AU743" s="205" t="s">
        <v>80</v>
      </c>
      <c r="AV743" s="13" t="s">
        <v>80</v>
      </c>
      <c r="AW743" s="13" t="s">
        <v>37</v>
      </c>
      <c r="AX743" s="13" t="s">
        <v>73</v>
      </c>
      <c r="AY743" s="205" t="s">
        <v>187</v>
      </c>
    </row>
    <row r="744" spans="2:51" s="13" customFormat="1">
      <c r="B744" s="204"/>
      <c r="D744" s="196" t="s">
        <v>196</v>
      </c>
      <c r="E744" s="205" t="s">
        <v>5</v>
      </c>
      <c r="F744" s="206" t="s">
        <v>730</v>
      </c>
      <c r="H744" s="207">
        <v>1.276</v>
      </c>
      <c r="I744" s="208"/>
      <c r="L744" s="204"/>
      <c r="M744" s="209"/>
      <c r="N744" s="210"/>
      <c r="O744" s="210"/>
      <c r="P744" s="210"/>
      <c r="Q744" s="210"/>
      <c r="R744" s="210"/>
      <c r="S744" s="210"/>
      <c r="T744" s="211"/>
      <c r="AT744" s="205" t="s">
        <v>196</v>
      </c>
      <c r="AU744" s="205" t="s">
        <v>80</v>
      </c>
      <c r="AV744" s="13" t="s">
        <v>80</v>
      </c>
      <c r="AW744" s="13" t="s">
        <v>37</v>
      </c>
      <c r="AX744" s="13" t="s">
        <v>73</v>
      </c>
      <c r="AY744" s="205" t="s">
        <v>187</v>
      </c>
    </row>
    <row r="745" spans="2:51" s="13" customFormat="1">
      <c r="B745" s="204"/>
      <c r="D745" s="196" t="s">
        <v>196</v>
      </c>
      <c r="E745" s="205" t="s">
        <v>5</v>
      </c>
      <c r="F745" s="206" t="s">
        <v>731</v>
      </c>
      <c r="H745" s="207">
        <v>1.476</v>
      </c>
      <c r="I745" s="208"/>
      <c r="L745" s="204"/>
      <c r="M745" s="209"/>
      <c r="N745" s="210"/>
      <c r="O745" s="210"/>
      <c r="P745" s="210"/>
      <c r="Q745" s="210"/>
      <c r="R745" s="210"/>
      <c r="S745" s="210"/>
      <c r="T745" s="211"/>
      <c r="AT745" s="205" t="s">
        <v>196</v>
      </c>
      <c r="AU745" s="205" t="s">
        <v>80</v>
      </c>
      <c r="AV745" s="13" t="s">
        <v>80</v>
      </c>
      <c r="AW745" s="13" t="s">
        <v>37</v>
      </c>
      <c r="AX745" s="13" t="s">
        <v>73</v>
      </c>
      <c r="AY745" s="205" t="s">
        <v>187</v>
      </c>
    </row>
    <row r="746" spans="2:51" s="13" customFormat="1">
      <c r="B746" s="204"/>
      <c r="D746" s="196" t="s">
        <v>196</v>
      </c>
      <c r="E746" s="205" t="s">
        <v>5</v>
      </c>
      <c r="F746" s="206" t="s">
        <v>732</v>
      </c>
      <c r="H746" s="207">
        <v>1.117</v>
      </c>
      <c r="I746" s="208"/>
      <c r="L746" s="204"/>
      <c r="M746" s="209"/>
      <c r="N746" s="210"/>
      <c r="O746" s="210"/>
      <c r="P746" s="210"/>
      <c r="Q746" s="210"/>
      <c r="R746" s="210"/>
      <c r="S746" s="210"/>
      <c r="T746" s="211"/>
      <c r="AT746" s="205" t="s">
        <v>196</v>
      </c>
      <c r="AU746" s="205" t="s">
        <v>80</v>
      </c>
      <c r="AV746" s="13" t="s">
        <v>80</v>
      </c>
      <c r="AW746" s="13" t="s">
        <v>37</v>
      </c>
      <c r="AX746" s="13" t="s">
        <v>73</v>
      </c>
      <c r="AY746" s="205" t="s">
        <v>187</v>
      </c>
    </row>
    <row r="747" spans="2:51" s="13" customFormat="1">
      <c r="B747" s="204"/>
      <c r="D747" s="196" t="s">
        <v>196</v>
      </c>
      <c r="E747" s="205" t="s">
        <v>5</v>
      </c>
      <c r="F747" s="206" t="s">
        <v>733</v>
      </c>
      <c r="H747" s="207">
        <v>1.3</v>
      </c>
      <c r="I747" s="208"/>
      <c r="L747" s="204"/>
      <c r="M747" s="209"/>
      <c r="N747" s="210"/>
      <c r="O747" s="210"/>
      <c r="P747" s="210"/>
      <c r="Q747" s="210"/>
      <c r="R747" s="210"/>
      <c r="S747" s="210"/>
      <c r="T747" s="211"/>
      <c r="AT747" s="205" t="s">
        <v>196</v>
      </c>
      <c r="AU747" s="205" t="s">
        <v>80</v>
      </c>
      <c r="AV747" s="13" t="s">
        <v>80</v>
      </c>
      <c r="AW747" s="13" t="s">
        <v>37</v>
      </c>
      <c r="AX747" s="13" t="s">
        <v>73</v>
      </c>
      <c r="AY747" s="205" t="s">
        <v>187</v>
      </c>
    </row>
    <row r="748" spans="2:51" s="12" customFormat="1">
      <c r="B748" s="195"/>
      <c r="D748" s="196" t="s">
        <v>196</v>
      </c>
      <c r="E748" s="197" t="s">
        <v>5</v>
      </c>
      <c r="F748" s="198" t="s">
        <v>723</v>
      </c>
      <c r="H748" s="199" t="s">
        <v>5</v>
      </c>
      <c r="I748" s="200"/>
      <c r="L748" s="195"/>
      <c r="M748" s="201"/>
      <c r="N748" s="202"/>
      <c r="O748" s="202"/>
      <c r="P748" s="202"/>
      <c r="Q748" s="202"/>
      <c r="R748" s="202"/>
      <c r="S748" s="202"/>
      <c r="T748" s="203"/>
      <c r="AT748" s="199" t="s">
        <v>196</v>
      </c>
      <c r="AU748" s="199" t="s">
        <v>80</v>
      </c>
      <c r="AV748" s="12" t="s">
        <v>24</v>
      </c>
      <c r="AW748" s="12" t="s">
        <v>37</v>
      </c>
      <c r="AX748" s="12" t="s">
        <v>73</v>
      </c>
      <c r="AY748" s="199" t="s">
        <v>187</v>
      </c>
    </row>
    <row r="749" spans="2:51" s="13" customFormat="1">
      <c r="B749" s="204"/>
      <c r="D749" s="196" t="s">
        <v>196</v>
      </c>
      <c r="E749" s="205" t="s">
        <v>5</v>
      </c>
      <c r="F749" s="206" t="s">
        <v>734</v>
      </c>
      <c r="H749" s="207">
        <v>1.0940000000000001</v>
      </c>
      <c r="I749" s="208"/>
      <c r="L749" s="204"/>
      <c r="M749" s="209"/>
      <c r="N749" s="210"/>
      <c r="O749" s="210"/>
      <c r="P749" s="210"/>
      <c r="Q749" s="210"/>
      <c r="R749" s="210"/>
      <c r="S749" s="210"/>
      <c r="T749" s="211"/>
      <c r="AT749" s="205" t="s">
        <v>196</v>
      </c>
      <c r="AU749" s="205" t="s">
        <v>80</v>
      </c>
      <c r="AV749" s="13" t="s">
        <v>80</v>
      </c>
      <c r="AW749" s="13" t="s">
        <v>37</v>
      </c>
      <c r="AX749" s="13" t="s">
        <v>73</v>
      </c>
      <c r="AY749" s="205" t="s">
        <v>187</v>
      </c>
    </row>
    <row r="750" spans="2:51" s="13" customFormat="1">
      <c r="B750" s="204"/>
      <c r="D750" s="196" t="s">
        <v>196</v>
      </c>
      <c r="E750" s="205" t="s">
        <v>5</v>
      </c>
      <c r="F750" s="206" t="s">
        <v>735</v>
      </c>
      <c r="H750" s="207">
        <v>1.0920000000000001</v>
      </c>
      <c r="I750" s="208"/>
      <c r="L750" s="204"/>
      <c r="M750" s="209"/>
      <c r="N750" s="210"/>
      <c r="O750" s="210"/>
      <c r="P750" s="210"/>
      <c r="Q750" s="210"/>
      <c r="R750" s="210"/>
      <c r="S750" s="210"/>
      <c r="T750" s="211"/>
      <c r="AT750" s="205" t="s">
        <v>196</v>
      </c>
      <c r="AU750" s="205" t="s">
        <v>80</v>
      </c>
      <c r="AV750" s="13" t="s">
        <v>80</v>
      </c>
      <c r="AW750" s="13" t="s">
        <v>37</v>
      </c>
      <c r="AX750" s="13" t="s">
        <v>73</v>
      </c>
      <c r="AY750" s="205" t="s">
        <v>187</v>
      </c>
    </row>
    <row r="751" spans="2:51" s="13" customFormat="1">
      <c r="B751" s="204"/>
      <c r="D751" s="196" t="s">
        <v>196</v>
      </c>
      <c r="E751" s="205" t="s">
        <v>5</v>
      </c>
      <c r="F751" s="206" t="s">
        <v>736</v>
      </c>
      <c r="H751" s="207">
        <v>1.109</v>
      </c>
      <c r="I751" s="208"/>
      <c r="L751" s="204"/>
      <c r="M751" s="209"/>
      <c r="N751" s="210"/>
      <c r="O751" s="210"/>
      <c r="P751" s="210"/>
      <c r="Q751" s="210"/>
      <c r="R751" s="210"/>
      <c r="S751" s="210"/>
      <c r="T751" s="211"/>
      <c r="AT751" s="205" t="s">
        <v>196</v>
      </c>
      <c r="AU751" s="205" t="s">
        <v>80</v>
      </c>
      <c r="AV751" s="13" t="s">
        <v>80</v>
      </c>
      <c r="AW751" s="13" t="s">
        <v>37</v>
      </c>
      <c r="AX751" s="13" t="s">
        <v>73</v>
      </c>
      <c r="AY751" s="205" t="s">
        <v>187</v>
      </c>
    </row>
    <row r="752" spans="2:51" s="13" customFormat="1">
      <c r="B752" s="204"/>
      <c r="D752" s="196" t="s">
        <v>196</v>
      </c>
      <c r="E752" s="205" t="s">
        <v>5</v>
      </c>
      <c r="F752" s="206" t="s">
        <v>737</v>
      </c>
      <c r="H752" s="207">
        <v>1.2090000000000001</v>
      </c>
      <c r="I752" s="208"/>
      <c r="L752" s="204"/>
      <c r="M752" s="209"/>
      <c r="N752" s="210"/>
      <c r="O752" s="210"/>
      <c r="P752" s="210"/>
      <c r="Q752" s="210"/>
      <c r="R752" s="210"/>
      <c r="S752" s="210"/>
      <c r="T752" s="211"/>
      <c r="AT752" s="205" t="s">
        <v>196</v>
      </c>
      <c r="AU752" s="205" t="s">
        <v>80</v>
      </c>
      <c r="AV752" s="13" t="s">
        <v>80</v>
      </c>
      <c r="AW752" s="13" t="s">
        <v>37</v>
      </c>
      <c r="AX752" s="13" t="s">
        <v>73</v>
      </c>
      <c r="AY752" s="205" t="s">
        <v>187</v>
      </c>
    </row>
    <row r="753" spans="2:65" s="13" customFormat="1">
      <c r="B753" s="204"/>
      <c r="D753" s="196" t="s">
        <v>196</v>
      </c>
      <c r="E753" s="205" t="s">
        <v>5</v>
      </c>
      <c r="F753" s="206" t="s">
        <v>738</v>
      </c>
      <c r="H753" s="207">
        <v>1.0429999999999999</v>
      </c>
      <c r="I753" s="208"/>
      <c r="L753" s="204"/>
      <c r="M753" s="209"/>
      <c r="N753" s="210"/>
      <c r="O753" s="210"/>
      <c r="P753" s="210"/>
      <c r="Q753" s="210"/>
      <c r="R753" s="210"/>
      <c r="S753" s="210"/>
      <c r="T753" s="211"/>
      <c r="AT753" s="205" t="s">
        <v>196</v>
      </c>
      <c r="AU753" s="205" t="s">
        <v>80</v>
      </c>
      <c r="AV753" s="13" t="s">
        <v>80</v>
      </c>
      <c r="AW753" s="13" t="s">
        <v>37</v>
      </c>
      <c r="AX753" s="13" t="s">
        <v>73</v>
      </c>
      <c r="AY753" s="205" t="s">
        <v>187</v>
      </c>
    </row>
    <row r="754" spans="2:65" s="13" customFormat="1">
      <c r="B754" s="204"/>
      <c r="D754" s="196" t="s">
        <v>196</v>
      </c>
      <c r="E754" s="205" t="s">
        <v>5</v>
      </c>
      <c r="F754" s="206" t="s">
        <v>739</v>
      </c>
      <c r="H754" s="207">
        <v>1.1220000000000001</v>
      </c>
      <c r="I754" s="208"/>
      <c r="L754" s="204"/>
      <c r="M754" s="209"/>
      <c r="N754" s="210"/>
      <c r="O754" s="210"/>
      <c r="P754" s="210"/>
      <c r="Q754" s="210"/>
      <c r="R754" s="210"/>
      <c r="S754" s="210"/>
      <c r="T754" s="211"/>
      <c r="AT754" s="205" t="s">
        <v>196</v>
      </c>
      <c r="AU754" s="205" t="s">
        <v>80</v>
      </c>
      <c r="AV754" s="13" t="s">
        <v>80</v>
      </c>
      <c r="AW754" s="13" t="s">
        <v>37</v>
      </c>
      <c r="AX754" s="13" t="s">
        <v>73</v>
      </c>
      <c r="AY754" s="205" t="s">
        <v>187</v>
      </c>
    </row>
    <row r="755" spans="2:65" s="13" customFormat="1">
      <c r="B755" s="204"/>
      <c r="D755" s="196" t="s">
        <v>196</v>
      </c>
      <c r="E755" s="205" t="s">
        <v>5</v>
      </c>
      <c r="F755" s="206" t="s">
        <v>740</v>
      </c>
      <c r="H755" s="207">
        <v>0.24199999999999999</v>
      </c>
      <c r="I755" s="208"/>
      <c r="L755" s="204"/>
      <c r="M755" s="209"/>
      <c r="N755" s="210"/>
      <c r="O755" s="210"/>
      <c r="P755" s="210"/>
      <c r="Q755" s="210"/>
      <c r="R755" s="210"/>
      <c r="S755" s="210"/>
      <c r="T755" s="211"/>
      <c r="AT755" s="205" t="s">
        <v>196</v>
      </c>
      <c r="AU755" s="205" t="s">
        <v>80</v>
      </c>
      <c r="AV755" s="13" t="s">
        <v>80</v>
      </c>
      <c r="AW755" s="13" t="s">
        <v>37</v>
      </c>
      <c r="AX755" s="13" t="s">
        <v>73</v>
      </c>
      <c r="AY755" s="205" t="s">
        <v>187</v>
      </c>
    </row>
    <row r="756" spans="2:65" s="13" customFormat="1">
      <c r="B756" s="204"/>
      <c r="D756" s="196" t="s">
        <v>196</v>
      </c>
      <c r="E756" s="205" t="s">
        <v>5</v>
      </c>
      <c r="F756" s="206" t="s">
        <v>741</v>
      </c>
      <c r="H756" s="207">
        <v>0.21</v>
      </c>
      <c r="I756" s="208"/>
      <c r="L756" s="204"/>
      <c r="M756" s="209"/>
      <c r="N756" s="210"/>
      <c r="O756" s="210"/>
      <c r="P756" s="210"/>
      <c r="Q756" s="210"/>
      <c r="R756" s="210"/>
      <c r="S756" s="210"/>
      <c r="T756" s="211"/>
      <c r="AT756" s="205" t="s">
        <v>196</v>
      </c>
      <c r="AU756" s="205" t="s">
        <v>80</v>
      </c>
      <c r="AV756" s="13" t="s">
        <v>80</v>
      </c>
      <c r="AW756" s="13" t="s">
        <v>37</v>
      </c>
      <c r="AX756" s="13" t="s">
        <v>73</v>
      </c>
      <c r="AY756" s="205" t="s">
        <v>187</v>
      </c>
    </row>
    <row r="757" spans="2:65" s="13" customFormat="1">
      <c r="B757" s="204"/>
      <c r="D757" s="196" t="s">
        <v>196</v>
      </c>
      <c r="E757" s="205" t="s">
        <v>5</v>
      </c>
      <c r="F757" s="206" t="s">
        <v>742</v>
      </c>
      <c r="H757" s="207">
        <v>0.41099999999999998</v>
      </c>
      <c r="I757" s="208"/>
      <c r="L757" s="204"/>
      <c r="M757" s="209"/>
      <c r="N757" s="210"/>
      <c r="O757" s="210"/>
      <c r="P757" s="210"/>
      <c r="Q757" s="210"/>
      <c r="R757" s="210"/>
      <c r="S757" s="210"/>
      <c r="T757" s="211"/>
      <c r="AT757" s="205" t="s">
        <v>196</v>
      </c>
      <c r="AU757" s="205" t="s">
        <v>80</v>
      </c>
      <c r="AV757" s="13" t="s">
        <v>80</v>
      </c>
      <c r="AW757" s="13" t="s">
        <v>37</v>
      </c>
      <c r="AX757" s="13" t="s">
        <v>73</v>
      </c>
      <c r="AY757" s="205" t="s">
        <v>187</v>
      </c>
    </row>
    <row r="758" spans="2:65" s="13" customFormat="1">
      <c r="B758" s="204"/>
      <c r="D758" s="196" t="s">
        <v>196</v>
      </c>
      <c r="E758" s="205" t="s">
        <v>5</v>
      </c>
      <c r="F758" s="206" t="s">
        <v>743</v>
      </c>
      <c r="H758" s="207">
        <v>0.4</v>
      </c>
      <c r="I758" s="208"/>
      <c r="L758" s="204"/>
      <c r="M758" s="209"/>
      <c r="N758" s="210"/>
      <c r="O758" s="210"/>
      <c r="P758" s="210"/>
      <c r="Q758" s="210"/>
      <c r="R758" s="210"/>
      <c r="S758" s="210"/>
      <c r="T758" s="211"/>
      <c r="AT758" s="205" t="s">
        <v>196</v>
      </c>
      <c r="AU758" s="205" t="s">
        <v>80</v>
      </c>
      <c r="AV758" s="13" t="s">
        <v>80</v>
      </c>
      <c r="AW758" s="13" t="s">
        <v>37</v>
      </c>
      <c r="AX758" s="13" t="s">
        <v>73</v>
      </c>
      <c r="AY758" s="205" t="s">
        <v>187</v>
      </c>
    </row>
    <row r="759" spans="2:65" s="13" customFormat="1">
      <c r="B759" s="204"/>
      <c r="D759" s="196" t="s">
        <v>196</v>
      </c>
      <c r="E759" s="205" t="s">
        <v>5</v>
      </c>
      <c r="F759" s="206" t="s">
        <v>744</v>
      </c>
      <c r="H759" s="207">
        <v>0.55500000000000005</v>
      </c>
      <c r="I759" s="208"/>
      <c r="L759" s="204"/>
      <c r="M759" s="209"/>
      <c r="N759" s="210"/>
      <c r="O759" s="210"/>
      <c r="P759" s="210"/>
      <c r="Q759" s="210"/>
      <c r="R759" s="210"/>
      <c r="S759" s="210"/>
      <c r="T759" s="211"/>
      <c r="AT759" s="205" t="s">
        <v>196</v>
      </c>
      <c r="AU759" s="205" t="s">
        <v>80</v>
      </c>
      <c r="AV759" s="13" t="s">
        <v>80</v>
      </c>
      <c r="AW759" s="13" t="s">
        <v>37</v>
      </c>
      <c r="AX759" s="13" t="s">
        <v>73</v>
      </c>
      <c r="AY759" s="205" t="s">
        <v>187</v>
      </c>
    </row>
    <row r="760" spans="2:65" s="13" customFormat="1">
      <c r="B760" s="204"/>
      <c r="D760" s="196" t="s">
        <v>196</v>
      </c>
      <c r="E760" s="205" t="s">
        <v>5</v>
      </c>
      <c r="F760" s="206" t="s">
        <v>745</v>
      </c>
      <c r="H760" s="207">
        <v>0.65800000000000003</v>
      </c>
      <c r="I760" s="208"/>
      <c r="L760" s="204"/>
      <c r="M760" s="209"/>
      <c r="N760" s="210"/>
      <c r="O760" s="210"/>
      <c r="P760" s="210"/>
      <c r="Q760" s="210"/>
      <c r="R760" s="210"/>
      <c r="S760" s="210"/>
      <c r="T760" s="211"/>
      <c r="AT760" s="205" t="s">
        <v>196</v>
      </c>
      <c r="AU760" s="205" t="s">
        <v>80</v>
      </c>
      <c r="AV760" s="13" t="s">
        <v>80</v>
      </c>
      <c r="AW760" s="13" t="s">
        <v>37</v>
      </c>
      <c r="AX760" s="13" t="s">
        <v>73</v>
      </c>
      <c r="AY760" s="205" t="s">
        <v>187</v>
      </c>
    </row>
    <row r="761" spans="2:65" s="13" customFormat="1">
      <c r="B761" s="204"/>
      <c r="D761" s="196" t="s">
        <v>196</v>
      </c>
      <c r="E761" s="205" t="s">
        <v>5</v>
      </c>
      <c r="F761" s="206" t="s">
        <v>746</v>
      </c>
      <c r="H761" s="207">
        <v>0.65600000000000003</v>
      </c>
      <c r="I761" s="208"/>
      <c r="L761" s="204"/>
      <c r="M761" s="209"/>
      <c r="N761" s="210"/>
      <c r="O761" s="210"/>
      <c r="P761" s="210"/>
      <c r="Q761" s="210"/>
      <c r="R761" s="210"/>
      <c r="S761" s="210"/>
      <c r="T761" s="211"/>
      <c r="AT761" s="205" t="s">
        <v>196</v>
      </c>
      <c r="AU761" s="205" t="s">
        <v>80</v>
      </c>
      <c r="AV761" s="13" t="s">
        <v>80</v>
      </c>
      <c r="AW761" s="13" t="s">
        <v>37</v>
      </c>
      <c r="AX761" s="13" t="s">
        <v>73</v>
      </c>
      <c r="AY761" s="205" t="s">
        <v>187</v>
      </c>
    </row>
    <row r="762" spans="2:65" s="14" customFormat="1">
      <c r="B762" s="212"/>
      <c r="D762" s="196" t="s">
        <v>196</v>
      </c>
      <c r="E762" s="213" t="s">
        <v>5</v>
      </c>
      <c r="F762" s="214" t="s">
        <v>201</v>
      </c>
      <c r="H762" s="215">
        <v>28.376999999999999</v>
      </c>
      <c r="I762" s="216"/>
      <c r="L762" s="212"/>
      <c r="M762" s="217"/>
      <c r="N762" s="218"/>
      <c r="O762" s="218"/>
      <c r="P762" s="218"/>
      <c r="Q762" s="218"/>
      <c r="R762" s="218"/>
      <c r="S762" s="218"/>
      <c r="T762" s="219"/>
      <c r="AT762" s="213" t="s">
        <v>196</v>
      </c>
      <c r="AU762" s="213" t="s">
        <v>80</v>
      </c>
      <c r="AV762" s="14" t="s">
        <v>202</v>
      </c>
      <c r="AW762" s="14" t="s">
        <v>37</v>
      </c>
      <c r="AX762" s="14" t="s">
        <v>73</v>
      </c>
      <c r="AY762" s="213" t="s">
        <v>187</v>
      </c>
    </row>
    <row r="763" spans="2:65" s="15" customFormat="1">
      <c r="B763" s="220"/>
      <c r="D763" s="221" t="s">
        <v>196</v>
      </c>
      <c r="E763" s="222" t="s">
        <v>5</v>
      </c>
      <c r="F763" s="223" t="s">
        <v>203</v>
      </c>
      <c r="H763" s="224">
        <v>30.827000000000002</v>
      </c>
      <c r="I763" s="225"/>
      <c r="L763" s="220"/>
      <c r="M763" s="226"/>
      <c r="N763" s="227"/>
      <c r="O763" s="227"/>
      <c r="P763" s="227"/>
      <c r="Q763" s="227"/>
      <c r="R763" s="227"/>
      <c r="S763" s="227"/>
      <c r="T763" s="228"/>
      <c r="AT763" s="229" t="s">
        <v>196</v>
      </c>
      <c r="AU763" s="229" t="s">
        <v>80</v>
      </c>
      <c r="AV763" s="15" t="s">
        <v>194</v>
      </c>
      <c r="AW763" s="15" t="s">
        <v>37</v>
      </c>
      <c r="AX763" s="15" t="s">
        <v>24</v>
      </c>
      <c r="AY763" s="229" t="s">
        <v>187</v>
      </c>
    </row>
    <row r="764" spans="2:65" s="1" customFormat="1" ht="22.5" customHeight="1">
      <c r="B764" s="182"/>
      <c r="C764" s="183" t="s">
        <v>747</v>
      </c>
      <c r="D764" s="183" t="s">
        <v>189</v>
      </c>
      <c r="E764" s="184" t="s">
        <v>748</v>
      </c>
      <c r="F764" s="185" t="s">
        <v>749</v>
      </c>
      <c r="G764" s="186" t="s">
        <v>192</v>
      </c>
      <c r="H764" s="187">
        <v>29.4</v>
      </c>
      <c r="I764" s="188"/>
      <c r="J764" s="189">
        <f>ROUND(I764*H764,2)</f>
        <v>0</v>
      </c>
      <c r="K764" s="185" t="s">
        <v>193</v>
      </c>
      <c r="L764" s="42"/>
      <c r="M764" s="190" t="s">
        <v>5</v>
      </c>
      <c r="N764" s="191" t="s">
        <v>44</v>
      </c>
      <c r="O764" s="43"/>
      <c r="P764" s="192">
        <f>O764*H764</f>
        <v>0</v>
      </c>
      <c r="Q764" s="192">
        <v>0.60599999999999998</v>
      </c>
      <c r="R764" s="192">
        <f>Q764*H764</f>
        <v>17.816399999999998</v>
      </c>
      <c r="S764" s="192">
        <v>0</v>
      </c>
      <c r="T764" s="193">
        <f>S764*H764</f>
        <v>0</v>
      </c>
      <c r="AR764" s="25" t="s">
        <v>194</v>
      </c>
      <c r="AT764" s="25" t="s">
        <v>189</v>
      </c>
      <c r="AU764" s="25" t="s">
        <v>80</v>
      </c>
      <c r="AY764" s="25" t="s">
        <v>187</v>
      </c>
      <c r="BE764" s="194">
        <f>IF(N764="základní",J764,0)</f>
        <v>0</v>
      </c>
      <c r="BF764" s="194">
        <f>IF(N764="snížená",J764,0)</f>
        <v>0</v>
      </c>
      <c r="BG764" s="194">
        <f>IF(N764="zákl. přenesená",J764,0)</f>
        <v>0</v>
      </c>
      <c r="BH764" s="194">
        <f>IF(N764="sníž. přenesená",J764,0)</f>
        <v>0</v>
      </c>
      <c r="BI764" s="194">
        <f>IF(N764="nulová",J764,0)</f>
        <v>0</v>
      </c>
      <c r="BJ764" s="25" t="s">
        <v>24</v>
      </c>
      <c r="BK764" s="194">
        <f>ROUND(I764*H764,2)</f>
        <v>0</v>
      </c>
      <c r="BL764" s="25" t="s">
        <v>194</v>
      </c>
      <c r="BM764" s="25" t="s">
        <v>750</v>
      </c>
    </row>
    <row r="765" spans="2:65" s="12" customFormat="1">
      <c r="B765" s="195"/>
      <c r="D765" s="196" t="s">
        <v>196</v>
      </c>
      <c r="E765" s="197" t="s">
        <v>5</v>
      </c>
      <c r="F765" s="198" t="s">
        <v>751</v>
      </c>
      <c r="H765" s="199" t="s">
        <v>5</v>
      </c>
      <c r="I765" s="200"/>
      <c r="L765" s="195"/>
      <c r="M765" s="201"/>
      <c r="N765" s="202"/>
      <c r="O765" s="202"/>
      <c r="P765" s="202"/>
      <c r="Q765" s="202"/>
      <c r="R765" s="202"/>
      <c r="S765" s="202"/>
      <c r="T765" s="203"/>
      <c r="AT765" s="199" t="s">
        <v>196</v>
      </c>
      <c r="AU765" s="199" t="s">
        <v>80</v>
      </c>
      <c r="AV765" s="12" t="s">
        <v>24</v>
      </c>
      <c r="AW765" s="12" t="s">
        <v>37</v>
      </c>
      <c r="AX765" s="12" t="s">
        <v>73</v>
      </c>
      <c r="AY765" s="199" t="s">
        <v>187</v>
      </c>
    </row>
    <row r="766" spans="2:65" s="12" customFormat="1">
      <c r="B766" s="195"/>
      <c r="D766" s="196" t="s">
        <v>196</v>
      </c>
      <c r="E766" s="197" t="s">
        <v>5</v>
      </c>
      <c r="F766" s="198" t="s">
        <v>458</v>
      </c>
      <c r="H766" s="199" t="s">
        <v>5</v>
      </c>
      <c r="I766" s="200"/>
      <c r="L766" s="195"/>
      <c r="M766" s="201"/>
      <c r="N766" s="202"/>
      <c r="O766" s="202"/>
      <c r="P766" s="202"/>
      <c r="Q766" s="202"/>
      <c r="R766" s="202"/>
      <c r="S766" s="202"/>
      <c r="T766" s="203"/>
      <c r="AT766" s="199" t="s">
        <v>196</v>
      </c>
      <c r="AU766" s="199" t="s">
        <v>80</v>
      </c>
      <c r="AV766" s="12" t="s">
        <v>24</v>
      </c>
      <c r="AW766" s="12" t="s">
        <v>37</v>
      </c>
      <c r="AX766" s="12" t="s">
        <v>73</v>
      </c>
      <c r="AY766" s="199" t="s">
        <v>187</v>
      </c>
    </row>
    <row r="767" spans="2:65" s="12" customFormat="1">
      <c r="B767" s="195"/>
      <c r="D767" s="196" t="s">
        <v>196</v>
      </c>
      <c r="E767" s="197" t="s">
        <v>5</v>
      </c>
      <c r="F767" s="198" t="s">
        <v>752</v>
      </c>
      <c r="H767" s="199" t="s">
        <v>5</v>
      </c>
      <c r="I767" s="200"/>
      <c r="L767" s="195"/>
      <c r="M767" s="201"/>
      <c r="N767" s="202"/>
      <c r="O767" s="202"/>
      <c r="P767" s="202"/>
      <c r="Q767" s="202"/>
      <c r="R767" s="202"/>
      <c r="S767" s="202"/>
      <c r="T767" s="203"/>
      <c r="AT767" s="199" t="s">
        <v>196</v>
      </c>
      <c r="AU767" s="199" t="s">
        <v>80</v>
      </c>
      <c r="AV767" s="12" t="s">
        <v>24</v>
      </c>
      <c r="AW767" s="12" t="s">
        <v>37</v>
      </c>
      <c r="AX767" s="12" t="s">
        <v>73</v>
      </c>
      <c r="AY767" s="199" t="s">
        <v>187</v>
      </c>
    </row>
    <row r="768" spans="2:65" s="12" customFormat="1">
      <c r="B768" s="195"/>
      <c r="D768" s="196" t="s">
        <v>196</v>
      </c>
      <c r="E768" s="197" t="s">
        <v>5</v>
      </c>
      <c r="F768" s="198" t="s">
        <v>753</v>
      </c>
      <c r="H768" s="199" t="s">
        <v>5</v>
      </c>
      <c r="I768" s="200"/>
      <c r="L768" s="195"/>
      <c r="M768" s="201"/>
      <c r="N768" s="202"/>
      <c r="O768" s="202"/>
      <c r="P768" s="202"/>
      <c r="Q768" s="202"/>
      <c r="R768" s="202"/>
      <c r="S768" s="202"/>
      <c r="T768" s="203"/>
      <c r="AT768" s="199" t="s">
        <v>196</v>
      </c>
      <c r="AU768" s="199" t="s">
        <v>80</v>
      </c>
      <c r="AV768" s="12" t="s">
        <v>24</v>
      </c>
      <c r="AW768" s="12" t="s">
        <v>37</v>
      </c>
      <c r="AX768" s="12" t="s">
        <v>73</v>
      </c>
      <c r="AY768" s="199" t="s">
        <v>187</v>
      </c>
    </row>
    <row r="769" spans="2:65" s="13" customFormat="1">
      <c r="B769" s="204"/>
      <c r="D769" s="196" t="s">
        <v>196</v>
      </c>
      <c r="E769" s="205" t="s">
        <v>5</v>
      </c>
      <c r="F769" s="206" t="s">
        <v>754</v>
      </c>
      <c r="H769" s="207">
        <v>29.4</v>
      </c>
      <c r="I769" s="208"/>
      <c r="L769" s="204"/>
      <c r="M769" s="209"/>
      <c r="N769" s="210"/>
      <c r="O769" s="210"/>
      <c r="P769" s="210"/>
      <c r="Q769" s="210"/>
      <c r="R769" s="210"/>
      <c r="S769" s="210"/>
      <c r="T769" s="211"/>
      <c r="AT769" s="205" t="s">
        <v>196</v>
      </c>
      <c r="AU769" s="205" t="s">
        <v>80</v>
      </c>
      <c r="AV769" s="13" t="s">
        <v>80</v>
      </c>
      <c r="AW769" s="13" t="s">
        <v>37</v>
      </c>
      <c r="AX769" s="13" t="s">
        <v>73</v>
      </c>
      <c r="AY769" s="205" t="s">
        <v>187</v>
      </c>
    </row>
    <row r="770" spans="2:65" s="14" customFormat="1">
      <c r="B770" s="212"/>
      <c r="D770" s="196" t="s">
        <v>196</v>
      </c>
      <c r="E770" s="213" t="s">
        <v>5</v>
      </c>
      <c r="F770" s="214" t="s">
        <v>201</v>
      </c>
      <c r="H770" s="215">
        <v>29.4</v>
      </c>
      <c r="I770" s="216"/>
      <c r="L770" s="212"/>
      <c r="M770" s="217"/>
      <c r="N770" s="218"/>
      <c r="O770" s="218"/>
      <c r="P770" s="218"/>
      <c r="Q770" s="218"/>
      <c r="R770" s="218"/>
      <c r="S770" s="218"/>
      <c r="T770" s="219"/>
      <c r="AT770" s="213" t="s">
        <v>196</v>
      </c>
      <c r="AU770" s="213" t="s">
        <v>80</v>
      </c>
      <c r="AV770" s="14" t="s">
        <v>202</v>
      </c>
      <c r="AW770" s="14" t="s">
        <v>37</v>
      </c>
      <c r="AX770" s="14" t="s">
        <v>73</v>
      </c>
      <c r="AY770" s="213" t="s">
        <v>187</v>
      </c>
    </row>
    <row r="771" spans="2:65" s="15" customFormat="1">
      <c r="B771" s="220"/>
      <c r="D771" s="221" t="s">
        <v>196</v>
      </c>
      <c r="E771" s="222" t="s">
        <v>5</v>
      </c>
      <c r="F771" s="223" t="s">
        <v>203</v>
      </c>
      <c r="H771" s="224">
        <v>29.4</v>
      </c>
      <c r="I771" s="225"/>
      <c r="L771" s="220"/>
      <c r="M771" s="226"/>
      <c r="N771" s="227"/>
      <c r="O771" s="227"/>
      <c r="P771" s="227"/>
      <c r="Q771" s="227"/>
      <c r="R771" s="227"/>
      <c r="S771" s="227"/>
      <c r="T771" s="228"/>
      <c r="AT771" s="229" t="s">
        <v>196</v>
      </c>
      <c r="AU771" s="229" t="s">
        <v>80</v>
      </c>
      <c r="AV771" s="15" t="s">
        <v>194</v>
      </c>
      <c r="AW771" s="15" t="s">
        <v>37</v>
      </c>
      <c r="AX771" s="15" t="s">
        <v>24</v>
      </c>
      <c r="AY771" s="229" t="s">
        <v>187</v>
      </c>
    </row>
    <row r="772" spans="2:65" s="1" customFormat="1" ht="22.5" customHeight="1">
      <c r="B772" s="182"/>
      <c r="C772" s="183" t="s">
        <v>755</v>
      </c>
      <c r="D772" s="183" t="s">
        <v>189</v>
      </c>
      <c r="E772" s="184" t="s">
        <v>756</v>
      </c>
      <c r="F772" s="185" t="s">
        <v>757</v>
      </c>
      <c r="G772" s="186" t="s">
        <v>277</v>
      </c>
      <c r="H772" s="187">
        <v>67.215000000000003</v>
      </c>
      <c r="I772" s="188"/>
      <c r="J772" s="189">
        <f>ROUND(I772*H772,2)</f>
        <v>0</v>
      </c>
      <c r="K772" s="185" t="s">
        <v>193</v>
      </c>
      <c r="L772" s="42"/>
      <c r="M772" s="190" t="s">
        <v>5</v>
      </c>
      <c r="N772" s="191" t="s">
        <v>44</v>
      </c>
      <c r="O772" s="43"/>
      <c r="P772" s="192">
        <f>O772*H772</f>
        <v>0</v>
      </c>
      <c r="Q772" s="192">
        <v>1.3524639999999999E-2</v>
      </c>
      <c r="R772" s="192">
        <f>Q772*H772</f>
        <v>0.90905867760000003</v>
      </c>
      <c r="S772" s="192">
        <v>0</v>
      </c>
      <c r="T772" s="193">
        <f>S772*H772</f>
        <v>0</v>
      </c>
      <c r="AR772" s="25" t="s">
        <v>194</v>
      </c>
      <c r="AT772" s="25" t="s">
        <v>189</v>
      </c>
      <c r="AU772" s="25" t="s">
        <v>80</v>
      </c>
      <c r="AY772" s="25" t="s">
        <v>187</v>
      </c>
      <c r="BE772" s="194">
        <f>IF(N772="základní",J772,0)</f>
        <v>0</v>
      </c>
      <c r="BF772" s="194">
        <f>IF(N772="snížená",J772,0)</f>
        <v>0</v>
      </c>
      <c r="BG772" s="194">
        <f>IF(N772="zákl. přenesená",J772,0)</f>
        <v>0</v>
      </c>
      <c r="BH772" s="194">
        <f>IF(N772="sníž. přenesená",J772,0)</f>
        <v>0</v>
      </c>
      <c r="BI772" s="194">
        <f>IF(N772="nulová",J772,0)</f>
        <v>0</v>
      </c>
      <c r="BJ772" s="25" t="s">
        <v>24</v>
      </c>
      <c r="BK772" s="194">
        <f>ROUND(I772*H772,2)</f>
        <v>0</v>
      </c>
      <c r="BL772" s="25" t="s">
        <v>194</v>
      </c>
      <c r="BM772" s="25" t="s">
        <v>758</v>
      </c>
    </row>
    <row r="773" spans="2:65" s="12" customFormat="1">
      <c r="B773" s="195"/>
      <c r="D773" s="196" t="s">
        <v>196</v>
      </c>
      <c r="E773" s="197" t="s">
        <v>5</v>
      </c>
      <c r="F773" s="198" t="s">
        <v>759</v>
      </c>
      <c r="H773" s="199" t="s">
        <v>5</v>
      </c>
      <c r="I773" s="200"/>
      <c r="L773" s="195"/>
      <c r="M773" s="201"/>
      <c r="N773" s="202"/>
      <c r="O773" s="202"/>
      <c r="P773" s="202"/>
      <c r="Q773" s="202"/>
      <c r="R773" s="202"/>
      <c r="S773" s="202"/>
      <c r="T773" s="203"/>
      <c r="AT773" s="199" t="s">
        <v>196</v>
      </c>
      <c r="AU773" s="199" t="s">
        <v>80</v>
      </c>
      <c r="AV773" s="12" t="s">
        <v>24</v>
      </c>
      <c r="AW773" s="12" t="s">
        <v>37</v>
      </c>
      <c r="AX773" s="12" t="s">
        <v>73</v>
      </c>
      <c r="AY773" s="199" t="s">
        <v>187</v>
      </c>
    </row>
    <row r="774" spans="2:65" s="12" customFormat="1">
      <c r="B774" s="195"/>
      <c r="D774" s="196" t="s">
        <v>196</v>
      </c>
      <c r="E774" s="197" t="s">
        <v>5</v>
      </c>
      <c r="F774" s="198" t="s">
        <v>721</v>
      </c>
      <c r="H774" s="199" t="s">
        <v>5</v>
      </c>
      <c r="I774" s="200"/>
      <c r="L774" s="195"/>
      <c r="M774" s="201"/>
      <c r="N774" s="202"/>
      <c r="O774" s="202"/>
      <c r="P774" s="202"/>
      <c r="Q774" s="202"/>
      <c r="R774" s="202"/>
      <c r="S774" s="202"/>
      <c r="T774" s="203"/>
      <c r="AT774" s="199" t="s">
        <v>196</v>
      </c>
      <c r="AU774" s="199" t="s">
        <v>80</v>
      </c>
      <c r="AV774" s="12" t="s">
        <v>24</v>
      </c>
      <c r="AW774" s="12" t="s">
        <v>37</v>
      </c>
      <c r="AX774" s="12" t="s">
        <v>73</v>
      </c>
      <c r="AY774" s="199" t="s">
        <v>187</v>
      </c>
    </row>
    <row r="775" spans="2:65" s="13" customFormat="1">
      <c r="B775" s="204"/>
      <c r="D775" s="196" t="s">
        <v>196</v>
      </c>
      <c r="E775" s="205" t="s">
        <v>5</v>
      </c>
      <c r="F775" s="206" t="s">
        <v>760</v>
      </c>
      <c r="H775" s="207">
        <v>3.6960000000000002</v>
      </c>
      <c r="I775" s="208"/>
      <c r="L775" s="204"/>
      <c r="M775" s="209"/>
      <c r="N775" s="210"/>
      <c r="O775" s="210"/>
      <c r="P775" s="210"/>
      <c r="Q775" s="210"/>
      <c r="R775" s="210"/>
      <c r="S775" s="210"/>
      <c r="T775" s="211"/>
      <c r="AT775" s="205" t="s">
        <v>196</v>
      </c>
      <c r="AU775" s="205" t="s">
        <v>80</v>
      </c>
      <c r="AV775" s="13" t="s">
        <v>80</v>
      </c>
      <c r="AW775" s="13" t="s">
        <v>37</v>
      </c>
      <c r="AX775" s="13" t="s">
        <v>73</v>
      </c>
      <c r="AY775" s="205" t="s">
        <v>187</v>
      </c>
    </row>
    <row r="776" spans="2:65" s="14" customFormat="1">
      <c r="B776" s="212"/>
      <c r="D776" s="196" t="s">
        <v>196</v>
      </c>
      <c r="E776" s="213" t="s">
        <v>5</v>
      </c>
      <c r="F776" s="214" t="s">
        <v>201</v>
      </c>
      <c r="H776" s="215">
        <v>3.6960000000000002</v>
      </c>
      <c r="I776" s="216"/>
      <c r="L776" s="212"/>
      <c r="M776" s="217"/>
      <c r="N776" s="218"/>
      <c r="O776" s="218"/>
      <c r="P776" s="218"/>
      <c r="Q776" s="218"/>
      <c r="R776" s="218"/>
      <c r="S776" s="218"/>
      <c r="T776" s="219"/>
      <c r="AT776" s="213" t="s">
        <v>196</v>
      </c>
      <c r="AU776" s="213" t="s">
        <v>80</v>
      </c>
      <c r="AV776" s="14" t="s">
        <v>202</v>
      </c>
      <c r="AW776" s="14" t="s">
        <v>37</v>
      </c>
      <c r="AX776" s="14" t="s">
        <v>73</v>
      </c>
      <c r="AY776" s="213" t="s">
        <v>187</v>
      </c>
    </row>
    <row r="777" spans="2:65" s="12" customFormat="1">
      <c r="B777" s="195"/>
      <c r="D777" s="196" t="s">
        <v>196</v>
      </c>
      <c r="E777" s="197" t="s">
        <v>5</v>
      </c>
      <c r="F777" s="198" t="s">
        <v>726</v>
      </c>
      <c r="H777" s="199" t="s">
        <v>5</v>
      </c>
      <c r="I777" s="200"/>
      <c r="L777" s="195"/>
      <c r="M777" s="201"/>
      <c r="N777" s="202"/>
      <c r="O777" s="202"/>
      <c r="P777" s="202"/>
      <c r="Q777" s="202"/>
      <c r="R777" s="202"/>
      <c r="S777" s="202"/>
      <c r="T777" s="203"/>
      <c r="AT777" s="199" t="s">
        <v>196</v>
      </c>
      <c r="AU777" s="199" t="s">
        <v>80</v>
      </c>
      <c r="AV777" s="12" t="s">
        <v>24</v>
      </c>
      <c r="AW777" s="12" t="s">
        <v>37</v>
      </c>
      <c r="AX777" s="12" t="s">
        <v>73</v>
      </c>
      <c r="AY777" s="199" t="s">
        <v>187</v>
      </c>
    </row>
    <row r="778" spans="2:65" s="12" customFormat="1">
      <c r="B778" s="195"/>
      <c r="D778" s="196" t="s">
        <v>196</v>
      </c>
      <c r="E778" s="197" t="s">
        <v>5</v>
      </c>
      <c r="F778" s="198" t="s">
        <v>723</v>
      </c>
      <c r="H778" s="199" t="s">
        <v>5</v>
      </c>
      <c r="I778" s="200"/>
      <c r="L778" s="195"/>
      <c r="M778" s="201"/>
      <c r="N778" s="202"/>
      <c r="O778" s="202"/>
      <c r="P778" s="202"/>
      <c r="Q778" s="202"/>
      <c r="R778" s="202"/>
      <c r="S778" s="202"/>
      <c r="T778" s="203"/>
      <c r="AT778" s="199" t="s">
        <v>196</v>
      </c>
      <c r="AU778" s="199" t="s">
        <v>80</v>
      </c>
      <c r="AV778" s="12" t="s">
        <v>24</v>
      </c>
      <c r="AW778" s="12" t="s">
        <v>37</v>
      </c>
      <c r="AX778" s="12" t="s">
        <v>73</v>
      </c>
      <c r="AY778" s="199" t="s">
        <v>187</v>
      </c>
    </row>
    <row r="779" spans="2:65" s="13" customFormat="1">
      <c r="B779" s="204"/>
      <c r="D779" s="196" t="s">
        <v>196</v>
      </c>
      <c r="E779" s="205" t="s">
        <v>5</v>
      </c>
      <c r="F779" s="206" t="s">
        <v>761</v>
      </c>
      <c r="H779" s="207">
        <v>10.42</v>
      </c>
      <c r="I779" s="208"/>
      <c r="L779" s="204"/>
      <c r="M779" s="209"/>
      <c r="N779" s="210"/>
      <c r="O779" s="210"/>
      <c r="P779" s="210"/>
      <c r="Q779" s="210"/>
      <c r="R779" s="210"/>
      <c r="S779" s="210"/>
      <c r="T779" s="211"/>
      <c r="AT779" s="205" t="s">
        <v>196</v>
      </c>
      <c r="AU779" s="205" t="s">
        <v>80</v>
      </c>
      <c r="AV779" s="13" t="s">
        <v>80</v>
      </c>
      <c r="AW779" s="13" t="s">
        <v>37</v>
      </c>
      <c r="AX779" s="13" t="s">
        <v>73</v>
      </c>
      <c r="AY779" s="205" t="s">
        <v>187</v>
      </c>
    </row>
    <row r="780" spans="2:65" s="13" customFormat="1">
      <c r="B780" s="204"/>
      <c r="D780" s="196" t="s">
        <v>196</v>
      </c>
      <c r="E780" s="205" t="s">
        <v>5</v>
      </c>
      <c r="F780" s="206" t="s">
        <v>762</v>
      </c>
      <c r="H780" s="207">
        <v>10.401</v>
      </c>
      <c r="I780" s="208"/>
      <c r="L780" s="204"/>
      <c r="M780" s="209"/>
      <c r="N780" s="210"/>
      <c r="O780" s="210"/>
      <c r="P780" s="210"/>
      <c r="Q780" s="210"/>
      <c r="R780" s="210"/>
      <c r="S780" s="210"/>
      <c r="T780" s="211"/>
      <c r="AT780" s="205" t="s">
        <v>196</v>
      </c>
      <c r="AU780" s="205" t="s">
        <v>80</v>
      </c>
      <c r="AV780" s="13" t="s">
        <v>80</v>
      </c>
      <c r="AW780" s="13" t="s">
        <v>37</v>
      </c>
      <c r="AX780" s="13" t="s">
        <v>73</v>
      </c>
      <c r="AY780" s="205" t="s">
        <v>187</v>
      </c>
    </row>
    <row r="781" spans="2:65" s="13" customFormat="1">
      <c r="B781" s="204"/>
      <c r="D781" s="196" t="s">
        <v>196</v>
      </c>
      <c r="E781" s="205" t="s">
        <v>5</v>
      </c>
      <c r="F781" s="206" t="s">
        <v>763</v>
      </c>
      <c r="H781" s="207">
        <v>10.56</v>
      </c>
      <c r="I781" s="208"/>
      <c r="L781" s="204"/>
      <c r="M781" s="209"/>
      <c r="N781" s="210"/>
      <c r="O781" s="210"/>
      <c r="P781" s="210"/>
      <c r="Q781" s="210"/>
      <c r="R781" s="210"/>
      <c r="S781" s="210"/>
      <c r="T781" s="211"/>
      <c r="AT781" s="205" t="s">
        <v>196</v>
      </c>
      <c r="AU781" s="205" t="s">
        <v>80</v>
      </c>
      <c r="AV781" s="13" t="s">
        <v>80</v>
      </c>
      <c r="AW781" s="13" t="s">
        <v>37</v>
      </c>
      <c r="AX781" s="13" t="s">
        <v>73</v>
      </c>
      <c r="AY781" s="205" t="s">
        <v>187</v>
      </c>
    </row>
    <row r="782" spans="2:65" s="13" customFormat="1">
      <c r="B782" s="204"/>
      <c r="D782" s="196" t="s">
        <v>196</v>
      </c>
      <c r="E782" s="205" t="s">
        <v>5</v>
      </c>
      <c r="F782" s="206" t="s">
        <v>764</v>
      </c>
      <c r="H782" s="207">
        <v>11.513</v>
      </c>
      <c r="I782" s="208"/>
      <c r="L782" s="204"/>
      <c r="M782" s="209"/>
      <c r="N782" s="210"/>
      <c r="O782" s="210"/>
      <c r="P782" s="210"/>
      <c r="Q782" s="210"/>
      <c r="R782" s="210"/>
      <c r="S782" s="210"/>
      <c r="T782" s="211"/>
      <c r="AT782" s="205" t="s">
        <v>196</v>
      </c>
      <c r="AU782" s="205" t="s">
        <v>80</v>
      </c>
      <c r="AV782" s="13" t="s">
        <v>80</v>
      </c>
      <c r="AW782" s="13" t="s">
        <v>37</v>
      </c>
      <c r="AX782" s="13" t="s">
        <v>73</v>
      </c>
      <c r="AY782" s="205" t="s">
        <v>187</v>
      </c>
    </row>
    <row r="783" spans="2:65" s="13" customFormat="1">
      <c r="B783" s="204"/>
      <c r="D783" s="196" t="s">
        <v>196</v>
      </c>
      <c r="E783" s="205" t="s">
        <v>5</v>
      </c>
      <c r="F783" s="206" t="s">
        <v>765</v>
      </c>
      <c r="H783" s="207">
        <v>9.9350000000000005</v>
      </c>
      <c r="I783" s="208"/>
      <c r="L783" s="204"/>
      <c r="M783" s="209"/>
      <c r="N783" s="210"/>
      <c r="O783" s="210"/>
      <c r="P783" s="210"/>
      <c r="Q783" s="210"/>
      <c r="R783" s="210"/>
      <c r="S783" s="210"/>
      <c r="T783" s="211"/>
      <c r="AT783" s="205" t="s">
        <v>196</v>
      </c>
      <c r="AU783" s="205" t="s">
        <v>80</v>
      </c>
      <c r="AV783" s="13" t="s">
        <v>80</v>
      </c>
      <c r="AW783" s="13" t="s">
        <v>37</v>
      </c>
      <c r="AX783" s="13" t="s">
        <v>73</v>
      </c>
      <c r="AY783" s="205" t="s">
        <v>187</v>
      </c>
    </row>
    <row r="784" spans="2:65" s="13" customFormat="1">
      <c r="B784" s="204"/>
      <c r="D784" s="196" t="s">
        <v>196</v>
      </c>
      <c r="E784" s="205" t="s">
        <v>5</v>
      </c>
      <c r="F784" s="206" t="s">
        <v>766</v>
      </c>
      <c r="H784" s="207">
        <v>10.69</v>
      </c>
      <c r="I784" s="208"/>
      <c r="L784" s="204"/>
      <c r="M784" s="209"/>
      <c r="N784" s="210"/>
      <c r="O784" s="210"/>
      <c r="P784" s="210"/>
      <c r="Q784" s="210"/>
      <c r="R784" s="210"/>
      <c r="S784" s="210"/>
      <c r="T784" s="211"/>
      <c r="AT784" s="205" t="s">
        <v>196</v>
      </c>
      <c r="AU784" s="205" t="s">
        <v>80</v>
      </c>
      <c r="AV784" s="13" t="s">
        <v>80</v>
      </c>
      <c r="AW784" s="13" t="s">
        <v>37</v>
      </c>
      <c r="AX784" s="13" t="s">
        <v>73</v>
      </c>
      <c r="AY784" s="205" t="s">
        <v>187</v>
      </c>
    </row>
    <row r="785" spans="2:65" s="14" customFormat="1">
      <c r="B785" s="212"/>
      <c r="D785" s="196" t="s">
        <v>196</v>
      </c>
      <c r="E785" s="213" t="s">
        <v>5</v>
      </c>
      <c r="F785" s="214" t="s">
        <v>201</v>
      </c>
      <c r="H785" s="215">
        <v>63.518999999999998</v>
      </c>
      <c r="I785" s="216"/>
      <c r="L785" s="212"/>
      <c r="M785" s="217"/>
      <c r="N785" s="218"/>
      <c r="O785" s="218"/>
      <c r="P785" s="218"/>
      <c r="Q785" s="218"/>
      <c r="R785" s="218"/>
      <c r="S785" s="218"/>
      <c r="T785" s="219"/>
      <c r="AT785" s="213" t="s">
        <v>196</v>
      </c>
      <c r="AU785" s="213" t="s">
        <v>80</v>
      </c>
      <c r="AV785" s="14" t="s">
        <v>202</v>
      </c>
      <c r="AW785" s="14" t="s">
        <v>37</v>
      </c>
      <c r="AX785" s="14" t="s">
        <v>73</v>
      </c>
      <c r="AY785" s="213" t="s">
        <v>187</v>
      </c>
    </row>
    <row r="786" spans="2:65" s="15" customFormat="1">
      <c r="B786" s="220"/>
      <c r="D786" s="221" t="s">
        <v>196</v>
      </c>
      <c r="E786" s="222" t="s">
        <v>5</v>
      </c>
      <c r="F786" s="223" t="s">
        <v>203</v>
      </c>
      <c r="H786" s="224">
        <v>67.215000000000003</v>
      </c>
      <c r="I786" s="225"/>
      <c r="L786" s="220"/>
      <c r="M786" s="226"/>
      <c r="N786" s="227"/>
      <c r="O786" s="227"/>
      <c r="P786" s="227"/>
      <c r="Q786" s="227"/>
      <c r="R786" s="227"/>
      <c r="S786" s="227"/>
      <c r="T786" s="228"/>
      <c r="AT786" s="229" t="s">
        <v>196</v>
      </c>
      <c r="AU786" s="229" t="s">
        <v>80</v>
      </c>
      <c r="AV786" s="15" t="s">
        <v>194</v>
      </c>
      <c r="AW786" s="15" t="s">
        <v>37</v>
      </c>
      <c r="AX786" s="15" t="s">
        <v>24</v>
      </c>
      <c r="AY786" s="229" t="s">
        <v>187</v>
      </c>
    </row>
    <row r="787" spans="2:65" s="1" customFormat="1" ht="22.5" customHeight="1">
      <c r="B787" s="182"/>
      <c r="C787" s="183" t="s">
        <v>767</v>
      </c>
      <c r="D787" s="183" t="s">
        <v>189</v>
      </c>
      <c r="E787" s="184" t="s">
        <v>768</v>
      </c>
      <c r="F787" s="185" t="s">
        <v>769</v>
      </c>
      <c r="G787" s="186" t="s">
        <v>277</v>
      </c>
      <c r="H787" s="187">
        <v>67.215000000000003</v>
      </c>
      <c r="I787" s="188"/>
      <c r="J787" s="189">
        <f>ROUND(I787*H787,2)</f>
        <v>0</v>
      </c>
      <c r="K787" s="185" t="s">
        <v>193</v>
      </c>
      <c r="L787" s="42"/>
      <c r="M787" s="190" t="s">
        <v>5</v>
      </c>
      <c r="N787" s="191" t="s">
        <v>44</v>
      </c>
      <c r="O787" s="43"/>
      <c r="P787" s="192">
        <f>O787*H787</f>
        <v>0</v>
      </c>
      <c r="Q787" s="192">
        <v>0</v>
      </c>
      <c r="R787" s="192">
        <f>Q787*H787</f>
        <v>0</v>
      </c>
      <c r="S787" s="192">
        <v>0</v>
      </c>
      <c r="T787" s="193">
        <f>S787*H787</f>
        <v>0</v>
      </c>
      <c r="AR787" s="25" t="s">
        <v>194</v>
      </c>
      <c r="AT787" s="25" t="s">
        <v>189</v>
      </c>
      <c r="AU787" s="25" t="s">
        <v>80</v>
      </c>
      <c r="AY787" s="25" t="s">
        <v>187</v>
      </c>
      <c r="BE787" s="194">
        <f>IF(N787="základní",J787,0)</f>
        <v>0</v>
      </c>
      <c r="BF787" s="194">
        <f>IF(N787="snížená",J787,0)</f>
        <v>0</v>
      </c>
      <c r="BG787" s="194">
        <f>IF(N787="zákl. přenesená",J787,0)</f>
        <v>0</v>
      </c>
      <c r="BH787" s="194">
        <f>IF(N787="sníž. přenesená",J787,0)</f>
        <v>0</v>
      </c>
      <c r="BI787" s="194">
        <f>IF(N787="nulová",J787,0)</f>
        <v>0</v>
      </c>
      <c r="BJ787" s="25" t="s">
        <v>24</v>
      </c>
      <c r="BK787" s="194">
        <f>ROUND(I787*H787,2)</f>
        <v>0</v>
      </c>
      <c r="BL787" s="25" t="s">
        <v>194</v>
      </c>
      <c r="BM787" s="25" t="s">
        <v>770</v>
      </c>
    </row>
    <row r="788" spans="2:65" s="12" customFormat="1">
      <c r="B788" s="195"/>
      <c r="D788" s="196" t="s">
        <v>196</v>
      </c>
      <c r="E788" s="197" t="s">
        <v>5</v>
      </c>
      <c r="F788" s="198" t="s">
        <v>771</v>
      </c>
      <c r="H788" s="199" t="s">
        <v>5</v>
      </c>
      <c r="I788" s="200"/>
      <c r="L788" s="195"/>
      <c r="M788" s="201"/>
      <c r="N788" s="202"/>
      <c r="O788" s="202"/>
      <c r="P788" s="202"/>
      <c r="Q788" s="202"/>
      <c r="R788" s="202"/>
      <c r="S788" s="202"/>
      <c r="T788" s="203"/>
      <c r="AT788" s="199" t="s">
        <v>196</v>
      </c>
      <c r="AU788" s="199" t="s">
        <v>80</v>
      </c>
      <c r="AV788" s="12" t="s">
        <v>24</v>
      </c>
      <c r="AW788" s="12" t="s">
        <v>37</v>
      </c>
      <c r="AX788" s="12" t="s">
        <v>73</v>
      </c>
      <c r="AY788" s="199" t="s">
        <v>187</v>
      </c>
    </row>
    <row r="789" spans="2:65" s="12" customFormat="1">
      <c r="B789" s="195"/>
      <c r="D789" s="196" t="s">
        <v>196</v>
      </c>
      <c r="E789" s="197" t="s">
        <v>5</v>
      </c>
      <c r="F789" s="198" t="s">
        <v>721</v>
      </c>
      <c r="H789" s="199" t="s">
        <v>5</v>
      </c>
      <c r="I789" s="200"/>
      <c r="L789" s="195"/>
      <c r="M789" s="201"/>
      <c r="N789" s="202"/>
      <c r="O789" s="202"/>
      <c r="P789" s="202"/>
      <c r="Q789" s="202"/>
      <c r="R789" s="202"/>
      <c r="S789" s="202"/>
      <c r="T789" s="203"/>
      <c r="AT789" s="199" t="s">
        <v>196</v>
      </c>
      <c r="AU789" s="199" t="s">
        <v>80</v>
      </c>
      <c r="AV789" s="12" t="s">
        <v>24</v>
      </c>
      <c r="AW789" s="12" t="s">
        <v>37</v>
      </c>
      <c r="AX789" s="12" t="s">
        <v>73</v>
      </c>
      <c r="AY789" s="199" t="s">
        <v>187</v>
      </c>
    </row>
    <row r="790" spans="2:65" s="13" customFormat="1">
      <c r="B790" s="204"/>
      <c r="D790" s="196" t="s">
        <v>196</v>
      </c>
      <c r="E790" s="205" t="s">
        <v>5</v>
      </c>
      <c r="F790" s="206" t="s">
        <v>760</v>
      </c>
      <c r="H790" s="207">
        <v>3.6960000000000002</v>
      </c>
      <c r="I790" s="208"/>
      <c r="L790" s="204"/>
      <c r="M790" s="209"/>
      <c r="N790" s="210"/>
      <c r="O790" s="210"/>
      <c r="P790" s="210"/>
      <c r="Q790" s="210"/>
      <c r="R790" s="210"/>
      <c r="S790" s="210"/>
      <c r="T790" s="211"/>
      <c r="AT790" s="205" t="s">
        <v>196</v>
      </c>
      <c r="AU790" s="205" t="s">
        <v>80</v>
      </c>
      <c r="AV790" s="13" t="s">
        <v>80</v>
      </c>
      <c r="AW790" s="13" t="s">
        <v>37</v>
      </c>
      <c r="AX790" s="13" t="s">
        <v>73</v>
      </c>
      <c r="AY790" s="205" t="s">
        <v>187</v>
      </c>
    </row>
    <row r="791" spans="2:65" s="14" customFormat="1">
      <c r="B791" s="212"/>
      <c r="D791" s="196" t="s">
        <v>196</v>
      </c>
      <c r="E791" s="213" t="s">
        <v>5</v>
      </c>
      <c r="F791" s="214" t="s">
        <v>201</v>
      </c>
      <c r="H791" s="215">
        <v>3.6960000000000002</v>
      </c>
      <c r="I791" s="216"/>
      <c r="L791" s="212"/>
      <c r="M791" s="217"/>
      <c r="N791" s="218"/>
      <c r="O791" s="218"/>
      <c r="P791" s="218"/>
      <c r="Q791" s="218"/>
      <c r="R791" s="218"/>
      <c r="S791" s="218"/>
      <c r="T791" s="219"/>
      <c r="AT791" s="213" t="s">
        <v>196</v>
      </c>
      <c r="AU791" s="213" t="s">
        <v>80</v>
      </c>
      <c r="AV791" s="14" t="s">
        <v>202</v>
      </c>
      <c r="AW791" s="14" t="s">
        <v>37</v>
      </c>
      <c r="AX791" s="14" t="s">
        <v>73</v>
      </c>
      <c r="AY791" s="213" t="s">
        <v>187</v>
      </c>
    </row>
    <row r="792" spans="2:65" s="12" customFormat="1">
      <c r="B792" s="195"/>
      <c r="D792" s="196" t="s">
        <v>196</v>
      </c>
      <c r="E792" s="197" t="s">
        <v>5</v>
      </c>
      <c r="F792" s="198" t="s">
        <v>726</v>
      </c>
      <c r="H792" s="199" t="s">
        <v>5</v>
      </c>
      <c r="I792" s="200"/>
      <c r="L792" s="195"/>
      <c r="M792" s="201"/>
      <c r="N792" s="202"/>
      <c r="O792" s="202"/>
      <c r="P792" s="202"/>
      <c r="Q792" s="202"/>
      <c r="R792" s="202"/>
      <c r="S792" s="202"/>
      <c r="T792" s="203"/>
      <c r="AT792" s="199" t="s">
        <v>196</v>
      </c>
      <c r="AU792" s="199" t="s">
        <v>80</v>
      </c>
      <c r="AV792" s="12" t="s">
        <v>24</v>
      </c>
      <c r="AW792" s="12" t="s">
        <v>37</v>
      </c>
      <c r="AX792" s="12" t="s">
        <v>73</v>
      </c>
      <c r="AY792" s="199" t="s">
        <v>187</v>
      </c>
    </row>
    <row r="793" spans="2:65" s="12" customFormat="1">
      <c r="B793" s="195"/>
      <c r="D793" s="196" t="s">
        <v>196</v>
      </c>
      <c r="E793" s="197" t="s">
        <v>5</v>
      </c>
      <c r="F793" s="198" t="s">
        <v>723</v>
      </c>
      <c r="H793" s="199" t="s">
        <v>5</v>
      </c>
      <c r="I793" s="200"/>
      <c r="L793" s="195"/>
      <c r="M793" s="201"/>
      <c r="N793" s="202"/>
      <c r="O793" s="202"/>
      <c r="P793" s="202"/>
      <c r="Q793" s="202"/>
      <c r="R793" s="202"/>
      <c r="S793" s="202"/>
      <c r="T793" s="203"/>
      <c r="AT793" s="199" t="s">
        <v>196</v>
      </c>
      <c r="AU793" s="199" t="s">
        <v>80</v>
      </c>
      <c r="AV793" s="12" t="s">
        <v>24</v>
      </c>
      <c r="AW793" s="12" t="s">
        <v>37</v>
      </c>
      <c r="AX793" s="12" t="s">
        <v>73</v>
      </c>
      <c r="AY793" s="199" t="s">
        <v>187</v>
      </c>
    </row>
    <row r="794" spans="2:65" s="13" customFormat="1">
      <c r="B794" s="204"/>
      <c r="D794" s="196" t="s">
        <v>196</v>
      </c>
      <c r="E794" s="205" t="s">
        <v>5</v>
      </c>
      <c r="F794" s="206" t="s">
        <v>761</v>
      </c>
      <c r="H794" s="207">
        <v>10.42</v>
      </c>
      <c r="I794" s="208"/>
      <c r="L794" s="204"/>
      <c r="M794" s="209"/>
      <c r="N794" s="210"/>
      <c r="O794" s="210"/>
      <c r="P794" s="210"/>
      <c r="Q794" s="210"/>
      <c r="R794" s="210"/>
      <c r="S794" s="210"/>
      <c r="T794" s="211"/>
      <c r="AT794" s="205" t="s">
        <v>196</v>
      </c>
      <c r="AU794" s="205" t="s">
        <v>80</v>
      </c>
      <c r="AV794" s="13" t="s">
        <v>80</v>
      </c>
      <c r="AW794" s="13" t="s">
        <v>37</v>
      </c>
      <c r="AX794" s="13" t="s">
        <v>73</v>
      </c>
      <c r="AY794" s="205" t="s">
        <v>187</v>
      </c>
    </row>
    <row r="795" spans="2:65" s="13" customFormat="1">
      <c r="B795" s="204"/>
      <c r="D795" s="196" t="s">
        <v>196</v>
      </c>
      <c r="E795" s="205" t="s">
        <v>5</v>
      </c>
      <c r="F795" s="206" t="s">
        <v>762</v>
      </c>
      <c r="H795" s="207">
        <v>10.401</v>
      </c>
      <c r="I795" s="208"/>
      <c r="L795" s="204"/>
      <c r="M795" s="209"/>
      <c r="N795" s="210"/>
      <c r="O795" s="210"/>
      <c r="P795" s="210"/>
      <c r="Q795" s="210"/>
      <c r="R795" s="210"/>
      <c r="S795" s="210"/>
      <c r="T795" s="211"/>
      <c r="AT795" s="205" t="s">
        <v>196</v>
      </c>
      <c r="AU795" s="205" t="s">
        <v>80</v>
      </c>
      <c r="AV795" s="13" t="s">
        <v>80</v>
      </c>
      <c r="AW795" s="13" t="s">
        <v>37</v>
      </c>
      <c r="AX795" s="13" t="s">
        <v>73</v>
      </c>
      <c r="AY795" s="205" t="s">
        <v>187</v>
      </c>
    </row>
    <row r="796" spans="2:65" s="13" customFormat="1">
      <c r="B796" s="204"/>
      <c r="D796" s="196" t="s">
        <v>196</v>
      </c>
      <c r="E796" s="205" t="s">
        <v>5</v>
      </c>
      <c r="F796" s="206" t="s">
        <v>763</v>
      </c>
      <c r="H796" s="207">
        <v>10.56</v>
      </c>
      <c r="I796" s="208"/>
      <c r="L796" s="204"/>
      <c r="M796" s="209"/>
      <c r="N796" s="210"/>
      <c r="O796" s="210"/>
      <c r="P796" s="210"/>
      <c r="Q796" s="210"/>
      <c r="R796" s="210"/>
      <c r="S796" s="210"/>
      <c r="T796" s="211"/>
      <c r="AT796" s="205" t="s">
        <v>196</v>
      </c>
      <c r="AU796" s="205" t="s">
        <v>80</v>
      </c>
      <c r="AV796" s="13" t="s">
        <v>80</v>
      </c>
      <c r="AW796" s="13" t="s">
        <v>37</v>
      </c>
      <c r="AX796" s="13" t="s">
        <v>73</v>
      </c>
      <c r="AY796" s="205" t="s">
        <v>187</v>
      </c>
    </row>
    <row r="797" spans="2:65" s="13" customFormat="1">
      <c r="B797" s="204"/>
      <c r="D797" s="196" t="s">
        <v>196</v>
      </c>
      <c r="E797" s="205" t="s">
        <v>5</v>
      </c>
      <c r="F797" s="206" t="s">
        <v>764</v>
      </c>
      <c r="H797" s="207">
        <v>11.513</v>
      </c>
      <c r="I797" s="208"/>
      <c r="L797" s="204"/>
      <c r="M797" s="209"/>
      <c r="N797" s="210"/>
      <c r="O797" s="210"/>
      <c r="P797" s="210"/>
      <c r="Q797" s="210"/>
      <c r="R797" s="210"/>
      <c r="S797" s="210"/>
      <c r="T797" s="211"/>
      <c r="AT797" s="205" t="s">
        <v>196</v>
      </c>
      <c r="AU797" s="205" t="s">
        <v>80</v>
      </c>
      <c r="AV797" s="13" t="s">
        <v>80</v>
      </c>
      <c r="AW797" s="13" t="s">
        <v>37</v>
      </c>
      <c r="AX797" s="13" t="s">
        <v>73</v>
      </c>
      <c r="AY797" s="205" t="s">
        <v>187</v>
      </c>
    </row>
    <row r="798" spans="2:65" s="13" customFormat="1">
      <c r="B798" s="204"/>
      <c r="D798" s="196" t="s">
        <v>196</v>
      </c>
      <c r="E798" s="205" t="s">
        <v>5</v>
      </c>
      <c r="F798" s="206" t="s">
        <v>765</v>
      </c>
      <c r="H798" s="207">
        <v>9.9350000000000005</v>
      </c>
      <c r="I798" s="208"/>
      <c r="L798" s="204"/>
      <c r="M798" s="209"/>
      <c r="N798" s="210"/>
      <c r="O798" s="210"/>
      <c r="P798" s="210"/>
      <c r="Q798" s="210"/>
      <c r="R798" s="210"/>
      <c r="S798" s="210"/>
      <c r="T798" s="211"/>
      <c r="AT798" s="205" t="s">
        <v>196</v>
      </c>
      <c r="AU798" s="205" t="s">
        <v>80</v>
      </c>
      <c r="AV798" s="13" t="s">
        <v>80</v>
      </c>
      <c r="AW798" s="13" t="s">
        <v>37</v>
      </c>
      <c r="AX798" s="13" t="s">
        <v>73</v>
      </c>
      <c r="AY798" s="205" t="s">
        <v>187</v>
      </c>
    </row>
    <row r="799" spans="2:65" s="13" customFormat="1">
      <c r="B799" s="204"/>
      <c r="D799" s="196" t="s">
        <v>196</v>
      </c>
      <c r="E799" s="205" t="s">
        <v>5</v>
      </c>
      <c r="F799" s="206" t="s">
        <v>766</v>
      </c>
      <c r="H799" s="207">
        <v>10.69</v>
      </c>
      <c r="I799" s="208"/>
      <c r="L799" s="204"/>
      <c r="M799" s="209"/>
      <c r="N799" s="210"/>
      <c r="O799" s="210"/>
      <c r="P799" s="210"/>
      <c r="Q799" s="210"/>
      <c r="R799" s="210"/>
      <c r="S799" s="210"/>
      <c r="T799" s="211"/>
      <c r="AT799" s="205" t="s">
        <v>196</v>
      </c>
      <c r="AU799" s="205" t="s">
        <v>80</v>
      </c>
      <c r="AV799" s="13" t="s">
        <v>80</v>
      </c>
      <c r="AW799" s="13" t="s">
        <v>37</v>
      </c>
      <c r="AX799" s="13" t="s">
        <v>73</v>
      </c>
      <c r="AY799" s="205" t="s">
        <v>187</v>
      </c>
    </row>
    <row r="800" spans="2:65" s="14" customFormat="1">
      <c r="B800" s="212"/>
      <c r="D800" s="196" t="s">
        <v>196</v>
      </c>
      <c r="E800" s="213" t="s">
        <v>5</v>
      </c>
      <c r="F800" s="214" t="s">
        <v>201</v>
      </c>
      <c r="H800" s="215">
        <v>63.518999999999998</v>
      </c>
      <c r="I800" s="216"/>
      <c r="L800" s="212"/>
      <c r="M800" s="217"/>
      <c r="N800" s="218"/>
      <c r="O800" s="218"/>
      <c r="P800" s="218"/>
      <c r="Q800" s="218"/>
      <c r="R800" s="218"/>
      <c r="S800" s="218"/>
      <c r="T800" s="219"/>
      <c r="AT800" s="213" t="s">
        <v>196</v>
      </c>
      <c r="AU800" s="213" t="s">
        <v>80</v>
      </c>
      <c r="AV800" s="14" t="s">
        <v>202</v>
      </c>
      <c r="AW800" s="14" t="s">
        <v>37</v>
      </c>
      <c r="AX800" s="14" t="s">
        <v>73</v>
      </c>
      <c r="AY800" s="213" t="s">
        <v>187</v>
      </c>
    </row>
    <row r="801" spans="2:65" s="15" customFormat="1">
      <c r="B801" s="220"/>
      <c r="D801" s="221" t="s">
        <v>196</v>
      </c>
      <c r="E801" s="222" t="s">
        <v>5</v>
      </c>
      <c r="F801" s="223" t="s">
        <v>203</v>
      </c>
      <c r="H801" s="224">
        <v>67.215000000000003</v>
      </c>
      <c r="I801" s="225"/>
      <c r="L801" s="220"/>
      <c r="M801" s="226"/>
      <c r="N801" s="227"/>
      <c r="O801" s="227"/>
      <c r="P801" s="227"/>
      <c r="Q801" s="227"/>
      <c r="R801" s="227"/>
      <c r="S801" s="227"/>
      <c r="T801" s="228"/>
      <c r="AT801" s="229" t="s">
        <v>196</v>
      </c>
      <c r="AU801" s="229" t="s">
        <v>80</v>
      </c>
      <c r="AV801" s="15" t="s">
        <v>194</v>
      </c>
      <c r="AW801" s="15" t="s">
        <v>37</v>
      </c>
      <c r="AX801" s="15" t="s">
        <v>24</v>
      </c>
      <c r="AY801" s="229" t="s">
        <v>187</v>
      </c>
    </row>
    <row r="802" spans="2:65" s="1" customFormat="1" ht="22.5" customHeight="1">
      <c r="B802" s="182"/>
      <c r="C802" s="183" t="s">
        <v>772</v>
      </c>
      <c r="D802" s="183" t="s">
        <v>189</v>
      </c>
      <c r="E802" s="184" t="s">
        <v>773</v>
      </c>
      <c r="F802" s="185" t="s">
        <v>774</v>
      </c>
      <c r="G802" s="186" t="s">
        <v>258</v>
      </c>
      <c r="H802" s="187">
        <v>1.2150000000000001</v>
      </c>
      <c r="I802" s="188"/>
      <c r="J802" s="189">
        <f>ROUND(I802*H802,2)</f>
        <v>0</v>
      </c>
      <c r="K802" s="185" t="s">
        <v>193</v>
      </c>
      <c r="L802" s="42"/>
      <c r="M802" s="190" t="s">
        <v>5</v>
      </c>
      <c r="N802" s="191" t="s">
        <v>44</v>
      </c>
      <c r="O802" s="43"/>
      <c r="P802" s="192">
        <f>O802*H802</f>
        <v>0</v>
      </c>
      <c r="Q802" s="192">
        <v>1.041426</v>
      </c>
      <c r="R802" s="192">
        <f>Q802*H802</f>
        <v>1.2653325900000001</v>
      </c>
      <c r="S802" s="192">
        <v>0</v>
      </c>
      <c r="T802" s="193">
        <f>S802*H802</f>
        <v>0</v>
      </c>
      <c r="AR802" s="25" t="s">
        <v>194</v>
      </c>
      <c r="AT802" s="25" t="s">
        <v>189</v>
      </c>
      <c r="AU802" s="25" t="s">
        <v>80</v>
      </c>
      <c r="AY802" s="25" t="s">
        <v>187</v>
      </c>
      <c r="BE802" s="194">
        <f>IF(N802="základní",J802,0)</f>
        <v>0</v>
      </c>
      <c r="BF802" s="194">
        <f>IF(N802="snížená",J802,0)</f>
        <v>0</v>
      </c>
      <c r="BG802" s="194">
        <f>IF(N802="zákl. přenesená",J802,0)</f>
        <v>0</v>
      </c>
      <c r="BH802" s="194">
        <f>IF(N802="sníž. přenesená",J802,0)</f>
        <v>0</v>
      </c>
      <c r="BI802" s="194">
        <f>IF(N802="nulová",J802,0)</f>
        <v>0</v>
      </c>
      <c r="BJ802" s="25" t="s">
        <v>24</v>
      </c>
      <c r="BK802" s="194">
        <f>ROUND(I802*H802,2)</f>
        <v>0</v>
      </c>
      <c r="BL802" s="25" t="s">
        <v>194</v>
      </c>
      <c r="BM802" s="25" t="s">
        <v>775</v>
      </c>
    </row>
    <row r="803" spans="2:65" s="12" customFormat="1">
      <c r="B803" s="195"/>
      <c r="D803" s="196" t="s">
        <v>196</v>
      </c>
      <c r="E803" s="197" t="s">
        <v>5</v>
      </c>
      <c r="F803" s="198" t="s">
        <v>776</v>
      </c>
      <c r="H803" s="199" t="s">
        <v>5</v>
      </c>
      <c r="I803" s="200"/>
      <c r="L803" s="195"/>
      <c r="M803" s="201"/>
      <c r="N803" s="202"/>
      <c r="O803" s="202"/>
      <c r="P803" s="202"/>
      <c r="Q803" s="202"/>
      <c r="R803" s="202"/>
      <c r="S803" s="202"/>
      <c r="T803" s="203"/>
      <c r="AT803" s="199" t="s">
        <v>196</v>
      </c>
      <c r="AU803" s="199" t="s">
        <v>80</v>
      </c>
      <c r="AV803" s="12" t="s">
        <v>24</v>
      </c>
      <c r="AW803" s="12" t="s">
        <v>37</v>
      </c>
      <c r="AX803" s="12" t="s">
        <v>73</v>
      </c>
      <c r="AY803" s="199" t="s">
        <v>187</v>
      </c>
    </row>
    <row r="804" spans="2:65" s="12" customFormat="1">
      <c r="B804" s="195"/>
      <c r="D804" s="196" t="s">
        <v>196</v>
      </c>
      <c r="E804" s="197" t="s">
        <v>5</v>
      </c>
      <c r="F804" s="198" t="s">
        <v>721</v>
      </c>
      <c r="H804" s="199" t="s">
        <v>5</v>
      </c>
      <c r="I804" s="200"/>
      <c r="L804" s="195"/>
      <c r="M804" s="201"/>
      <c r="N804" s="202"/>
      <c r="O804" s="202"/>
      <c r="P804" s="202"/>
      <c r="Q804" s="202"/>
      <c r="R804" s="202"/>
      <c r="S804" s="202"/>
      <c r="T804" s="203"/>
      <c r="AT804" s="199" t="s">
        <v>196</v>
      </c>
      <c r="AU804" s="199" t="s">
        <v>80</v>
      </c>
      <c r="AV804" s="12" t="s">
        <v>24</v>
      </c>
      <c r="AW804" s="12" t="s">
        <v>37</v>
      </c>
      <c r="AX804" s="12" t="s">
        <v>73</v>
      </c>
      <c r="AY804" s="199" t="s">
        <v>187</v>
      </c>
    </row>
    <row r="805" spans="2:65" s="13" customFormat="1">
      <c r="B805" s="204"/>
      <c r="D805" s="196" t="s">
        <v>196</v>
      </c>
      <c r="E805" s="205" t="s">
        <v>5</v>
      </c>
      <c r="F805" s="206" t="s">
        <v>777</v>
      </c>
      <c r="H805" s="207">
        <v>0.183</v>
      </c>
      <c r="I805" s="208"/>
      <c r="L805" s="204"/>
      <c r="M805" s="209"/>
      <c r="N805" s="210"/>
      <c r="O805" s="210"/>
      <c r="P805" s="210"/>
      <c r="Q805" s="210"/>
      <c r="R805" s="210"/>
      <c r="S805" s="210"/>
      <c r="T805" s="211"/>
      <c r="AT805" s="205" t="s">
        <v>196</v>
      </c>
      <c r="AU805" s="205" t="s">
        <v>80</v>
      </c>
      <c r="AV805" s="13" t="s">
        <v>80</v>
      </c>
      <c r="AW805" s="13" t="s">
        <v>37</v>
      </c>
      <c r="AX805" s="13" t="s">
        <v>73</v>
      </c>
      <c r="AY805" s="205" t="s">
        <v>187</v>
      </c>
    </row>
    <row r="806" spans="2:65" s="12" customFormat="1">
      <c r="B806" s="195"/>
      <c r="D806" s="196" t="s">
        <v>196</v>
      </c>
      <c r="E806" s="197" t="s">
        <v>5</v>
      </c>
      <c r="F806" s="198" t="s">
        <v>727</v>
      </c>
      <c r="H806" s="199" t="s">
        <v>5</v>
      </c>
      <c r="I806" s="200"/>
      <c r="L806" s="195"/>
      <c r="M806" s="201"/>
      <c r="N806" s="202"/>
      <c r="O806" s="202"/>
      <c r="P806" s="202"/>
      <c r="Q806" s="202"/>
      <c r="R806" s="202"/>
      <c r="S806" s="202"/>
      <c r="T806" s="203"/>
      <c r="AT806" s="199" t="s">
        <v>196</v>
      </c>
      <c r="AU806" s="199" t="s">
        <v>80</v>
      </c>
      <c r="AV806" s="12" t="s">
        <v>24</v>
      </c>
      <c r="AW806" s="12" t="s">
        <v>37</v>
      </c>
      <c r="AX806" s="12" t="s">
        <v>73</v>
      </c>
      <c r="AY806" s="199" t="s">
        <v>187</v>
      </c>
    </row>
    <row r="807" spans="2:65" s="13" customFormat="1">
      <c r="B807" s="204"/>
      <c r="D807" s="196" t="s">
        <v>196</v>
      </c>
      <c r="E807" s="205" t="s">
        <v>5</v>
      </c>
      <c r="F807" s="206" t="s">
        <v>778</v>
      </c>
      <c r="H807" s="207">
        <v>1.032</v>
      </c>
      <c r="I807" s="208"/>
      <c r="L807" s="204"/>
      <c r="M807" s="209"/>
      <c r="N807" s="210"/>
      <c r="O807" s="210"/>
      <c r="P807" s="210"/>
      <c r="Q807" s="210"/>
      <c r="R807" s="210"/>
      <c r="S807" s="210"/>
      <c r="T807" s="211"/>
      <c r="AT807" s="205" t="s">
        <v>196</v>
      </c>
      <c r="AU807" s="205" t="s">
        <v>80</v>
      </c>
      <c r="AV807" s="13" t="s">
        <v>80</v>
      </c>
      <c r="AW807" s="13" t="s">
        <v>37</v>
      </c>
      <c r="AX807" s="13" t="s">
        <v>73</v>
      </c>
      <c r="AY807" s="205" t="s">
        <v>187</v>
      </c>
    </row>
    <row r="808" spans="2:65" s="14" customFormat="1">
      <c r="B808" s="212"/>
      <c r="D808" s="196" t="s">
        <v>196</v>
      </c>
      <c r="E808" s="213" t="s">
        <v>5</v>
      </c>
      <c r="F808" s="214" t="s">
        <v>201</v>
      </c>
      <c r="H808" s="215">
        <v>1.2150000000000001</v>
      </c>
      <c r="I808" s="216"/>
      <c r="L808" s="212"/>
      <c r="M808" s="217"/>
      <c r="N808" s="218"/>
      <c r="O808" s="218"/>
      <c r="P808" s="218"/>
      <c r="Q808" s="218"/>
      <c r="R808" s="218"/>
      <c r="S808" s="218"/>
      <c r="T808" s="219"/>
      <c r="AT808" s="213" t="s">
        <v>196</v>
      </c>
      <c r="AU808" s="213" t="s">
        <v>80</v>
      </c>
      <c r="AV808" s="14" t="s">
        <v>202</v>
      </c>
      <c r="AW808" s="14" t="s">
        <v>37</v>
      </c>
      <c r="AX808" s="14" t="s">
        <v>73</v>
      </c>
      <c r="AY808" s="213" t="s">
        <v>187</v>
      </c>
    </row>
    <row r="809" spans="2:65" s="15" customFormat="1">
      <c r="B809" s="220"/>
      <c r="D809" s="221" t="s">
        <v>196</v>
      </c>
      <c r="E809" s="222" t="s">
        <v>5</v>
      </c>
      <c r="F809" s="223" t="s">
        <v>203</v>
      </c>
      <c r="H809" s="224">
        <v>1.2150000000000001</v>
      </c>
      <c r="I809" s="225"/>
      <c r="L809" s="220"/>
      <c r="M809" s="226"/>
      <c r="N809" s="227"/>
      <c r="O809" s="227"/>
      <c r="P809" s="227"/>
      <c r="Q809" s="227"/>
      <c r="R809" s="227"/>
      <c r="S809" s="227"/>
      <c r="T809" s="228"/>
      <c r="AT809" s="229" t="s">
        <v>196</v>
      </c>
      <c r="AU809" s="229" t="s">
        <v>80</v>
      </c>
      <c r="AV809" s="15" t="s">
        <v>194</v>
      </c>
      <c r="AW809" s="15" t="s">
        <v>37</v>
      </c>
      <c r="AX809" s="15" t="s">
        <v>24</v>
      </c>
      <c r="AY809" s="229" t="s">
        <v>187</v>
      </c>
    </row>
    <row r="810" spans="2:65" s="1" customFormat="1" ht="22.5" customHeight="1">
      <c r="B810" s="182"/>
      <c r="C810" s="183" t="s">
        <v>779</v>
      </c>
      <c r="D810" s="183" t="s">
        <v>189</v>
      </c>
      <c r="E810" s="184" t="s">
        <v>780</v>
      </c>
      <c r="F810" s="185" t="s">
        <v>781</v>
      </c>
      <c r="G810" s="186" t="s">
        <v>258</v>
      </c>
      <c r="H810" s="187">
        <v>0.95099999999999996</v>
      </c>
      <c r="I810" s="188"/>
      <c r="J810" s="189">
        <f>ROUND(I810*H810,2)</f>
        <v>0</v>
      </c>
      <c r="K810" s="185" t="s">
        <v>193</v>
      </c>
      <c r="L810" s="42"/>
      <c r="M810" s="190" t="s">
        <v>5</v>
      </c>
      <c r="N810" s="191" t="s">
        <v>44</v>
      </c>
      <c r="O810" s="43"/>
      <c r="P810" s="192">
        <f>O810*H810</f>
        <v>0</v>
      </c>
      <c r="Q810" s="192">
        <v>1.0530555952</v>
      </c>
      <c r="R810" s="192">
        <f>Q810*H810</f>
        <v>1.0014558710352</v>
      </c>
      <c r="S810" s="192">
        <v>0</v>
      </c>
      <c r="T810" s="193">
        <f>S810*H810</f>
        <v>0</v>
      </c>
      <c r="AR810" s="25" t="s">
        <v>194</v>
      </c>
      <c r="AT810" s="25" t="s">
        <v>189</v>
      </c>
      <c r="AU810" s="25" t="s">
        <v>80</v>
      </c>
      <c r="AY810" s="25" t="s">
        <v>187</v>
      </c>
      <c r="BE810" s="194">
        <f>IF(N810="základní",J810,0)</f>
        <v>0</v>
      </c>
      <c r="BF810" s="194">
        <f>IF(N810="snížená",J810,0)</f>
        <v>0</v>
      </c>
      <c r="BG810" s="194">
        <f>IF(N810="zákl. přenesená",J810,0)</f>
        <v>0</v>
      </c>
      <c r="BH810" s="194">
        <f>IF(N810="sníž. přenesená",J810,0)</f>
        <v>0</v>
      </c>
      <c r="BI810" s="194">
        <f>IF(N810="nulová",J810,0)</f>
        <v>0</v>
      </c>
      <c r="BJ810" s="25" t="s">
        <v>24</v>
      </c>
      <c r="BK810" s="194">
        <f>ROUND(I810*H810,2)</f>
        <v>0</v>
      </c>
      <c r="BL810" s="25" t="s">
        <v>194</v>
      </c>
      <c r="BM810" s="25" t="s">
        <v>782</v>
      </c>
    </row>
    <row r="811" spans="2:65" s="12" customFormat="1">
      <c r="B811" s="195"/>
      <c r="D811" s="196" t="s">
        <v>196</v>
      </c>
      <c r="E811" s="197" t="s">
        <v>5</v>
      </c>
      <c r="F811" s="198" t="s">
        <v>776</v>
      </c>
      <c r="H811" s="199" t="s">
        <v>5</v>
      </c>
      <c r="I811" s="200"/>
      <c r="L811" s="195"/>
      <c r="M811" s="201"/>
      <c r="N811" s="202"/>
      <c r="O811" s="202"/>
      <c r="P811" s="202"/>
      <c r="Q811" s="202"/>
      <c r="R811" s="202"/>
      <c r="S811" s="202"/>
      <c r="T811" s="203"/>
      <c r="AT811" s="199" t="s">
        <v>196</v>
      </c>
      <c r="AU811" s="199" t="s">
        <v>80</v>
      </c>
      <c r="AV811" s="12" t="s">
        <v>24</v>
      </c>
      <c r="AW811" s="12" t="s">
        <v>37</v>
      </c>
      <c r="AX811" s="12" t="s">
        <v>73</v>
      </c>
      <c r="AY811" s="199" t="s">
        <v>187</v>
      </c>
    </row>
    <row r="812" spans="2:65" s="12" customFormat="1">
      <c r="B812" s="195"/>
      <c r="D812" s="196" t="s">
        <v>196</v>
      </c>
      <c r="E812" s="197" t="s">
        <v>5</v>
      </c>
      <c r="F812" s="198" t="s">
        <v>721</v>
      </c>
      <c r="H812" s="199" t="s">
        <v>5</v>
      </c>
      <c r="I812" s="200"/>
      <c r="L812" s="195"/>
      <c r="M812" s="201"/>
      <c r="N812" s="202"/>
      <c r="O812" s="202"/>
      <c r="P812" s="202"/>
      <c r="Q812" s="202"/>
      <c r="R812" s="202"/>
      <c r="S812" s="202"/>
      <c r="T812" s="203"/>
      <c r="AT812" s="199" t="s">
        <v>196</v>
      </c>
      <c r="AU812" s="199" t="s">
        <v>80</v>
      </c>
      <c r="AV812" s="12" t="s">
        <v>24</v>
      </c>
      <c r="AW812" s="12" t="s">
        <v>37</v>
      </c>
      <c r="AX812" s="12" t="s">
        <v>73</v>
      </c>
      <c r="AY812" s="199" t="s">
        <v>187</v>
      </c>
    </row>
    <row r="813" spans="2:65" s="13" customFormat="1">
      <c r="B813" s="204"/>
      <c r="D813" s="196" t="s">
        <v>196</v>
      </c>
      <c r="E813" s="205" t="s">
        <v>5</v>
      </c>
      <c r="F813" s="206" t="s">
        <v>783</v>
      </c>
      <c r="H813" s="207">
        <v>9.7000000000000003E-2</v>
      </c>
      <c r="I813" s="208"/>
      <c r="L813" s="204"/>
      <c r="M813" s="209"/>
      <c r="N813" s="210"/>
      <c r="O813" s="210"/>
      <c r="P813" s="210"/>
      <c r="Q813" s="210"/>
      <c r="R813" s="210"/>
      <c r="S813" s="210"/>
      <c r="T813" s="211"/>
      <c r="AT813" s="205" t="s">
        <v>196</v>
      </c>
      <c r="AU813" s="205" t="s">
        <v>80</v>
      </c>
      <c r="AV813" s="13" t="s">
        <v>80</v>
      </c>
      <c r="AW813" s="13" t="s">
        <v>37</v>
      </c>
      <c r="AX813" s="13" t="s">
        <v>73</v>
      </c>
      <c r="AY813" s="205" t="s">
        <v>187</v>
      </c>
    </row>
    <row r="814" spans="2:65" s="12" customFormat="1">
      <c r="B814" s="195"/>
      <c r="D814" s="196" t="s">
        <v>196</v>
      </c>
      <c r="E814" s="197" t="s">
        <v>5</v>
      </c>
      <c r="F814" s="198" t="s">
        <v>727</v>
      </c>
      <c r="H814" s="199" t="s">
        <v>5</v>
      </c>
      <c r="I814" s="200"/>
      <c r="L814" s="195"/>
      <c r="M814" s="201"/>
      <c r="N814" s="202"/>
      <c r="O814" s="202"/>
      <c r="P814" s="202"/>
      <c r="Q814" s="202"/>
      <c r="R814" s="202"/>
      <c r="S814" s="202"/>
      <c r="T814" s="203"/>
      <c r="AT814" s="199" t="s">
        <v>196</v>
      </c>
      <c r="AU814" s="199" t="s">
        <v>80</v>
      </c>
      <c r="AV814" s="12" t="s">
        <v>24</v>
      </c>
      <c r="AW814" s="12" t="s">
        <v>37</v>
      </c>
      <c r="AX814" s="12" t="s">
        <v>73</v>
      </c>
      <c r="AY814" s="199" t="s">
        <v>187</v>
      </c>
    </row>
    <row r="815" spans="2:65" s="13" customFormat="1">
      <c r="B815" s="204"/>
      <c r="D815" s="196" t="s">
        <v>196</v>
      </c>
      <c r="E815" s="205" t="s">
        <v>5</v>
      </c>
      <c r="F815" s="206" t="s">
        <v>784</v>
      </c>
      <c r="H815" s="207">
        <v>0.61699999999999999</v>
      </c>
      <c r="I815" s="208"/>
      <c r="L815" s="204"/>
      <c r="M815" s="209"/>
      <c r="N815" s="210"/>
      <c r="O815" s="210"/>
      <c r="P815" s="210"/>
      <c r="Q815" s="210"/>
      <c r="R815" s="210"/>
      <c r="S815" s="210"/>
      <c r="T815" s="211"/>
      <c r="AT815" s="205" t="s">
        <v>196</v>
      </c>
      <c r="AU815" s="205" t="s">
        <v>80</v>
      </c>
      <c r="AV815" s="13" t="s">
        <v>80</v>
      </c>
      <c r="AW815" s="13" t="s">
        <v>37</v>
      </c>
      <c r="AX815" s="13" t="s">
        <v>73</v>
      </c>
      <c r="AY815" s="205" t="s">
        <v>187</v>
      </c>
    </row>
    <row r="816" spans="2:65" s="14" customFormat="1">
      <c r="B816" s="212"/>
      <c r="D816" s="196" t="s">
        <v>196</v>
      </c>
      <c r="E816" s="213" t="s">
        <v>5</v>
      </c>
      <c r="F816" s="214" t="s">
        <v>201</v>
      </c>
      <c r="H816" s="215">
        <v>0.71399999999999997</v>
      </c>
      <c r="I816" s="216"/>
      <c r="L816" s="212"/>
      <c r="M816" s="217"/>
      <c r="N816" s="218"/>
      <c r="O816" s="218"/>
      <c r="P816" s="218"/>
      <c r="Q816" s="218"/>
      <c r="R816" s="218"/>
      <c r="S816" s="218"/>
      <c r="T816" s="219"/>
      <c r="AT816" s="213" t="s">
        <v>196</v>
      </c>
      <c r="AU816" s="213" t="s">
        <v>80</v>
      </c>
      <c r="AV816" s="14" t="s">
        <v>202</v>
      </c>
      <c r="AW816" s="14" t="s">
        <v>37</v>
      </c>
      <c r="AX816" s="14" t="s">
        <v>73</v>
      </c>
      <c r="AY816" s="213" t="s">
        <v>187</v>
      </c>
    </row>
    <row r="817" spans="2:65" s="12" customFormat="1">
      <c r="B817" s="195"/>
      <c r="D817" s="196" t="s">
        <v>196</v>
      </c>
      <c r="E817" s="197" t="s">
        <v>5</v>
      </c>
      <c r="F817" s="198" t="s">
        <v>785</v>
      </c>
      <c r="H817" s="199" t="s">
        <v>5</v>
      </c>
      <c r="I817" s="200"/>
      <c r="L817" s="195"/>
      <c r="M817" s="201"/>
      <c r="N817" s="202"/>
      <c r="O817" s="202"/>
      <c r="P817" s="202"/>
      <c r="Q817" s="202"/>
      <c r="R817" s="202"/>
      <c r="S817" s="202"/>
      <c r="T817" s="203"/>
      <c r="AT817" s="199" t="s">
        <v>196</v>
      </c>
      <c r="AU817" s="199" t="s">
        <v>80</v>
      </c>
      <c r="AV817" s="12" t="s">
        <v>24</v>
      </c>
      <c r="AW817" s="12" t="s">
        <v>37</v>
      </c>
      <c r="AX817" s="12" t="s">
        <v>73</v>
      </c>
      <c r="AY817" s="199" t="s">
        <v>187</v>
      </c>
    </row>
    <row r="818" spans="2:65" s="12" customFormat="1">
      <c r="B818" s="195"/>
      <c r="D818" s="196" t="s">
        <v>196</v>
      </c>
      <c r="E818" s="197" t="s">
        <v>5</v>
      </c>
      <c r="F818" s="198" t="s">
        <v>479</v>
      </c>
      <c r="H818" s="199" t="s">
        <v>5</v>
      </c>
      <c r="I818" s="200"/>
      <c r="L818" s="195"/>
      <c r="M818" s="201"/>
      <c r="N818" s="202"/>
      <c r="O818" s="202"/>
      <c r="P818" s="202"/>
      <c r="Q818" s="202"/>
      <c r="R818" s="202"/>
      <c r="S818" s="202"/>
      <c r="T818" s="203"/>
      <c r="AT818" s="199" t="s">
        <v>196</v>
      </c>
      <c r="AU818" s="199" t="s">
        <v>80</v>
      </c>
      <c r="AV818" s="12" t="s">
        <v>24</v>
      </c>
      <c r="AW818" s="12" t="s">
        <v>37</v>
      </c>
      <c r="AX818" s="12" t="s">
        <v>73</v>
      </c>
      <c r="AY818" s="199" t="s">
        <v>187</v>
      </c>
    </row>
    <row r="819" spans="2:65" s="12" customFormat="1">
      <c r="B819" s="195"/>
      <c r="D819" s="196" t="s">
        <v>196</v>
      </c>
      <c r="E819" s="197" t="s">
        <v>5</v>
      </c>
      <c r="F819" s="198" t="s">
        <v>707</v>
      </c>
      <c r="H819" s="199" t="s">
        <v>5</v>
      </c>
      <c r="I819" s="200"/>
      <c r="L819" s="195"/>
      <c r="M819" s="201"/>
      <c r="N819" s="202"/>
      <c r="O819" s="202"/>
      <c r="P819" s="202"/>
      <c r="Q819" s="202"/>
      <c r="R819" s="202"/>
      <c r="S819" s="202"/>
      <c r="T819" s="203"/>
      <c r="AT819" s="199" t="s">
        <v>196</v>
      </c>
      <c r="AU819" s="199" t="s">
        <v>80</v>
      </c>
      <c r="AV819" s="12" t="s">
        <v>24</v>
      </c>
      <c r="AW819" s="12" t="s">
        <v>37</v>
      </c>
      <c r="AX819" s="12" t="s">
        <v>73</v>
      </c>
      <c r="AY819" s="199" t="s">
        <v>187</v>
      </c>
    </row>
    <row r="820" spans="2:65" s="13" customFormat="1">
      <c r="B820" s="204"/>
      <c r="D820" s="196" t="s">
        <v>196</v>
      </c>
      <c r="E820" s="205" t="s">
        <v>5</v>
      </c>
      <c r="F820" s="206" t="s">
        <v>786</v>
      </c>
      <c r="H820" s="207">
        <v>2.7E-2</v>
      </c>
      <c r="I820" s="208"/>
      <c r="L820" s="204"/>
      <c r="M820" s="209"/>
      <c r="N820" s="210"/>
      <c r="O820" s="210"/>
      <c r="P820" s="210"/>
      <c r="Q820" s="210"/>
      <c r="R820" s="210"/>
      <c r="S820" s="210"/>
      <c r="T820" s="211"/>
      <c r="AT820" s="205" t="s">
        <v>196</v>
      </c>
      <c r="AU820" s="205" t="s">
        <v>80</v>
      </c>
      <c r="AV820" s="13" t="s">
        <v>80</v>
      </c>
      <c r="AW820" s="13" t="s">
        <v>37</v>
      </c>
      <c r="AX820" s="13" t="s">
        <v>73</v>
      </c>
      <c r="AY820" s="205" t="s">
        <v>187</v>
      </c>
    </row>
    <row r="821" spans="2:65" s="13" customFormat="1">
      <c r="B821" s="204"/>
      <c r="D821" s="196" t="s">
        <v>196</v>
      </c>
      <c r="E821" s="205" t="s">
        <v>5</v>
      </c>
      <c r="F821" s="206" t="s">
        <v>787</v>
      </c>
      <c r="H821" s="207">
        <v>2.5000000000000001E-2</v>
      </c>
      <c r="I821" s="208"/>
      <c r="L821" s="204"/>
      <c r="M821" s="209"/>
      <c r="N821" s="210"/>
      <c r="O821" s="210"/>
      <c r="P821" s="210"/>
      <c r="Q821" s="210"/>
      <c r="R821" s="210"/>
      <c r="S821" s="210"/>
      <c r="T821" s="211"/>
      <c r="AT821" s="205" t="s">
        <v>196</v>
      </c>
      <c r="AU821" s="205" t="s">
        <v>80</v>
      </c>
      <c r="AV821" s="13" t="s">
        <v>80</v>
      </c>
      <c r="AW821" s="13" t="s">
        <v>37</v>
      </c>
      <c r="AX821" s="13" t="s">
        <v>73</v>
      </c>
      <c r="AY821" s="205" t="s">
        <v>187</v>
      </c>
    </row>
    <row r="822" spans="2:65" s="13" customFormat="1">
      <c r="B822" s="204"/>
      <c r="D822" s="196" t="s">
        <v>196</v>
      </c>
      <c r="E822" s="205" t="s">
        <v>5</v>
      </c>
      <c r="F822" s="206" t="s">
        <v>788</v>
      </c>
      <c r="H822" s="207">
        <v>2.5999999999999999E-2</v>
      </c>
      <c r="I822" s="208"/>
      <c r="L822" s="204"/>
      <c r="M822" s="209"/>
      <c r="N822" s="210"/>
      <c r="O822" s="210"/>
      <c r="P822" s="210"/>
      <c r="Q822" s="210"/>
      <c r="R822" s="210"/>
      <c r="S822" s="210"/>
      <c r="T822" s="211"/>
      <c r="AT822" s="205" t="s">
        <v>196</v>
      </c>
      <c r="AU822" s="205" t="s">
        <v>80</v>
      </c>
      <c r="AV822" s="13" t="s">
        <v>80</v>
      </c>
      <c r="AW822" s="13" t="s">
        <v>37</v>
      </c>
      <c r="AX822" s="13" t="s">
        <v>73</v>
      </c>
      <c r="AY822" s="205" t="s">
        <v>187</v>
      </c>
    </row>
    <row r="823" spans="2:65" s="13" customFormat="1">
      <c r="B823" s="204"/>
      <c r="D823" s="196" t="s">
        <v>196</v>
      </c>
      <c r="E823" s="205" t="s">
        <v>5</v>
      </c>
      <c r="F823" s="206" t="s">
        <v>789</v>
      </c>
      <c r="H823" s="207">
        <v>2.7E-2</v>
      </c>
      <c r="I823" s="208"/>
      <c r="L823" s="204"/>
      <c r="M823" s="209"/>
      <c r="N823" s="210"/>
      <c r="O823" s="210"/>
      <c r="P823" s="210"/>
      <c r="Q823" s="210"/>
      <c r="R823" s="210"/>
      <c r="S823" s="210"/>
      <c r="T823" s="211"/>
      <c r="AT823" s="205" t="s">
        <v>196</v>
      </c>
      <c r="AU823" s="205" t="s">
        <v>80</v>
      </c>
      <c r="AV823" s="13" t="s">
        <v>80</v>
      </c>
      <c r="AW823" s="13" t="s">
        <v>37</v>
      </c>
      <c r="AX823" s="13" t="s">
        <v>73</v>
      </c>
      <c r="AY823" s="205" t="s">
        <v>187</v>
      </c>
    </row>
    <row r="824" spans="2:65" s="13" customFormat="1">
      <c r="B824" s="204"/>
      <c r="D824" s="196" t="s">
        <v>196</v>
      </c>
      <c r="E824" s="205" t="s">
        <v>5</v>
      </c>
      <c r="F824" s="206" t="s">
        <v>790</v>
      </c>
      <c r="H824" s="207">
        <v>2.8000000000000001E-2</v>
      </c>
      <c r="I824" s="208"/>
      <c r="L824" s="204"/>
      <c r="M824" s="209"/>
      <c r="N824" s="210"/>
      <c r="O824" s="210"/>
      <c r="P824" s="210"/>
      <c r="Q824" s="210"/>
      <c r="R824" s="210"/>
      <c r="S824" s="210"/>
      <c r="T824" s="211"/>
      <c r="AT824" s="205" t="s">
        <v>196</v>
      </c>
      <c r="AU824" s="205" t="s">
        <v>80</v>
      </c>
      <c r="AV824" s="13" t="s">
        <v>80</v>
      </c>
      <c r="AW824" s="13" t="s">
        <v>37</v>
      </c>
      <c r="AX824" s="13" t="s">
        <v>73</v>
      </c>
      <c r="AY824" s="205" t="s">
        <v>187</v>
      </c>
    </row>
    <row r="825" spans="2:65" s="13" customFormat="1">
      <c r="B825" s="204"/>
      <c r="D825" s="196" t="s">
        <v>196</v>
      </c>
      <c r="E825" s="205" t="s">
        <v>5</v>
      </c>
      <c r="F825" s="206" t="s">
        <v>791</v>
      </c>
      <c r="H825" s="207">
        <v>2.9000000000000001E-2</v>
      </c>
      <c r="I825" s="208"/>
      <c r="L825" s="204"/>
      <c r="M825" s="209"/>
      <c r="N825" s="210"/>
      <c r="O825" s="210"/>
      <c r="P825" s="210"/>
      <c r="Q825" s="210"/>
      <c r="R825" s="210"/>
      <c r="S825" s="210"/>
      <c r="T825" s="211"/>
      <c r="AT825" s="205" t="s">
        <v>196</v>
      </c>
      <c r="AU825" s="205" t="s">
        <v>80</v>
      </c>
      <c r="AV825" s="13" t="s">
        <v>80</v>
      </c>
      <c r="AW825" s="13" t="s">
        <v>37</v>
      </c>
      <c r="AX825" s="13" t="s">
        <v>73</v>
      </c>
      <c r="AY825" s="205" t="s">
        <v>187</v>
      </c>
    </row>
    <row r="826" spans="2:65" s="14" customFormat="1">
      <c r="B826" s="212"/>
      <c r="D826" s="196" t="s">
        <v>196</v>
      </c>
      <c r="E826" s="213" t="s">
        <v>5</v>
      </c>
      <c r="F826" s="214" t="s">
        <v>201</v>
      </c>
      <c r="H826" s="215">
        <v>0.16200000000000001</v>
      </c>
      <c r="I826" s="216"/>
      <c r="L826" s="212"/>
      <c r="M826" s="217"/>
      <c r="N826" s="218"/>
      <c r="O826" s="218"/>
      <c r="P826" s="218"/>
      <c r="Q826" s="218"/>
      <c r="R826" s="218"/>
      <c r="S826" s="218"/>
      <c r="T826" s="219"/>
      <c r="AT826" s="213" t="s">
        <v>196</v>
      </c>
      <c r="AU826" s="213" t="s">
        <v>80</v>
      </c>
      <c r="AV826" s="14" t="s">
        <v>202</v>
      </c>
      <c r="AW826" s="14" t="s">
        <v>37</v>
      </c>
      <c r="AX826" s="14" t="s">
        <v>73</v>
      </c>
      <c r="AY826" s="213" t="s">
        <v>187</v>
      </c>
    </row>
    <row r="827" spans="2:65" s="12" customFormat="1">
      <c r="B827" s="195"/>
      <c r="D827" s="196" t="s">
        <v>196</v>
      </c>
      <c r="E827" s="197" t="s">
        <v>5</v>
      </c>
      <c r="F827" s="198" t="s">
        <v>792</v>
      </c>
      <c r="H827" s="199" t="s">
        <v>5</v>
      </c>
      <c r="I827" s="200"/>
      <c r="L827" s="195"/>
      <c r="M827" s="201"/>
      <c r="N827" s="202"/>
      <c r="O827" s="202"/>
      <c r="P827" s="202"/>
      <c r="Q827" s="202"/>
      <c r="R827" s="202"/>
      <c r="S827" s="202"/>
      <c r="T827" s="203"/>
      <c r="AT827" s="199" t="s">
        <v>196</v>
      </c>
      <c r="AU827" s="199" t="s">
        <v>80</v>
      </c>
      <c r="AV827" s="12" t="s">
        <v>24</v>
      </c>
      <c r="AW827" s="12" t="s">
        <v>37</v>
      </c>
      <c r="AX827" s="12" t="s">
        <v>73</v>
      </c>
      <c r="AY827" s="199" t="s">
        <v>187</v>
      </c>
    </row>
    <row r="828" spans="2:65" s="12" customFormat="1">
      <c r="B828" s="195"/>
      <c r="D828" s="196" t="s">
        <v>196</v>
      </c>
      <c r="E828" s="197" t="s">
        <v>5</v>
      </c>
      <c r="F828" s="198" t="s">
        <v>282</v>
      </c>
      <c r="H828" s="199" t="s">
        <v>5</v>
      </c>
      <c r="I828" s="200"/>
      <c r="L828" s="195"/>
      <c r="M828" s="201"/>
      <c r="N828" s="202"/>
      <c r="O828" s="202"/>
      <c r="P828" s="202"/>
      <c r="Q828" s="202"/>
      <c r="R828" s="202"/>
      <c r="S828" s="202"/>
      <c r="T828" s="203"/>
      <c r="AT828" s="199" t="s">
        <v>196</v>
      </c>
      <c r="AU828" s="199" t="s">
        <v>80</v>
      </c>
      <c r="AV828" s="12" t="s">
        <v>24</v>
      </c>
      <c r="AW828" s="12" t="s">
        <v>37</v>
      </c>
      <c r="AX828" s="12" t="s">
        <v>73</v>
      </c>
      <c r="AY828" s="199" t="s">
        <v>187</v>
      </c>
    </row>
    <row r="829" spans="2:65" s="13" customFormat="1">
      <c r="B829" s="204"/>
      <c r="D829" s="196" t="s">
        <v>196</v>
      </c>
      <c r="E829" s="205" t="s">
        <v>5</v>
      </c>
      <c r="F829" s="206" t="s">
        <v>793</v>
      </c>
      <c r="H829" s="207">
        <v>7.4999999999999997E-2</v>
      </c>
      <c r="I829" s="208"/>
      <c r="L829" s="204"/>
      <c r="M829" s="209"/>
      <c r="N829" s="210"/>
      <c r="O829" s="210"/>
      <c r="P829" s="210"/>
      <c r="Q829" s="210"/>
      <c r="R829" s="210"/>
      <c r="S829" s="210"/>
      <c r="T829" s="211"/>
      <c r="AT829" s="205" t="s">
        <v>196</v>
      </c>
      <c r="AU829" s="205" t="s">
        <v>80</v>
      </c>
      <c r="AV829" s="13" t="s">
        <v>80</v>
      </c>
      <c r="AW829" s="13" t="s">
        <v>37</v>
      </c>
      <c r="AX829" s="13" t="s">
        <v>73</v>
      </c>
      <c r="AY829" s="205" t="s">
        <v>187</v>
      </c>
    </row>
    <row r="830" spans="2:65" s="14" customFormat="1">
      <c r="B830" s="212"/>
      <c r="D830" s="196" t="s">
        <v>196</v>
      </c>
      <c r="E830" s="213" t="s">
        <v>5</v>
      </c>
      <c r="F830" s="214" t="s">
        <v>201</v>
      </c>
      <c r="H830" s="215">
        <v>7.4999999999999997E-2</v>
      </c>
      <c r="I830" s="216"/>
      <c r="L830" s="212"/>
      <c r="M830" s="217"/>
      <c r="N830" s="218"/>
      <c r="O830" s="218"/>
      <c r="P830" s="218"/>
      <c r="Q830" s="218"/>
      <c r="R830" s="218"/>
      <c r="S830" s="218"/>
      <c r="T830" s="219"/>
      <c r="AT830" s="213" t="s">
        <v>196</v>
      </c>
      <c r="AU830" s="213" t="s">
        <v>80</v>
      </c>
      <c r="AV830" s="14" t="s">
        <v>202</v>
      </c>
      <c r="AW830" s="14" t="s">
        <v>37</v>
      </c>
      <c r="AX830" s="14" t="s">
        <v>73</v>
      </c>
      <c r="AY830" s="213" t="s">
        <v>187</v>
      </c>
    </row>
    <row r="831" spans="2:65" s="15" customFormat="1">
      <c r="B831" s="220"/>
      <c r="D831" s="221" t="s">
        <v>196</v>
      </c>
      <c r="E831" s="222" t="s">
        <v>5</v>
      </c>
      <c r="F831" s="223" t="s">
        <v>203</v>
      </c>
      <c r="H831" s="224">
        <v>0.95099999999999996</v>
      </c>
      <c r="I831" s="225"/>
      <c r="L831" s="220"/>
      <c r="M831" s="226"/>
      <c r="N831" s="227"/>
      <c r="O831" s="227"/>
      <c r="P831" s="227"/>
      <c r="Q831" s="227"/>
      <c r="R831" s="227"/>
      <c r="S831" s="227"/>
      <c r="T831" s="228"/>
      <c r="AT831" s="229" t="s">
        <v>196</v>
      </c>
      <c r="AU831" s="229" t="s">
        <v>80</v>
      </c>
      <c r="AV831" s="15" t="s">
        <v>194</v>
      </c>
      <c r="AW831" s="15" t="s">
        <v>37</v>
      </c>
      <c r="AX831" s="15" t="s">
        <v>24</v>
      </c>
      <c r="AY831" s="229" t="s">
        <v>187</v>
      </c>
    </row>
    <row r="832" spans="2:65" s="1" customFormat="1" ht="22.5" customHeight="1">
      <c r="B832" s="182"/>
      <c r="C832" s="183" t="s">
        <v>794</v>
      </c>
      <c r="D832" s="183" t="s">
        <v>189</v>
      </c>
      <c r="E832" s="184" t="s">
        <v>795</v>
      </c>
      <c r="F832" s="185" t="s">
        <v>796</v>
      </c>
      <c r="G832" s="186" t="s">
        <v>305</v>
      </c>
      <c r="H832" s="187">
        <v>169.37100000000001</v>
      </c>
      <c r="I832" s="188"/>
      <c r="J832" s="189">
        <f>ROUND(I832*H832,2)</f>
        <v>0</v>
      </c>
      <c r="K832" s="185" t="s">
        <v>193</v>
      </c>
      <c r="L832" s="42"/>
      <c r="M832" s="190" t="s">
        <v>5</v>
      </c>
      <c r="N832" s="191" t="s">
        <v>44</v>
      </c>
      <c r="O832" s="43"/>
      <c r="P832" s="192">
        <f>O832*H832</f>
        <v>0</v>
      </c>
      <c r="Q832" s="192">
        <v>6.3E-5</v>
      </c>
      <c r="R832" s="192">
        <f>Q832*H832</f>
        <v>1.0670373E-2</v>
      </c>
      <c r="S832" s="192">
        <v>0</v>
      </c>
      <c r="T832" s="193">
        <f>S832*H832</f>
        <v>0</v>
      </c>
      <c r="AR832" s="25" t="s">
        <v>194</v>
      </c>
      <c r="AT832" s="25" t="s">
        <v>189</v>
      </c>
      <c r="AU832" s="25" t="s">
        <v>80</v>
      </c>
      <c r="AY832" s="25" t="s">
        <v>187</v>
      </c>
      <c r="BE832" s="194">
        <f>IF(N832="základní",J832,0)</f>
        <v>0</v>
      </c>
      <c r="BF832" s="194">
        <f>IF(N832="snížená",J832,0)</f>
        <v>0</v>
      </c>
      <c r="BG832" s="194">
        <f>IF(N832="zákl. přenesená",J832,0)</f>
        <v>0</v>
      </c>
      <c r="BH832" s="194">
        <f>IF(N832="sníž. přenesená",J832,0)</f>
        <v>0</v>
      </c>
      <c r="BI832" s="194">
        <f>IF(N832="nulová",J832,0)</f>
        <v>0</v>
      </c>
      <c r="BJ832" s="25" t="s">
        <v>24</v>
      </c>
      <c r="BK832" s="194">
        <f>ROUND(I832*H832,2)</f>
        <v>0</v>
      </c>
      <c r="BL832" s="25" t="s">
        <v>194</v>
      </c>
      <c r="BM832" s="25" t="s">
        <v>797</v>
      </c>
    </row>
    <row r="833" spans="2:65" s="12" customFormat="1">
      <c r="B833" s="195"/>
      <c r="D833" s="196" t="s">
        <v>196</v>
      </c>
      <c r="E833" s="197" t="s">
        <v>5</v>
      </c>
      <c r="F833" s="198" t="s">
        <v>798</v>
      </c>
      <c r="H833" s="199" t="s">
        <v>5</v>
      </c>
      <c r="I833" s="200"/>
      <c r="L833" s="195"/>
      <c r="M833" s="201"/>
      <c r="N833" s="202"/>
      <c r="O833" s="202"/>
      <c r="P833" s="202"/>
      <c r="Q833" s="202"/>
      <c r="R833" s="202"/>
      <c r="S833" s="202"/>
      <c r="T833" s="203"/>
      <c r="AT833" s="199" t="s">
        <v>196</v>
      </c>
      <c r="AU833" s="199" t="s">
        <v>80</v>
      </c>
      <c r="AV833" s="12" t="s">
        <v>24</v>
      </c>
      <c r="AW833" s="12" t="s">
        <v>37</v>
      </c>
      <c r="AX833" s="12" t="s">
        <v>73</v>
      </c>
      <c r="AY833" s="199" t="s">
        <v>187</v>
      </c>
    </row>
    <row r="834" spans="2:65" s="12" customFormat="1">
      <c r="B834" s="195"/>
      <c r="D834" s="196" t="s">
        <v>196</v>
      </c>
      <c r="E834" s="197" t="s">
        <v>5</v>
      </c>
      <c r="F834" s="198" t="s">
        <v>282</v>
      </c>
      <c r="H834" s="199" t="s">
        <v>5</v>
      </c>
      <c r="I834" s="200"/>
      <c r="L834" s="195"/>
      <c r="M834" s="201"/>
      <c r="N834" s="202"/>
      <c r="O834" s="202"/>
      <c r="P834" s="202"/>
      <c r="Q834" s="202"/>
      <c r="R834" s="202"/>
      <c r="S834" s="202"/>
      <c r="T834" s="203"/>
      <c r="AT834" s="199" t="s">
        <v>196</v>
      </c>
      <c r="AU834" s="199" t="s">
        <v>80</v>
      </c>
      <c r="AV834" s="12" t="s">
        <v>24</v>
      </c>
      <c r="AW834" s="12" t="s">
        <v>37</v>
      </c>
      <c r="AX834" s="12" t="s">
        <v>73</v>
      </c>
      <c r="AY834" s="199" t="s">
        <v>187</v>
      </c>
    </row>
    <row r="835" spans="2:65" s="12" customFormat="1">
      <c r="B835" s="195"/>
      <c r="D835" s="196" t="s">
        <v>196</v>
      </c>
      <c r="E835" s="197" t="s">
        <v>5</v>
      </c>
      <c r="F835" s="198" t="s">
        <v>480</v>
      </c>
      <c r="H835" s="199" t="s">
        <v>5</v>
      </c>
      <c r="I835" s="200"/>
      <c r="L835" s="195"/>
      <c r="M835" s="201"/>
      <c r="N835" s="202"/>
      <c r="O835" s="202"/>
      <c r="P835" s="202"/>
      <c r="Q835" s="202"/>
      <c r="R835" s="202"/>
      <c r="S835" s="202"/>
      <c r="T835" s="203"/>
      <c r="AT835" s="199" t="s">
        <v>196</v>
      </c>
      <c r="AU835" s="199" t="s">
        <v>80</v>
      </c>
      <c r="AV835" s="12" t="s">
        <v>24</v>
      </c>
      <c r="AW835" s="12" t="s">
        <v>37</v>
      </c>
      <c r="AX835" s="12" t="s">
        <v>73</v>
      </c>
      <c r="AY835" s="199" t="s">
        <v>187</v>
      </c>
    </row>
    <row r="836" spans="2:65" s="13" customFormat="1" ht="27">
      <c r="B836" s="204"/>
      <c r="D836" s="196" t="s">
        <v>196</v>
      </c>
      <c r="E836" s="205" t="s">
        <v>5</v>
      </c>
      <c r="F836" s="206" t="s">
        <v>799</v>
      </c>
      <c r="H836" s="207">
        <v>58.222999999999999</v>
      </c>
      <c r="I836" s="208"/>
      <c r="L836" s="204"/>
      <c r="M836" s="209"/>
      <c r="N836" s="210"/>
      <c r="O836" s="210"/>
      <c r="P836" s="210"/>
      <c r="Q836" s="210"/>
      <c r="R836" s="210"/>
      <c r="S836" s="210"/>
      <c r="T836" s="211"/>
      <c r="AT836" s="205" t="s">
        <v>196</v>
      </c>
      <c r="AU836" s="205" t="s">
        <v>80</v>
      </c>
      <c r="AV836" s="13" t="s">
        <v>80</v>
      </c>
      <c r="AW836" s="13" t="s">
        <v>37</v>
      </c>
      <c r="AX836" s="13" t="s">
        <v>73</v>
      </c>
      <c r="AY836" s="205" t="s">
        <v>187</v>
      </c>
    </row>
    <row r="837" spans="2:65" s="13" customFormat="1" ht="27">
      <c r="B837" s="204"/>
      <c r="D837" s="196" t="s">
        <v>196</v>
      </c>
      <c r="E837" s="205" t="s">
        <v>5</v>
      </c>
      <c r="F837" s="206" t="s">
        <v>800</v>
      </c>
      <c r="H837" s="207">
        <v>18.648</v>
      </c>
      <c r="I837" s="208"/>
      <c r="L837" s="204"/>
      <c r="M837" s="209"/>
      <c r="N837" s="210"/>
      <c r="O837" s="210"/>
      <c r="P837" s="210"/>
      <c r="Q837" s="210"/>
      <c r="R837" s="210"/>
      <c r="S837" s="210"/>
      <c r="T837" s="211"/>
      <c r="AT837" s="205" t="s">
        <v>196</v>
      </c>
      <c r="AU837" s="205" t="s">
        <v>80</v>
      </c>
      <c r="AV837" s="13" t="s">
        <v>80</v>
      </c>
      <c r="AW837" s="13" t="s">
        <v>37</v>
      </c>
      <c r="AX837" s="13" t="s">
        <v>73</v>
      </c>
      <c r="AY837" s="205" t="s">
        <v>187</v>
      </c>
    </row>
    <row r="838" spans="2:65" s="14" customFormat="1">
      <c r="B838" s="212"/>
      <c r="D838" s="196" t="s">
        <v>196</v>
      </c>
      <c r="E838" s="213" t="s">
        <v>5</v>
      </c>
      <c r="F838" s="214" t="s">
        <v>201</v>
      </c>
      <c r="H838" s="215">
        <v>76.870999999999995</v>
      </c>
      <c r="I838" s="216"/>
      <c r="L838" s="212"/>
      <c r="M838" s="217"/>
      <c r="N838" s="218"/>
      <c r="O838" s="218"/>
      <c r="P838" s="218"/>
      <c r="Q838" s="218"/>
      <c r="R838" s="218"/>
      <c r="S838" s="218"/>
      <c r="T838" s="219"/>
      <c r="AT838" s="213" t="s">
        <v>196</v>
      </c>
      <c r="AU838" s="213" t="s">
        <v>80</v>
      </c>
      <c r="AV838" s="14" t="s">
        <v>202</v>
      </c>
      <c r="AW838" s="14" t="s">
        <v>37</v>
      </c>
      <c r="AX838" s="14" t="s">
        <v>73</v>
      </c>
      <c r="AY838" s="213" t="s">
        <v>187</v>
      </c>
    </row>
    <row r="839" spans="2:65" s="12" customFormat="1">
      <c r="B839" s="195"/>
      <c r="D839" s="196" t="s">
        <v>196</v>
      </c>
      <c r="E839" s="197" t="s">
        <v>5</v>
      </c>
      <c r="F839" s="198" t="s">
        <v>801</v>
      </c>
      <c r="H839" s="199" t="s">
        <v>5</v>
      </c>
      <c r="I839" s="200"/>
      <c r="L839" s="195"/>
      <c r="M839" s="201"/>
      <c r="N839" s="202"/>
      <c r="O839" s="202"/>
      <c r="P839" s="202"/>
      <c r="Q839" s="202"/>
      <c r="R839" s="202"/>
      <c r="S839" s="202"/>
      <c r="T839" s="203"/>
      <c r="AT839" s="199" t="s">
        <v>196</v>
      </c>
      <c r="AU839" s="199" t="s">
        <v>80</v>
      </c>
      <c r="AV839" s="12" t="s">
        <v>24</v>
      </c>
      <c r="AW839" s="12" t="s">
        <v>37</v>
      </c>
      <c r="AX839" s="12" t="s">
        <v>73</v>
      </c>
      <c r="AY839" s="199" t="s">
        <v>187</v>
      </c>
    </row>
    <row r="840" spans="2:65" s="13" customFormat="1">
      <c r="B840" s="204"/>
      <c r="D840" s="196" t="s">
        <v>196</v>
      </c>
      <c r="E840" s="205" t="s">
        <v>5</v>
      </c>
      <c r="F840" s="206" t="s">
        <v>802</v>
      </c>
      <c r="H840" s="207">
        <v>59.6</v>
      </c>
      <c r="I840" s="208"/>
      <c r="L840" s="204"/>
      <c r="M840" s="209"/>
      <c r="N840" s="210"/>
      <c r="O840" s="210"/>
      <c r="P840" s="210"/>
      <c r="Q840" s="210"/>
      <c r="R840" s="210"/>
      <c r="S840" s="210"/>
      <c r="T840" s="211"/>
      <c r="AT840" s="205" t="s">
        <v>196</v>
      </c>
      <c r="AU840" s="205" t="s">
        <v>80</v>
      </c>
      <c r="AV840" s="13" t="s">
        <v>80</v>
      </c>
      <c r="AW840" s="13" t="s">
        <v>37</v>
      </c>
      <c r="AX840" s="13" t="s">
        <v>73</v>
      </c>
      <c r="AY840" s="205" t="s">
        <v>187</v>
      </c>
    </row>
    <row r="841" spans="2:65" s="14" customFormat="1">
      <c r="B841" s="212"/>
      <c r="D841" s="196" t="s">
        <v>196</v>
      </c>
      <c r="E841" s="213" t="s">
        <v>5</v>
      </c>
      <c r="F841" s="214" t="s">
        <v>201</v>
      </c>
      <c r="H841" s="215">
        <v>59.6</v>
      </c>
      <c r="I841" s="216"/>
      <c r="L841" s="212"/>
      <c r="M841" s="217"/>
      <c r="N841" s="218"/>
      <c r="O841" s="218"/>
      <c r="P841" s="218"/>
      <c r="Q841" s="218"/>
      <c r="R841" s="218"/>
      <c r="S841" s="218"/>
      <c r="T841" s="219"/>
      <c r="AT841" s="213" t="s">
        <v>196</v>
      </c>
      <c r="AU841" s="213" t="s">
        <v>80</v>
      </c>
      <c r="AV841" s="14" t="s">
        <v>202</v>
      </c>
      <c r="AW841" s="14" t="s">
        <v>37</v>
      </c>
      <c r="AX841" s="14" t="s">
        <v>73</v>
      </c>
      <c r="AY841" s="213" t="s">
        <v>187</v>
      </c>
    </row>
    <row r="842" spans="2:65" s="12" customFormat="1">
      <c r="B842" s="195"/>
      <c r="D842" s="196" t="s">
        <v>196</v>
      </c>
      <c r="E842" s="197" t="s">
        <v>5</v>
      </c>
      <c r="F842" s="198" t="s">
        <v>803</v>
      </c>
      <c r="H842" s="199" t="s">
        <v>5</v>
      </c>
      <c r="I842" s="200"/>
      <c r="L842" s="195"/>
      <c r="M842" s="201"/>
      <c r="N842" s="202"/>
      <c r="O842" s="202"/>
      <c r="P842" s="202"/>
      <c r="Q842" s="202"/>
      <c r="R842" s="202"/>
      <c r="S842" s="202"/>
      <c r="T842" s="203"/>
      <c r="AT842" s="199" t="s">
        <v>196</v>
      </c>
      <c r="AU842" s="199" t="s">
        <v>80</v>
      </c>
      <c r="AV842" s="12" t="s">
        <v>24</v>
      </c>
      <c r="AW842" s="12" t="s">
        <v>37</v>
      </c>
      <c r="AX842" s="12" t="s">
        <v>73</v>
      </c>
      <c r="AY842" s="199" t="s">
        <v>187</v>
      </c>
    </row>
    <row r="843" spans="2:65" s="12" customFormat="1">
      <c r="B843" s="195"/>
      <c r="D843" s="196" t="s">
        <v>196</v>
      </c>
      <c r="E843" s="197" t="s">
        <v>5</v>
      </c>
      <c r="F843" s="198" t="s">
        <v>282</v>
      </c>
      <c r="H843" s="199" t="s">
        <v>5</v>
      </c>
      <c r="I843" s="200"/>
      <c r="L843" s="195"/>
      <c r="M843" s="201"/>
      <c r="N843" s="202"/>
      <c r="O843" s="202"/>
      <c r="P843" s="202"/>
      <c r="Q843" s="202"/>
      <c r="R843" s="202"/>
      <c r="S843" s="202"/>
      <c r="T843" s="203"/>
      <c r="AT843" s="199" t="s">
        <v>196</v>
      </c>
      <c r="AU843" s="199" t="s">
        <v>80</v>
      </c>
      <c r="AV843" s="12" t="s">
        <v>24</v>
      </c>
      <c r="AW843" s="12" t="s">
        <v>37</v>
      </c>
      <c r="AX843" s="12" t="s">
        <v>73</v>
      </c>
      <c r="AY843" s="199" t="s">
        <v>187</v>
      </c>
    </row>
    <row r="844" spans="2:65" s="13" customFormat="1">
      <c r="B844" s="204"/>
      <c r="D844" s="196" t="s">
        <v>196</v>
      </c>
      <c r="E844" s="205" t="s">
        <v>5</v>
      </c>
      <c r="F844" s="206" t="s">
        <v>804</v>
      </c>
      <c r="H844" s="207">
        <v>32.9</v>
      </c>
      <c r="I844" s="208"/>
      <c r="L844" s="204"/>
      <c r="M844" s="209"/>
      <c r="N844" s="210"/>
      <c r="O844" s="210"/>
      <c r="P844" s="210"/>
      <c r="Q844" s="210"/>
      <c r="R844" s="210"/>
      <c r="S844" s="210"/>
      <c r="T844" s="211"/>
      <c r="AT844" s="205" t="s">
        <v>196</v>
      </c>
      <c r="AU844" s="205" t="s">
        <v>80</v>
      </c>
      <c r="AV844" s="13" t="s">
        <v>80</v>
      </c>
      <c r="AW844" s="13" t="s">
        <v>37</v>
      </c>
      <c r="AX844" s="13" t="s">
        <v>73</v>
      </c>
      <c r="AY844" s="205" t="s">
        <v>187</v>
      </c>
    </row>
    <row r="845" spans="2:65" s="14" customFormat="1">
      <c r="B845" s="212"/>
      <c r="D845" s="196" t="s">
        <v>196</v>
      </c>
      <c r="E845" s="213" t="s">
        <v>5</v>
      </c>
      <c r="F845" s="214" t="s">
        <v>201</v>
      </c>
      <c r="H845" s="215">
        <v>32.9</v>
      </c>
      <c r="I845" s="216"/>
      <c r="L845" s="212"/>
      <c r="M845" s="217"/>
      <c r="N845" s="218"/>
      <c r="O845" s="218"/>
      <c r="P845" s="218"/>
      <c r="Q845" s="218"/>
      <c r="R845" s="218"/>
      <c r="S845" s="218"/>
      <c r="T845" s="219"/>
      <c r="AT845" s="213" t="s">
        <v>196</v>
      </c>
      <c r="AU845" s="213" t="s">
        <v>80</v>
      </c>
      <c r="AV845" s="14" t="s">
        <v>202</v>
      </c>
      <c r="AW845" s="14" t="s">
        <v>37</v>
      </c>
      <c r="AX845" s="14" t="s">
        <v>73</v>
      </c>
      <c r="AY845" s="213" t="s">
        <v>187</v>
      </c>
    </row>
    <row r="846" spans="2:65" s="15" customFormat="1">
      <c r="B846" s="220"/>
      <c r="D846" s="221" t="s">
        <v>196</v>
      </c>
      <c r="E846" s="222" t="s">
        <v>5</v>
      </c>
      <c r="F846" s="223" t="s">
        <v>203</v>
      </c>
      <c r="H846" s="224">
        <v>169.37100000000001</v>
      </c>
      <c r="I846" s="225"/>
      <c r="L846" s="220"/>
      <c r="M846" s="226"/>
      <c r="N846" s="227"/>
      <c r="O846" s="227"/>
      <c r="P846" s="227"/>
      <c r="Q846" s="227"/>
      <c r="R846" s="227"/>
      <c r="S846" s="227"/>
      <c r="T846" s="228"/>
      <c r="AT846" s="229" t="s">
        <v>196</v>
      </c>
      <c r="AU846" s="229" t="s">
        <v>80</v>
      </c>
      <c r="AV846" s="15" t="s">
        <v>194</v>
      </c>
      <c r="AW846" s="15" t="s">
        <v>37</v>
      </c>
      <c r="AX846" s="15" t="s">
        <v>24</v>
      </c>
      <c r="AY846" s="229" t="s">
        <v>187</v>
      </c>
    </row>
    <row r="847" spans="2:65" s="1" customFormat="1" ht="31.5" customHeight="1">
      <c r="B847" s="182"/>
      <c r="C847" s="183" t="s">
        <v>805</v>
      </c>
      <c r="D847" s="183" t="s">
        <v>189</v>
      </c>
      <c r="E847" s="184" t="s">
        <v>806</v>
      </c>
      <c r="F847" s="185" t="s">
        <v>807</v>
      </c>
      <c r="G847" s="186" t="s">
        <v>410</v>
      </c>
      <c r="H847" s="187">
        <v>1</v>
      </c>
      <c r="I847" s="188"/>
      <c r="J847" s="189">
        <f>ROUND(I847*H847,2)</f>
        <v>0</v>
      </c>
      <c r="K847" s="185" t="s">
        <v>5</v>
      </c>
      <c r="L847" s="42"/>
      <c r="M847" s="190" t="s">
        <v>5</v>
      </c>
      <c r="N847" s="191" t="s">
        <v>44</v>
      </c>
      <c r="O847" s="43"/>
      <c r="P847" s="192">
        <f>O847*H847</f>
        <v>0</v>
      </c>
      <c r="Q847" s="192">
        <v>0</v>
      </c>
      <c r="R847" s="192">
        <f>Q847*H847</f>
        <v>0</v>
      </c>
      <c r="S847" s="192">
        <v>0</v>
      </c>
      <c r="T847" s="193">
        <f>S847*H847</f>
        <v>0</v>
      </c>
      <c r="AR847" s="25" t="s">
        <v>194</v>
      </c>
      <c r="AT847" s="25" t="s">
        <v>189</v>
      </c>
      <c r="AU847" s="25" t="s">
        <v>80</v>
      </c>
      <c r="AY847" s="25" t="s">
        <v>187</v>
      </c>
      <c r="BE847" s="194">
        <f>IF(N847="základní",J847,0)</f>
        <v>0</v>
      </c>
      <c r="BF847" s="194">
        <f>IF(N847="snížená",J847,0)</f>
        <v>0</v>
      </c>
      <c r="BG847" s="194">
        <f>IF(N847="zákl. přenesená",J847,0)</f>
        <v>0</v>
      </c>
      <c r="BH847" s="194">
        <f>IF(N847="sníž. přenesená",J847,0)</f>
        <v>0</v>
      </c>
      <c r="BI847" s="194">
        <f>IF(N847="nulová",J847,0)</f>
        <v>0</v>
      </c>
      <c r="BJ847" s="25" t="s">
        <v>24</v>
      </c>
      <c r="BK847" s="194">
        <f>ROUND(I847*H847,2)</f>
        <v>0</v>
      </c>
      <c r="BL847" s="25" t="s">
        <v>194</v>
      </c>
      <c r="BM847" s="25" t="s">
        <v>808</v>
      </c>
    </row>
    <row r="848" spans="2:65" s="12" customFormat="1">
      <c r="B848" s="195"/>
      <c r="D848" s="196" t="s">
        <v>196</v>
      </c>
      <c r="E848" s="197" t="s">
        <v>5</v>
      </c>
      <c r="F848" s="198" t="s">
        <v>809</v>
      </c>
      <c r="H848" s="199" t="s">
        <v>5</v>
      </c>
      <c r="I848" s="200"/>
      <c r="L848" s="195"/>
      <c r="M848" s="201"/>
      <c r="N848" s="202"/>
      <c r="O848" s="202"/>
      <c r="P848" s="202"/>
      <c r="Q848" s="202"/>
      <c r="R848" s="202"/>
      <c r="S848" s="202"/>
      <c r="T848" s="203"/>
      <c r="AT848" s="199" t="s">
        <v>196</v>
      </c>
      <c r="AU848" s="199" t="s">
        <v>80</v>
      </c>
      <c r="AV848" s="12" t="s">
        <v>24</v>
      </c>
      <c r="AW848" s="12" t="s">
        <v>37</v>
      </c>
      <c r="AX848" s="12" t="s">
        <v>73</v>
      </c>
      <c r="AY848" s="199" t="s">
        <v>187</v>
      </c>
    </row>
    <row r="849" spans="2:65" s="12" customFormat="1">
      <c r="B849" s="195"/>
      <c r="D849" s="196" t="s">
        <v>196</v>
      </c>
      <c r="E849" s="197" t="s">
        <v>5</v>
      </c>
      <c r="F849" s="198" t="s">
        <v>810</v>
      </c>
      <c r="H849" s="199" t="s">
        <v>5</v>
      </c>
      <c r="I849" s="200"/>
      <c r="L849" s="195"/>
      <c r="M849" s="201"/>
      <c r="N849" s="202"/>
      <c r="O849" s="202"/>
      <c r="P849" s="202"/>
      <c r="Q849" s="202"/>
      <c r="R849" s="202"/>
      <c r="S849" s="202"/>
      <c r="T849" s="203"/>
      <c r="AT849" s="199" t="s">
        <v>196</v>
      </c>
      <c r="AU849" s="199" t="s">
        <v>80</v>
      </c>
      <c r="AV849" s="12" t="s">
        <v>24</v>
      </c>
      <c r="AW849" s="12" t="s">
        <v>37</v>
      </c>
      <c r="AX849" s="12" t="s">
        <v>73</v>
      </c>
      <c r="AY849" s="199" t="s">
        <v>187</v>
      </c>
    </row>
    <row r="850" spans="2:65" s="12" customFormat="1">
      <c r="B850" s="195"/>
      <c r="D850" s="196" t="s">
        <v>196</v>
      </c>
      <c r="E850" s="197" t="s">
        <v>5</v>
      </c>
      <c r="F850" s="198" t="s">
        <v>811</v>
      </c>
      <c r="H850" s="199" t="s">
        <v>5</v>
      </c>
      <c r="I850" s="200"/>
      <c r="L850" s="195"/>
      <c r="M850" s="201"/>
      <c r="N850" s="202"/>
      <c r="O850" s="202"/>
      <c r="P850" s="202"/>
      <c r="Q850" s="202"/>
      <c r="R850" s="202"/>
      <c r="S850" s="202"/>
      <c r="T850" s="203"/>
      <c r="AT850" s="199" t="s">
        <v>196</v>
      </c>
      <c r="AU850" s="199" t="s">
        <v>80</v>
      </c>
      <c r="AV850" s="12" t="s">
        <v>24</v>
      </c>
      <c r="AW850" s="12" t="s">
        <v>37</v>
      </c>
      <c r="AX850" s="12" t="s">
        <v>73</v>
      </c>
      <c r="AY850" s="199" t="s">
        <v>187</v>
      </c>
    </row>
    <row r="851" spans="2:65" s="13" customFormat="1">
      <c r="B851" s="204"/>
      <c r="D851" s="196" t="s">
        <v>196</v>
      </c>
      <c r="E851" s="205" t="s">
        <v>5</v>
      </c>
      <c r="F851" s="206" t="s">
        <v>24</v>
      </c>
      <c r="H851" s="207">
        <v>1</v>
      </c>
      <c r="I851" s="208"/>
      <c r="L851" s="204"/>
      <c r="M851" s="209"/>
      <c r="N851" s="210"/>
      <c r="O851" s="210"/>
      <c r="P851" s="210"/>
      <c r="Q851" s="210"/>
      <c r="R851" s="210"/>
      <c r="S851" s="210"/>
      <c r="T851" s="211"/>
      <c r="AT851" s="205" t="s">
        <v>196</v>
      </c>
      <c r="AU851" s="205" t="s">
        <v>80</v>
      </c>
      <c r="AV851" s="13" t="s">
        <v>80</v>
      </c>
      <c r="AW851" s="13" t="s">
        <v>37</v>
      </c>
      <c r="AX851" s="13" t="s">
        <v>73</v>
      </c>
      <c r="AY851" s="205" t="s">
        <v>187</v>
      </c>
    </row>
    <row r="852" spans="2:65" s="14" customFormat="1">
      <c r="B852" s="212"/>
      <c r="D852" s="196" t="s">
        <v>196</v>
      </c>
      <c r="E852" s="213" t="s">
        <v>5</v>
      </c>
      <c r="F852" s="214" t="s">
        <v>201</v>
      </c>
      <c r="H852" s="215">
        <v>1</v>
      </c>
      <c r="I852" s="216"/>
      <c r="L852" s="212"/>
      <c r="M852" s="217"/>
      <c r="N852" s="218"/>
      <c r="O852" s="218"/>
      <c r="P852" s="218"/>
      <c r="Q852" s="218"/>
      <c r="R852" s="218"/>
      <c r="S852" s="218"/>
      <c r="T852" s="219"/>
      <c r="AT852" s="213" t="s">
        <v>196</v>
      </c>
      <c r="AU852" s="213" t="s">
        <v>80</v>
      </c>
      <c r="AV852" s="14" t="s">
        <v>202</v>
      </c>
      <c r="AW852" s="14" t="s">
        <v>37</v>
      </c>
      <c r="AX852" s="14" t="s">
        <v>73</v>
      </c>
      <c r="AY852" s="213" t="s">
        <v>187</v>
      </c>
    </row>
    <row r="853" spans="2:65" s="15" customFormat="1">
      <c r="B853" s="220"/>
      <c r="D853" s="221" t="s">
        <v>196</v>
      </c>
      <c r="E853" s="222" t="s">
        <v>5</v>
      </c>
      <c r="F853" s="223" t="s">
        <v>203</v>
      </c>
      <c r="H853" s="224">
        <v>1</v>
      </c>
      <c r="I853" s="225"/>
      <c r="L853" s="220"/>
      <c r="M853" s="226"/>
      <c r="N853" s="227"/>
      <c r="O853" s="227"/>
      <c r="P853" s="227"/>
      <c r="Q853" s="227"/>
      <c r="R853" s="227"/>
      <c r="S853" s="227"/>
      <c r="T853" s="228"/>
      <c r="AT853" s="229" t="s">
        <v>196</v>
      </c>
      <c r="AU853" s="229" t="s">
        <v>80</v>
      </c>
      <c r="AV853" s="15" t="s">
        <v>194</v>
      </c>
      <c r="AW853" s="15" t="s">
        <v>37</v>
      </c>
      <c r="AX853" s="15" t="s">
        <v>24</v>
      </c>
      <c r="AY853" s="229" t="s">
        <v>187</v>
      </c>
    </row>
    <row r="854" spans="2:65" s="1" customFormat="1" ht="44.25" customHeight="1">
      <c r="B854" s="182"/>
      <c r="C854" s="183" t="s">
        <v>812</v>
      </c>
      <c r="D854" s="183" t="s">
        <v>189</v>
      </c>
      <c r="E854" s="184" t="s">
        <v>813</v>
      </c>
      <c r="F854" s="185" t="s">
        <v>814</v>
      </c>
      <c r="G854" s="186" t="s">
        <v>410</v>
      </c>
      <c r="H854" s="187">
        <v>1</v>
      </c>
      <c r="I854" s="188"/>
      <c r="J854" s="189">
        <f>ROUND(I854*H854,2)</f>
        <v>0</v>
      </c>
      <c r="K854" s="185" t="s">
        <v>5</v>
      </c>
      <c r="L854" s="42"/>
      <c r="M854" s="190" t="s">
        <v>5</v>
      </c>
      <c r="N854" s="191" t="s">
        <v>44</v>
      </c>
      <c r="O854" s="43"/>
      <c r="P854" s="192">
        <f>O854*H854</f>
        <v>0</v>
      </c>
      <c r="Q854" s="192">
        <v>0</v>
      </c>
      <c r="R854" s="192">
        <f>Q854*H854</f>
        <v>0</v>
      </c>
      <c r="S854" s="192">
        <v>0</v>
      </c>
      <c r="T854" s="193">
        <f>S854*H854</f>
        <v>0</v>
      </c>
      <c r="AR854" s="25" t="s">
        <v>194</v>
      </c>
      <c r="AT854" s="25" t="s">
        <v>189</v>
      </c>
      <c r="AU854" s="25" t="s">
        <v>80</v>
      </c>
      <c r="AY854" s="25" t="s">
        <v>187</v>
      </c>
      <c r="BE854" s="194">
        <f>IF(N854="základní",J854,0)</f>
        <v>0</v>
      </c>
      <c r="BF854" s="194">
        <f>IF(N854="snížená",J854,0)</f>
        <v>0</v>
      </c>
      <c r="BG854" s="194">
        <f>IF(N854="zákl. přenesená",J854,0)</f>
        <v>0</v>
      </c>
      <c r="BH854" s="194">
        <f>IF(N854="sníž. přenesená",J854,0)</f>
        <v>0</v>
      </c>
      <c r="BI854" s="194">
        <f>IF(N854="nulová",J854,0)</f>
        <v>0</v>
      </c>
      <c r="BJ854" s="25" t="s">
        <v>24</v>
      </c>
      <c r="BK854" s="194">
        <f>ROUND(I854*H854,2)</f>
        <v>0</v>
      </c>
      <c r="BL854" s="25" t="s">
        <v>194</v>
      </c>
      <c r="BM854" s="25" t="s">
        <v>815</v>
      </c>
    </row>
    <row r="855" spans="2:65" s="12" customFormat="1">
      <c r="B855" s="195"/>
      <c r="D855" s="196" t="s">
        <v>196</v>
      </c>
      <c r="E855" s="197" t="s">
        <v>5</v>
      </c>
      <c r="F855" s="198" t="s">
        <v>809</v>
      </c>
      <c r="H855" s="199" t="s">
        <v>5</v>
      </c>
      <c r="I855" s="200"/>
      <c r="L855" s="195"/>
      <c r="M855" s="201"/>
      <c r="N855" s="202"/>
      <c r="O855" s="202"/>
      <c r="P855" s="202"/>
      <c r="Q855" s="202"/>
      <c r="R855" s="202"/>
      <c r="S855" s="202"/>
      <c r="T855" s="203"/>
      <c r="AT855" s="199" t="s">
        <v>196</v>
      </c>
      <c r="AU855" s="199" t="s">
        <v>80</v>
      </c>
      <c r="AV855" s="12" t="s">
        <v>24</v>
      </c>
      <c r="AW855" s="12" t="s">
        <v>37</v>
      </c>
      <c r="AX855" s="12" t="s">
        <v>73</v>
      </c>
      <c r="AY855" s="199" t="s">
        <v>187</v>
      </c>
    </row>
    <row r="856" spans="2:65" s="12" customFormat="1">
      <c r="B856" s="195"/>
      <c r="D856" s="196" t="s">
        <v>196</v>
      </c>
      <c r="E856" s="197" t="s">
        <v>5</v>
      </c>
      <c r="F856" s="198" t="s">
        <v>810</v>
      </c>
      <c r="H856" s="199" t="s">
        <v>5</v>
      </c>
      <c r="I856" s="200"/>
      <c r="L856" s="195"/>
      <c r="M856" s="201"/>
      <c r="N856" s="202"/>
      <c r="O856" s="202"/>
      <c r="P856" s="202"/>
      <c r="Q856" s="202"/>
      <c r="R856" s="202"/>
      <c r="S856" s="202"/>
      <c r="T856" s="203"/>
      <c r="AT856" s="199" t="s">
        <v>196</v>
      </c>
      <c r="AU856" s="199" t="s">
        <v>80</v>
      </c>
      <c r="AV856" s="12" t="s">
        <v>24</v>
      </c>
      <c r="AW856" s="12" t="s">
        <v>37</v>
      </c>
      <c r="AX856" s="12" t="s">
        <v>73</v>
      </c>
      <c r="AY856" s="199" t="s">
        <v>187</v>
      </c>
    </row>
    <row r="857" spans="2:65" s="12" customFormat="1">
      <c r="B857" s="195"/>
      <c r="D857" s="196" t="s">
        <v>196</v>
      </c>
      <c r="E857" s="197" t="s">
        <v>5</v>
      </c>
      <c r="F857" s="198" t="s">
        <v>816</v>
      </c>
      <c r="H857" s="199" t="s">
        <v>5</v>
      </c>
      <c r="I857" s="200"/>
      <c r="L857" s="195"/>
      <c r="M857" s="201"/>
      <c r="N857" s="202"/>
      <c r="O857" s="202"/>
      <c r="P857" s="202"/>
      <c r="Q857" s="202"/>
      <c r="R857" s="202"/>
      <c r="S857" s="202"/>
      <c r="T857" s="203"/>
      <c r="AT857" s="199" t="s">
        <v>196</v>
      </c>
      <c r="AU857" s="199" t="s">
        <v>80</v>
      </c>
      <c r="AV857" s="12" t="s">
        <v>24</v>
      </c>
      <c r="AW857" s="12" t="s">
        <v>37</v>
      </c>
      <c r="AX857" s="12" t="s">
        <v>73</v>
      </c>
      <c r="AY857" s="199" t="s">
        <v>187</v>
      </c>
    </row>
    <row r="858" spans="2:65" s="13" customFormat="1">
      <c r="B858" s="204"/>
      <c r="D858" s="196" t="s">
        <v>196</v>
      </c>
      <c r="E858" s="205" t="s">
        <v>5</v>
      </c>
      <c r="F858" s="206" t="s">
        <v>24</v>
      </c>
      <c r="H858" s="207">
        <v>1</v>
      </c>
      <c r="I858" s="208"/>
      <c r="L858" s="204"/>
      <c r="M858" s="209"/>
      <c r="N858" s="210"/>
      <c r="O858" s="210"/>
      <c r="P858" s="210"/>
      <c r="Q858" s="210"/>
      <c r="R858" s="210"/>
      <c r="S858" s="210"/>
      <c r="T858" s="211"/>
      <c r="AT858" s="205" t="s">
        <v>196</v>
      </c>
      <c r="AU858" s="205" t="s">
        <v>80</v>
      </c>
      <c r="AV858" s="13" t="s">
        <v>80</v>
      </c>
      <c r="AW858" s="13" t="s">
        <v>37</v>
      </c>
      <c r="AX858" s="13" t="s">
        <v>73</v>
      </c>
      <c r="AY858" s="205" t="s">
        <v>187</v>
      </c>
    </row>
    <row r="859" spans="2:65" s="14" customFormat="1">
      <c r="B859" s="212"/>
      <c r="D859" s="196" t="s">
        <v>196</v>
      </c>
      <c r="E859" s="213" t="s">
        <v>5</v>
      </c>
      <c r="F859" s="214" t="s">
        <v>201</v>
      </c>
      <c r="H859" s="215">
        <v>1</v>
      </c>
      <c r="I859" s="216"/>
      <c r="L859" s="212"/>
      <c r="M859" s="217"/>
      <c r="N859" s="218"/>
      <c r="O859" s="218"/>
      <c r="P859" s="218"/>
      <c r="Q859" s="218"/>
      <c r="R859" s="218"/>
      <c r="S859" s="218"/>
      <c r="T859" s="219"/>
      <c r="AT859" s="213" t="s">
        <v>196</v>
      </c>
      <c r="AU859" s="213" t="s">
        <v>80</v>
      </c>
      <c r="AV859" s="14" t="s">
        <v>202</v>
      </c>
      <c r="AW859" s="14" t="s">
        <v>37</v>
      </c>
      <c r="AX859" s="14" t="s">
        <v>73</v>
      </c>
      <c r="AY859" s="213" t="s">
        <v>187</v>
      </c>
    </row>
    <row r="860" spans="2:65" s="15" customFormat="1">
      <c r="B860" s="220"/>
      <c r="D860" s="221" t="s">
        <v>196</v>
      </c>
      <c r="E860" s="222" t="s">
        <v>5</v>
      </c>
      <c r="F860" s="223" t="s">
        <v>203</v>
      </c>
      <c r="H860" s="224">
        <v>1</v>
      </c>
      <c r="I860" s="225"/>
      <c r="L860" s="220"/>
      <c r="M860" s="226"/>
      <c r="N860" s="227"/>
      <c r="O860" s="227"/>
      <c r="P860" s="227"/>
      <c r="Q860" s="227"/>
      <c r="R860" s="227"/>
      <c r="S860" s="227"/>
      <c r="T860" s="228"/>
      <c r="AT860" s="229" t="s">
        <v>196</v>
      </c>
      <c r="AU860" s="229" t="s">
        <v>80</v>
      </c>
      <c r="AV860" s="15" t="s">
        <v>194</v>
      </c>
      <c r="AW860" s="15" t="s">
        <v>37</v>
      </c>
      <c r="AX860" s="15" t="s">
        <v>24</v>
      </c>
      <c r="AY860" s="229" t="s">
        <v>187</v>
      </c>
    </row>
    <row r="861" spans="2:65" s="1" customFormat="1" ht="22.5" customHeight="1">
      <c r="B861" s="182"/>
      <c r="C861" s="183" t="s">
        <v>817</v>
      </c>
      <c r="D861" s="183" t="s">
        <v>189</v>
      </c>
      <c r="E861" s="184" t="s">
        <v>818</v>
      </c>
      <c r="F861" s="185" t="s">
        <v>819</v>
      </c>
      <c r="G861" s="186" t="s">
        <v>277</v>
      </c>
      <c r="H861" s="187">
        <v>629.49</v>
      </c>
      <c r="I861" s="188"/>
      <c r="J861" s="189">
        <f>ROUND(I861*H861,2)</f>
        <v>0</v>
      </c>
      <c r="K861" s="185" t="s">
        <v>5</v>
      </c>
      <c r="L861" s="42"/>
      <c r="M861" s="190" t="s">
        <v>5</v>
      </c>
      <c r="N861" s="191" t="s">
        <v>44</v>
      </c>
      <c r="O861" s="43"/>
      <c r="P861" s="192">
        <f>O861*H861</f>
        <v>0</v>
      </c>
      <c r="Q861" s="192">
        <v>0</v>
      </c>
      <c r="R861" s="192">
        <f>Q861*H861</f>
        <v>0</v>
      </c>
      <c r="S861" s="192">
        <v>0</v>
      </c>
      <c r="T861" s="193">
        <f>S861*H861</f>
        <v>0</v>
      </c>
      <c r="AR861" s="25" t="s">
        <v>194</v>
      </c>
      <c r="AT861" s="25" t="s">
        <v>189</v>
      </c>
      <c r="AU861" s="25" t="s">
        <v>80</v>
      </c>
      <c r="AY861" s="25" t="s">
        <v>187</v>
      </c>
      <c r="BE861" s="194">
        <f>IF(N861="základní",J861,0)</f>
        <v>0</v>
      </c>
      <c r="BF861" s="194">
        <f>IF(N861="snížená",J861,0)</f>
        <v>0</v>
      </c>
      <c r="BG861" s="194">
        <f>IF(N861="zákl. přenesená",J861,0)</f>
        <v>0</v>
      </c>
      <c r="BH861" s="194">
        <f>IF(N861="sníž. přenesená",J861,0)</f>
        <v>0</v>
      </c>
      <c r="BI861" s="194">
        <f>IF(N861="nulová",J861,0)</f>
        <v>0</v>
      </c>
      <c r="BJ861" s="25" t="s">
        <v>24</v>
      </c>
      <c r="BK861" s="194">
        <f>ROUND(I861*H861,2)</f>
        <v>0</v>
      </c>
      <c r="BL861" s="25" t="s">
        <v>194</v>
      </c>
      <c r="BM861" s="25" t="s">
        <v>820</v>
      </c>
    </row>
    <row r="862" spans="2:65" s="12" customFormat="1">
      <c r="B862" s="195"/>
      <c r="D862" s="196" t="s">
        <v>196</v>
      </c>
      <c r="E862" s="197" t="s">
        <v>5</v>
      </c>
      <c r="F862" s="198" t="s">
        <v>821</v>
      </c>
      <c r="H862" s="199" t="s">
        <v>5</v>
      </c>
      <c r="I862" s="200"/>
      <c r="L862" s="195"/>
      <c r="M862" s="201"/>
      <c r="N862" s="202"/>
      <c r="O862" s="202"/>
      <c r="P862" s="202"/>
      <c r="Q862" s="202"/>
      <c r="R862" s="202"/>
      <c r="S862" s="202"/>
      <c r="T862" s="203"/>
      <c r="AT862" s="199" t="s">
        <v>196</v>
      </c>
      <c r="AU862" s="199" t="s">
        <v>80</v>
      </c>
      <c r="AV862" s="12" t="s">
        <v>24</v>
      </c>
      <c r="AW862" s="12" t="s">
        <v>37</v>
      </c>
      <c r="AX862" s="12" t="s">
        <v>73</v>
      </c>
      <c r="AY862" s="199" t="s">
        <v>187</v>
      </c>
    </row>
    <row r="863" spans="2:65" s="12" customFormat="1">
      <c r="B863" s="195"/>
      <c r="D863" s="196" t="s">
        <v>196</v>
      </c>
      <c r="E863" s="197" t="s">
        <v>5</v>
      </c>
      <c r="F863" s="198" t="s">
        <v>822</v>
      </c>
      <c r="H863" s="199" t="s">
        <v>5</v>
      </c>
      <c r="I863" s="200"/>
      <c r="L863" s="195"/>
      <c r="M863" s="201"/>
      <c r="N863" s="202"/>
      <c r="O863" s="202"/>
      <c r="P863" s="202"/>
      <c r="Q863" s="202"/>
      <c r="R863" s="202"/>
      <c r="S863" s="202"/>
      <c r="T863" s="203"/>
      <c r="AT863" s="199" t="s">
        <v>196</v>
      </c>
      <c r="AU863" s="199" t="s">
        <v>80</v>
      </c>
      <c r="AV863" s="12" t="s">
        <v>24</v>
      </c>
      <c r="AW863" s="12" t="s">
        <v>37</v>
      </c>
      <c r="AX863" s="12" t="s">
        <v>73</v>
      </c>
      <c r="AY863" s="199" t="s">
        <v>187</v>
      </c>
    </row>
    <row r="864" spans="2:65" s="12" customFormat="1">
      <c r="B864" s="195"/>
      <c r="D864" s="196" t="s">
        <v>196</v>
      </c>
      <c r="E864" s="197" t="s">
        <v>5</v>
      </c>
      <c r="F864" s="198" t="s">
        <v>480</v>
      </c>
      <c r="H864" s="199" t="s">
        <v>5</v>
      </c>
      <c r="I864" s="200"/>
      <c r="L864" s="195"/>
      <c r="M864" s="201"/>
      <c r="N864" s="202"/>
      <c r="O864" s="202"/>
      <c r="P864" s="202"/>
      <c r="Q864" s="202"/>
      <c r="R864" s="202"/>
      <c r="S864" s="202"/>
      <c r="T864" s="203"/>
      <c r="AT864" s="199" t="s">
        <v>196</v>
      </c>
      <c r="AU864" s="199" t="s">
        <v>80</v>
      </c>
      <c r="AV864" s="12" t="s">
        <v>24</v>
      </c>
      <c r="AW864" s="12" t="s">
        <v>37</v>
      </c>
      <c r="AX864" s="12" t="s">
        <v>73</v>
      </c>
      <c r="AY864" s="199" t="s">
        <v>187</v>
      </c>
    </row>
    <row r="865" spans="2:65" s="12" customFormat="1">
      <c r="B865" s="195"/>
      <c r="D865" s="196" t="s">
        <v>196</v>
      </c>
      <c r="E865" s="197" t="s">
        <v>5</v>
      </c>
      <c r="F865" s="198" t="s">
        <v>823</v>
      </c>
      <c r="H865" s="199" t="s">
        <v>5</v>
      </c>
      <c r="I865" s="200"/>
      <c r="L865" s="195"/>
      <c r="M865" s="201"/>
      <c r="N865" s="202"/>
      <c r="O865" s="202"/>
      <c r="P865" s="202"/>
      <c r="Q865" s="202"/>
      <c r="R865" s="202"/>
      <c r="S865" s="202"/>
      <c r="T865" s="203"/>
      <c r="AT865" s="199" t="s">
        <v>196</v>
      </c>
      <c r="AU865" s="199" t="s">
        <v>80</v>
      </c>
      <c r="AV865" s="12" t="s">
        <v>24</v>
      </c>
      <c r="AW865" s="12" t="s">
        <v>37</v>
      </c>
      <c r="AX865" s="12" t="s">
        <v>73</v>
      </c>
      <c r="AY865" s="199" t="s">
        <v>187</v>
      </c>
    </row>
    <row r="866" spans="2:65" s="13" customFormat="1" ht="27">
      <c r="B866" s="204"/>
      <c r="D866" s="196" t="s">
        <v>196</v>
      </c>
      <c r="E866" s="205" t="s">
        <v>5</v>
      </c>
      <c r="F866" s="206" t="s">
        <v>824</v>
      </c>
      <c r="H866" s="207">
        <v>202.48599999999999</v>
      </c>
      <c r="I866" s="208"/>
      <c r="L866" s="204"/>
      <c r="M866" s="209"/>
      <c r="N866" s="210"/>
      <c r="O866" s="210"/>
      <c r="P866" s="210"/>
      <c r="Q866" s="210"/>
      <c r="R866" s="210"/>
      <c r="S866" s="210"/>
      <c r="T866" s="211"/>
      <c r="AT866" s="205" t="s">
        <v>196</v>
      </c>
      <c r="AU866" s="205" t="s">
        <v>80</v>
      </c>
      <c r="AV866" s="13" t="s">
        <v>80</v>
      </c>
      <c r="AW866" s="13" t="s">
        <v>37</v>
      </c>
      <c r="AX866" s="13" t="s">
        <v>73</v>
      </c>
      <c r="AY866" s="205" t="s">
        <v>187</v>
      </c>
    </row>
    <row r="867" spans="2:65" s="13" customFormat="1" ht="27">
      <c r="B867" s="204"/>
      <c r="D867" s="196" t="s">
        <v>196</v>
      </c>
      <c r="E867" s="205" t="s">
        <v>5</v>
      </c>
      <c r="F867" s="206" t="s">
        <v>825</v>
      </c>
      <c r="H867" s="207">
        <v>66.563000000000002</v>
      </c>
      <c r="I867" s="208"/>
      <c r="L867" s="204"/>
      <c r="M867" s="209"/>
      <c r="N867" s="210"/>
      <c r="O867" s="210"/>
      <c r="P867" s="210"/>
      <c r="Q867" s="210"/>
      <c r="R867" s="210"/>
      <c r="S867" s="210"/>
      <c r="T867" s="211"/>
      <c r="AT867" s="205" t="s">
        <v>196</v>
      </c>
      <c r="AU867" s="205" t="s">
        <v>80</v>
      </c>
      <c r="AV867" s="13" t="s">
        <v>80</v>
      </c>
      <c r="AW867" s="13" t="s">
        <v>37</v>
      </c>
      <c r="AX867" s="13" t="s">
        <v>73</v>
      </c>
      <c r="AY867" s="205" t="s">
        <v>187</v>
      </c>
    </row>
    <row r="868" spans="2:65" s="12" customFormat="1">
      <c r="B868" s="195"/>
      <c r="D868" s="196" t="s">
        <v>196</v>
      </c>
      <c r="E868" s="197" t="s">
        <v>5</v>
      </c>
      <c r="F868" s="198" t="s">
        <v>535</v>
      </c>
      <c r="H868" s="199" t="s">
        <v>5</v>
      </c>
      <c r="I868" s="200"/>
      <c r="L868" s="195"/>
      <c r="M868" s="201"/>
      <c r="N868" s="202"/>
      <c r="O868" s="202"/>
      <c r="P868" s="202"/>
      <c r="Q868" s="202"/>
      <c r="R868" s="202"/>
      <c r="S868" s="202"/>
      <c r="T868" s="203"/>
      <c r="AT868" s="199" t="s">
        <v>196</v>
      </c>
      <c r="AU868" s="199" t="s">
        <v>80</v>
      </c>
      <c r="AV868" s="12" t="s">
        <v>24</v>
      </c>
      <c r="AW868" s="12" t="s">
        <v>37</v>
      </c>
      <c r="AX868" s="12" t="s">
        <v>73</v>
      </c>
      <c r="AY868" s="199" t="s">
        <v>187</v>
      </c>
    </row>
    <row r="869" spans="2:65" s="13" customFormat="1">
      <c r="B869" s="204"/>
      <c r="D869" s="196" t="s">
        <v>196</v>
      </c>
      <c r="E869" s="205" t="s">
        <v>5</v>
      </c>
      <c r="F869" s="206" t="s">
        <v>572</v>
      </c>
      <c r="H869" s="207">
        <v>152.191</v>
      </c>
      <c r="I869" s="208"/>
      <c r="L869" s="204"/>
      <c r="M869" s="209"/>
      <c r="N869" s="210"/>
      <c r="O869" s="210"/>
      <c r="P869" s="210"/>
      <c r="Q869" s="210"/>
      <c r="R869" s="210"/>
      <c r="S869" s="210"/>
      <c r="T869" s="211"/>
      <c r="AT869" s="205" t="s">
        <v>196</v>
      </c>
      <c r="AU869" s="205" t="s">
        <v>80</v>
      </c>
      <c r="AV869" s="13" t="s">
        <v>80</v>
      </c>
      <c r="AW869" s="13" t="s">
        <v>37</v>
      </c>
      <c r="AX869" s="13" t="s">
        <v>73</v>
      </c>
      <c r="AY869" s="205" t="s">
        <v>187</v>
      </c>
    </row>
    <row r="870" spans="2:65" s="14" customFormat="1">
      <c r="B870" s="212"/>
      <c r="D870" s="196" t="s">
        <v>196</v>
      </c>
      <c r="E870" s="213" t="s">
        <v>5</v>
      </c>
      <c r="F870" s="214" t="s">
        <v>201</v>
      </c>
      <c r="H870" s="215">
        <v>421.24</v>
      </c>
      <c r="I870" s="216"/>
      <c r="L870" s="212"/>
      <c r="M870" s="217"/>
      <c r="N870" s="218"/>
      <c r="O870" s="218"/>
      <c r="P870" s="218"/>
      <c r="Q870" s="218"/>
      <c r="R870" s="218"/>
      <c r="S870" s="218"/>
      <c r="T870" s="219"/>
      <c r="AT870" s="213" t="s">
        <v>196</v>
      </c>
      <c r="AU870" s="213" t="s">
        <v>80</v>
      </c>
      <c r="AV870" s="14" t="s">
        <v>202</v>
      </c>
      <c r="AW870" s="14" t="s">
        <v>37</v>
      </c>
      <c r="AX870" s="14" t="s">
        <v>73</v>
      </c>
      <c r="AY870" s="213" t="s">
        <v>187</v>
      </c>
    </row>
    <row r="871" spans="2:65" s="12" customFormat="1">
      <c r="B871" s="195"/>
      <c r="D871" s="196" t="s">
        <v>196</v>
      </c>
      <c r="E871" s="197" t="s">
        <v>5</v>
      </c>
      <c r="F871" s="198" t="s">
        <v>458</v>
      </c>
      <c r="H871" s="199" t="s">
        <v>5</v>
      </c>
      <c r="I871" s="200"/>
      <c r="L871" s="195"/>
      <c r="M871" s="201"/>
      <c r="N871" s="202"/>
      <c r="O871" s="202"/>
      <c r="P871" s="202"/>
      <c r="Q871" s="202"/>
      <c r="R871" s="202"/>
      <c r="S871" s="202"/>
      <c r="T871" s="203"/>
      <c r="AT871" s="199" t="s">
        <v>196</v>
      </c>
      <c r="AU871" s="199" t="s">
        <v>80</v>
      </c>
      <c r="AV871" s="12" t="s">
        <v>24</v>
      </c>
      <c r="AW871" s="12" t="s">
        <v>37</v>
      </c>
      <c r="AX871" s="12" t="s">
        <v>73</v>
      </c>
      <c r="AY871" s="199" t="s">
        <v>187</v>
      </c>
    </row>
    <row r="872" spans="2:65" s="13" customFormat="1">
      <c r="B872" s="204"/>
      <c r="D872" s="196" t="s">
        <v>196</v>
      </c>
      <c r="E872" s="205" t="s">
        <v>5</v>
      </c>
      <c r="F872" s="206" t="s">
        <v>826</v>
      </c>
      <c r="H872" s="207">
        <v>119.52</v>
      </c>
      <c r="I872" s="208"/>
      <c r="L872" s="204"/>
      <c r="M872" s="209"/>
      <c r="N872" s="210"/>
      <c r="O872" s="210"/>
      <c r="P872" s="210"/>
      <c r="Q872" s="210"/>
      <c r="R872" s="210"/>
      <c r="S872" s="210"/>
      <c r="T872" s="211"/>
      <c r="AT872" s="205" t="s">
        <v>196</v>
      </c>
      <c r="AU872" s="205" t="s">
        <v>80</v>
      </c>
      <c r="AV872" s="13" t="s">
        <v>80</v>
      </c>
      <c r="AW872" s="13" t="s">
        <v>37</v>
      </c>
      <c r="AX872" s="13" t="s">
        <v>73</v>
      </c>
      <c r="AY872" s="205" t="s">
        <v>187</v>
      </c>
    </row>
    <row r="873" spans="2:65" s="13" customFormat="1">
      <c r="B873" s="204"/>
      <c r="D873" s="196" t="s">
        <v>196</v>
      </c>
      <c r="E873" s="205" t="s">
        <v>5</v>
      </c>
      <c r="F873" s="206" t="s">
        <v>827</v>
      </c>
      <c r="H873" s="207">
        <v>18.55</v>
      </c>
      <c r="I873" s="208"/>
      <c r="L873" s="204"/>
      <c r="M873" s="209"/>
      <c r="N873" s="210"/>
      <c r="O873" s="210"/>
      <c r="P873" s="210"/>
      <c r="Q873" s="210"/>
      <c r="R873" s="210"/>
      <c r="S873" s="210"/>
      <c r="T873" s="211"/>
      <c r="AT873" s="205" t="s">
        <v>196</v>
      </c>
      <c r="AU873" s="205" t="s">
        <v>80</v>
      </c>
      <c r="AV873" s="13" t="s">
        <v>80</v>
      </c>
      <c r="AW873" s="13" t="s">
        <v>37</v>
      </c>
      <c r="AX873" s="13" t="s">
        <v>73</v>
      </c>
      <c r="AY873" s="205" t="s">
        <v>187</v>
      </c>
    </row>
    <row r="874" spans="2:65" s="13" customFormat="1">
      <c r="B874" s="204"/>
      <c r="D874" s="196" t="s">
        <v>196</v>
      </c>
      <c r="E874" s="205" t="s">
        <v>5</v>
      </c>
      <c r="F874" s="206" t="s">
        <v>828</v>
      </c>
      <c r="H874" s="207">
        <v>15.4</v>
      </c>
      <c r="I874" s="208"/>
      <c r="L874" s="204"/>
      <c r="M874" s="209"/>
      <c r="N874" s="210"/>
      <c r="O874" s="210"/>
      <c r="P874" s="210"/>
      <c r="Q874" s="210"/>
      <c r="R874" s="210"/>
      <c r="S874" s="210"/>
      <c r="T874" s="211"/>
      <c r="AT874" s="205" t="s">
        <v>196</v>
      </c>
      <c r="AU874" s="205" t="s">
        <v>80</v>
      </c>
      <c r="AV874" s="13" t="s">
        <v>80</v>
      </c>
      <c r="AW874" s="13" t="s">
        <v>37</v>
      </c>
      <c r="AX874" s="13" t="s">
        <v>73</v>
      </c>
      <c r="AY874" s="205" t="s">
        <v>187</v>
      </c>
    </row>
    <row r="875" spans="2:65" s="13" customFormat="1">
      <c r="B875" s="204"/>
      <c r="D875" s="196" t="s">
        <v>196</v>
      </c>
      <c r="E875" s="205" t="s">
        <v>5</v>
      </c>
      <c r="F875" s="206" t="s">
        <v>829</v>
      </c>
      <c r="H875" s="207">
        <v>54.78</v>
      </c>
      <c r="I875" s="208"/>
      <c r="L875" s="204"/>
      <c r="M875" s="209"/>
      <c r="N875" s="210"/>
      <c r="O875" s="210"/>
      <c r="P875" s="210"/>
      <c r="Q875" s="210"/>
      <c r="R875" s="210"/>
      <c r="S875" s="210"/>
      <c r="T875" s="211"/>
      <c r="AT875" s="205" t="s">
        <v>196</v>
      </c>
      <c r="AU875" s="205" t="s">
        <v>80</v>
      </c>
      <c r="AV875" s="13" t="s">
        <v>80</v>
      </c>
      <c r="AW875" s="13" t="s">
        <v>37</v>
      </c>
      <c r="AX875" s="13" t="s">
        <v>73</v>
      </c>
      <c r="AY875" s="205" t="s">
        <v>187</v>
      </c>
    </row>
    <row r="876" spans="2:65" s="14" customFormat="1">
      <c r="B876" s="212"/>
      <c r="D876" s="196" t="s">
        <v>196</v>
      </c>
      <c r="E876" s="213" t="s">
        <v>5</v>
      </c>
      <c r="F876" s="214" t="s">
        <v>201</v>
      </c>
      <c r="H876" s="215">
        <v>208.25</v>
      </c>
      <c r="I876" s="216"/>
      <c r="L876" s="212"/>
      <c r="M876" s="217"/>
      <c r="N876" s="218"/>
      <c r="O876" s="218"/>
      <c r="P876" s="218"/>
      <c r="Q876" s="218"/>
      <c r="R876" s="218"/>
      <c r="S876" s="218"/>
      <c r="T876" s="219"/>
      <c r="AT876" s="213" t="s">
        <v>196</v>
      </c>
      <c r="AU876" s="213" t="s">
        <v>80</v>
      </c>
      <c r="AV876" s="14" t="s">
        <v>202</v>
      </c>
      <c r="AW876" s="14" t="s">
        <v>37</v>
      </c>
      <c r="AX876" s="14" t="s">
        <v>73</v>
      </c>
      <c r="AY876" s="213" t="s">
        <v>187</v>
      </c>
    </row>
    <row r="877" spans="2:65" s="15" customFormat="1">
      <c r="B877" s="220"/>
      <c r="D877" s="221" t="s">
        <v>196</v>
      </c>
      <c r="E877" s="222" t="s">
        <v>5</v>
      </c>
      <c r="F877" s="223" t="s">
        <v>203</v>
      </c>
      <c r="H877" s="224">
        <v>629.49</v>
      </c>
      <c r="I877" s="225"/>
      <c r="L877" s="220"/>
      <c r="M877" s="226"/>
      <c r="N877" s="227"/>
      <c r="O877" s="227"/>
      <c r="P877" s="227"/>
      <c r="Q877" s="227"/>
      <c r="R877" s="227"/>
      <c r="S877" s="227"/>
      <c r="T877" s="228"/>
      <c r="AT877" s="229" t="s">
        <v>196</v>
      </c>
      <c r="AU877" s="229" t="s">
        <v>80</v>
      </c>
      <c r="AV877" s="15" t="s">
        <v>194</v>
      </c>
      <c r="AW877" s="15" t="s">
        <v>37</v>
      </c>
      <c r="AX877" s="15" t="s">
        <v>24</v>
      </c>
      <c r="AY877" s="229" t="s">
        <v>187</v>
      </c>
    </row>
    <row r="878" spans="2:65" s="1" customFormat="1" ht="22.5" customHeight="1">
      <c r="B878" s="182"/>
      <c r="C878" s="183" t="s">
        <v>830</v>
      </c>
      <c r="D878" s="183" t="s">
        <v>189</v>
      </c>
      <c r="E878" s="184" t="s">
        <v>831</v>
      </c>
      <c r="F878" s="185" t="s">
        <v>832</v>
      </c>
      <c r="G878" s="186" t="s">
        <v>277</v>
      </c>
      <c r="H878" s="187">
        <v>421.24</v>
      </c>
      <c r="I878" s="188"/>
      <c r="J878" s="189">
        <f>ROUND(I878*H878,2)</f>
        <v>0</v>
      </c>
      <c r="K878" s="185" t="s">
        <v>5</v>
      </c>
      <c r="L878" s="42"/>
      <c r="M878" s="190" t="s">
        <v>5</v>
      </c>
      <c r="N878" s="191" t="s">
        <v>44</v>
      </c>
      <c r="O878" s="43"/>
      <c r="P878" s="192">
        <f>O878*H878</f>
        <v>0</v>
      </c>
      <c r="Q878" s="192">
        <v>4.8000000000000001E-2</v>
      </c>
      <c r="R878" s="192">
        <f>Q878*H878</f>
        <v>20.219519999999999</v>
      </c>
      <c r="S878" s="192">
        <v>0</v>
      </c>
      <c r="T878" s="193">
        <f>S878*H878</f>
        <v>0</v>
      </c>
      <c r="AR878" s="25" t="s">
        <v>194</v>
      </c>
      <c r="AT878" s="25" t="s">
        <v>189</v>
      </c>
      <c r="AU878" s="25" t="s">
        <v>80</v>
      </c>
      <c r="AY878" s="25" t="s">
        <v>187</v>
      </c>
      <c r="BE878" s="194">
        <f>IF(N878="základní",J878,0)</f>
        <v>0</v>
      </c>
      <c r="BF878" s="194">
        <f>IF(N878="snížená",J878,0)</f>
        <v>0</v>
      </c>
      <c r="BG878" s="194">
        <f>IF(N878="zákl. přenesená",J878,0)</f>
        <v>0</v>
      </c>
      <c r="BH878" s="194">
        <f>IF(N878="sníž. přenesená",J878,0)</f>
        <v>0</v>
      </c>
      <c r="BI878" s="194">
        <f>IF(N878="nulová",J878,0)</f>
        <v>0</v>
      </c>
      <c r="BJ878" s="25" t="s">
        <v>24</v>
      </c>
      <c r="BK878" s="194">
        <f>ROUND(I878*H878,2)</f>
        <v>0</v>
      </c>
      <c r="BL878" s="25" t="s">
        <v>194</v>
      </c>
      <c r="BM878" s="25" t="s">
        <v>833</v>
      </c>
    </row>
    <row r="879" spans="2:65" s="1" customFormat="1" ht="54">
      <c r="B879" s="42"/>
      <c r="D879" s="196" t="s">
        <v>417</v>
      </c>
      <c r="F879" s="243" t="s">
        <v>834</v>
      </c>
      <c r="I879" s="244"/>
      <c r="L879" s="42"/>
      <c r="M879" s="245"/>
      <c r="N879" s="43"/>
      <c r="O879" s="43"/>
      <c r="P879" s="43"/>
      <c r="Q879" s="43"/>
      <c r="R879" s="43"/>
      <c r="S879" s="43"/>
      <c r="T879" s="71"/>
      <c r="AT879" s="25" t="s">
        <v>417</v>
      </c>
      <c r="AU879" s="25" t="s">
        <v>80</v>
      </c>
    </row>
    <row r="880" spans="2:65" s="12" customFormat="1">
      <c r="B880" s="195"/>
      <c r="D880" s="196" t="s">
        <v>196</v>
      </c>
      <c r="E880" s="197" t="s">
        <v>5</v>
      </c>
      <c r="F880" s="198" t="s">
        <v>835</v>
      </c>
      <c r="H880" s="199" t="s">
        <v>5</v>
      </c>
      <c r="I880" s="200"/>
      <c r="L880" s="195"/>
      <c r="M880" s="201"/>
      <c r="N880" s="202"/>
      <c r="O880" s="202"/>
      <c r="P880" s="202"/>
      <c r="Q880" s="202"/>
      <c r="R880" s="202"/>
      <c r="S880" s="202"/>
      <c r="T880" s="203"/>
      <c r="AT880" s="199" t="s">
        <v>196</v>
      </c>
      <c r="AU880" s="199" t="s">
        <v>80</v>
      </c>
      <c r="AV880" s="12" t="s">
        <v>24</v>
      </c>
      <c r="AW880" s="12" t="s">
        <v>37</v>
      </c>
      <c r="AX880" s="12" t="s">
        <v>73</v>
      </c>
      <c r="AY880" s="199" t="s">
        <v>187</v>
      </c>
    </row>
    <row r="881" spans="2:65" s="12" customFormat="1">
      <c r="B881" s="195"/>
      <c r="D881" s="196" t="s">
        <v>196</v>
      </c>
      <c r="E881" s="197" t="s">
        <v>5</v>
      </c>
      <c r="F881" s="198" t="s">
        <v>479</v>
      </c>
      <c r="H881" s="199" t="s">
        <v>5</v>
      </c>
      <c r="I881" s="200"/>
      <c r="L881" s="195"/>
      <c r="M881" s="201"/>
      <c r="N881" s="202"/>
      <c r="O881" s="202"/>
      <c r="P881" s="202"/>
      <c r="Q881" s="202"/>
      <c r="R881" s="202"/>
      <c r="S881" s="202"/>
      <c r="T881" s="203"/>
      <c r="AT881" s="199" t="s">
        <v>196</v>
      </c>
      <c r="AU881" s="199" t="s">
        <v>80</v>
      </c>
      <c r="AV881" s="12" t="s">
        <v>24</v>
      </c>
      <c r="AW881" s="12" t="s">
        <v>37</v>
      </c>
      <c r="AX881" s="12" t="s">
        <v>73</v>
      </c>
      <c r="AY881" s="199" t="s">
        <v>187</v>
      </c>
    </row>
    <row r="882" spans="2:65" s="12" customFormat="1">
      <c r="B882" s="195"/>
      <c r="D882" s="196" t="s">
        <v>196</v>
      </c>
      <c r="E882" s="197" t="s">
        <v>5</v>
      </c>
      <c r="F882" s="198" t="s">
        <v>480</v>
      </c>
      <c r="H882" s="199" t="s">
        <v>5</v>
      </c>
      <c r="I882" s="200"/>
      <c r="L882" s="195"/>
      <c r="M882" s="201"/>
      <c r="N882" s="202"/>
      <c r="O882" s="202"/>
      <c r="P882" s="202"/>
      <c r="Q882" s="202"/>
      <c r="R882" s="202"/>
      <c r="S882" s="202"/>
      <c r="T882" s="203"/>
      <c r="AT882" s="199" t="s">
        <v>196</v>
      </c>
      <c r="AU882" s="199" t="s">
        <v>80</v>
      </c>
      <c r="AV882" s="12" t="s">
        <v>24</v>
      </c>
      <c r="AW882" s="12" t="s">
        <v>37</v>
      </c>
      <c r="AX882" s="12" t="s">
        <v>73</v>
      </c>
      <c r="AY882" s="199" t="s">
        <v>187</v>
      </c>
    </row>
    <row r="883" spans="2:65" s="12" customFormat="1">
      <c r="B883" s="195"/>
      <c r="D883" s="196" t="s">
        <v>196</v>
      </c>
      <c r="E883" s="197" t="s">
        <v>5</v>
      </c>
      <c r="F883" s="198" t="s">
        <v>823</v>
      </c>
      <c r="H883" s="199" t="s">
        <v>5</v>
      </c>
      <c r="I883" s="200"/>
      <c r="L883" s="195"/>
      <c r="M883" s="201"/>
      <c r="N883" s="202"/>
      <c r="O883" s="202"/>
      <c r="P883" s="202"/>
      <c r="Q883" s="202"/>
      <c r="R883" s="202"/>
      <c r="S883" s="202"/>
      <c r="T883" s="203"/>
      <c r="AT883" s="199" t="s">
        <v>196</v>
      </c>
      <c r="AU883" s="199" t="s">
        <v>80</v>
      </c>
      <c r="AV883" s="12" t="s">
        <v>24</v>
      </c>
      <c r="AW883" s="12" t="s">
        <v>37</v>
      </c>
      <c r="AX883" s="12" t="s">
        <v>73</v>
      </c>
      <c r="AY883" s="199" t="s">
        <v>187</v>
      </c>
    </row>
    <row r="884" spans="2:65" s="13" customFormat="1" ht="27">
      <c r="B884" s="204"/>
      <c r="D884" s="196" t="s">
        <v>196</v>
      </c>
      <c r="E884" s="205" t="s">
        <v>5</v>
      </c>
      <c r="F884" s="206" t="s">
        <v>824</v>
      </c>
      <c r="H884" s="207">
        <v>202.48599999999999</v>
      </c>
      <c r="I884" s="208"/>
      <c r="L884" s="204"/>
      <c r="M884" s="209"/>
      <c r="N884" s="210"/>
      <c r="O884" s="210"/>
      <c r="P884" s="210"/>
      <c r="Q884" s="210"/>
      <c r="R884" s="210"/>
      <c r="S884" s="210"/>
      <c r="T884" s="211"/>
      <c r="AT884" s="205" t="s">
        <v>196</v>
      </c>
      <c r="AU884" s="205" t="s">
        <v>80</v>
      </c>
      <c r="AV884" s="13" t="s">
        <v>80</v>
      </c>
      <c r="AW884" s="13" t="s">
        <v>37</v>
      </c>
      <c r="AX884" s="13" t="s">
        <v>73</v>
      </c>
      <c r="AY884" s="205" t="s">
        <v>187</v>
      </c>
    </row>
    <row r="885" spans="2:65" s="13" customFormat="1" ht="27">
      <c r="B885" s="204"/>
      <c r="D885" s="196" t="s">
        <v>196</v>
      </c>
      <c r="E885" s="205" t="s">
        <v>5</v>
      </c>
      <c r="F885" s="206" t="s">
        <v>825</v>
      </c>
      <c r="H885" s="207">
        <v>66.563000000000002</v>
      </c>
      <c r="I885" s="208"/>
      <c r="L885" s="204"/>
      <c r="M885" s="209"/>
      <c r="N885" s="210"/>
      <c r="O885" s="210"/>
      <c r="P885" s="210"/>
      <c r="Q885" s="210"/>
      <c r="R885" s="210"/>
      <c r="S885" s="210"/>
      <c r="T885" s="211"/>
      <c r="AT885" s="205" t="s">
        <v>196</v>
      </c>
      <c r="AU885" s="205" t="s">
        <v>80</v>
      </c>
      <c r="AV885" s="13" t="s">
        <v>80</v>
      </c>
      <c r="AW885" s="13" t="s">
        <v>37</v>
      </c>
      <c r="AX885" s="13" t="s">
        <v>73</v>
      </c>
      <c r="AY885" s="205" t="s">
        <v>187</v>
      </c>
    </row>
    <row r="886" spans="2:65" s="12" customFormat="1">
      <c r="B886" s="195"/>
      <c r="D886" s="196" t="s">
        <v>196</v>
      </c>
      <c r="E886" s="197" t="s">
        <v>5</v>
      </c>
      <c r="F886" s="198" t="s">
        <v>535</v>
      </c>
      <c r="H886" s="199" t="s">
        <v>5</v>
      </c>
      <c r="I886" s="200"/>
      <c r="L886" s="195"/>
      <c r="M886" s="201"/>
      <c r="N886" s="202"/>
      <c r="O886" s="202"/>
      <c r="P886" s="202"/>
      <c r="Q886" s="202"/>
      <c r="R886" s="202"/>
      <c r="S886" s="202"/>
      <c r="T886" s="203"/>
      <c r="AT886" s="199" t="s">
        <v>196</v>
      </c>
      <c r="AU886" s="199" t="s">
        <v>80</v>
      </c>
      <c r="AV886" s="12" t="s">
        <v>24</v>
      </c>
      <c r="AW886" s="12" t="s">
        <v>37</v>
      </c>
      <c r="AX886" s="12" t="s">
        <v>73</v>
      </c>
      <c r="AY886" s="199" t="s">
        <v>187</v>
      </c>
    </row>
    <row r="887" spans="2:65" s="13" customFormat="1">
      <c r="B887" s="204"/>
      <c r="D887" s="196" t="s">
        <v>196</v>
      </c>
      <c r="E887" s="205" t="s">
        <v>5</v>
      </c>
      <c r="F887" s="206" t="s">
        <v>572</v>
      </c>
      <c r="H887" s="207">
        <v>152.191</v>
      </c>
      <c r="I887" s="208"/>
      <c r="L887" s="204"/>
      <c r="M887" s="209"/>
      <c r="N887" s="210"/>
      <c r="O887" s="210"/>
      <c r="P887" s="210"/>
      <c r="Q887" s="210"/>
      <c r="R887" s="210"/>
      <c r="S887" s="210"/>
      <c r="T887" s="211"/>
      <c r="AT887" s="205" t="s">
        <v>196</v>
      </c>
      <c r="AU887" s="205" t="s">
        <v>80</v>
      </c>
      <c r="AV887" s="13" t="s">
        <v>80</v>
      </c>
      <c r="AW887" s="13" t="s">
        <v>37</v>
      </c>
      <c r="AX887" s="13" t="s">
        <v>73</v>
      </c>
      <c r="AY887" s="205" t="s">
        <v>187</v>
      </c>
    </row>
    <row r="888" spans="2:65" s="14" customFormat="1">
      <c r="B888" s="212"/>
      <c r="D888" s="196" t="s">
        <v>196</v>
      </c>
      <c r="E888" s="213" t="s">
        <v>5</v>
      </c>
      <c r="F888" s="214" t="s">
        <v>201</v>
      </c>
      <c r="H888" s="215">
        <v>421.24</v>
      </c>
      <c r="I888" s="216"/>
      <c r="L888" s="212"/>
      <c r="M888" s="217"/>
      <c r="N888" s="218"/>
      <c r="O888" s="218"/>
      <c r="P888" s="218"/>
      <c r="Q888" s="218"/>
      <c r="R888" s="218"/>
      <c r="S888" s="218"/>
      <c r="T888" s="219"/>
      <c r="AT888" s="213" t="s">
        <v>196</v>
      </c>
      <c r="AU888" s="213" t="s">
        <v>80</v>
      </c>
      <c r="AV888" s="14" t="s">
        <v>202</v>
      </c>
      <c r="AW888" s="14" t="s">
        <v>37</v>
      </c>
      <c r="AX888" s="14" t="s">
        <v>73</v>
      </c>
      <c r="AY888" s="213" t="s">
        <v>187</v>
      </c>
    </row>
    <row r="889" spans="2:65" s="15" customFormat="1">
      <c r="B889" s="220"/>
      <c r="D889" s="221" t="s">
        <v>196</v>
      </c>
      <c r="E889" s="222" t="s">
        <v>5</v>
      </c>
      <c r="F889" s="223" t="s">
        <v>203</v>
      </c>
      <c r="H889" s="224">
        <v>421.24</v>
      </c>
      <c r="I889" s="225"/>
      <c r="L889" s="220"/>
      <c r="M889" s="226"/>
      <c r="N889" s="227"/>
      <c r="O889" s="227"/>
      <c r="P889" s="227"/>
      <c r="Q889" s="227"/>
      <c r="R889" s="227"/>
      <c r="S889" s="227"/>
      <c r="T889" s="228"/>
      <c r="AT889" s="229" t="s">
        <v>196</v>
      </c>
      <c r="AU889" s="229" t="s">
        <v>80</v>
      </c>
      <c r="AV889" s="15" t="s">
        <v>194</v>
      </c>
      <c r="AW889" s="15" t="s">
        <v>37</v>
      </c>
      <c r="AX889" s="15" t="s">
        <v>24</v>
      </c>
      <c r="AY889" s="229" t="s">
        <v>187</v>
      </c>
    </row>
    <row r="890" spans="2:65" s="1" customFormat="1" ht="57" customHeight="1">
      <c r="B890" s="182"/>
      <c r="C890" s="183" t="s">
        <v>836</v>
      </c>
      <c r="D890" s="183" t="s">
        <v>189</v>
      </c>
      <c r="E890" s="184" t="s">
        <v>837</v>
      </c>
      <c r="F890" s="185" t="s">
        <v>838</v>
      </c>
      <c r="G890" s="186" t="s">
        <v>277</v>
      </c>
      <c r="H890" s="187">
        <v>296.916</v>
      </c>
      <c r="I890" s="188"/>
      <c r="J890" s="189">
        <f>ROUND(I890*H890,2)</f>
        <v>0</v>
      </c>
      <c r="K890" s="185" t="s">
        <v>5</v>
      </c>
      <c r="L890" s="42"/>
      <c r="M890" s="190" t="s">
        <v>5</v>
      </c>
      <c r="N890" s="191" t="s">
        <v>44</v>
      </c>
      <c r="O890" s="43"/>
      <c r="P890" s="192">
        <f>O890*H890</f>
        <v>0</v>
      </c>
      <c r="Q890" s="192">
        <v>0</v>
      </c>
      <c r="R890" s="192">
        <f>Q890*H890</f>
        <v>0</v>
      </c>
      <c r="S890" s="192">
        <v>0</v>
      </c>
      <c r="T890" s="193">
        <f>S890*H890</f>
        <v>0</v>
      </c>
      <c r="AR890" s="25" t="s">
        <v>194</v>
      </c>
      <c r="AT890" s="25" t="s">
        <v>189</v>
      </c>
      <c r="AU890" s="25" t="s">
        <v>80</v>
      </c>
      <c r="AY890" s="25" t="s">
        <v>187</v>
      </c>
      <c r="BE890" s="194">
        <f>IF(N890="základní",J890,0)</f>
        <v>0</v>
      </c>
      <c r="BF890" s="194">
        <f>IF(N890="snížená",J890,0)</f>
        <v>0</v>
      </c>
      <c r="BG890" s="194">
        <f>IF(N890="zákl. přenesená",J890,0)</f>
        <v>0</v>
      </c>
      <c r="BH890" s="194">
        <f>IF(N890="sníž. přenesená",J890,0)</f>
        <v>0</v>
      </c>
      <c r="BI890" s="194">
        <f>IF(N890="nulová",J890,0)</f>
        <v>0</v>
      </c>
      <c r="BJ890" s="25" t="s">
        <v>24</v>
      </c>
      <c r="BK890" s="194">
        <f>ROUND(I890*H890,2)</f>
        <v>0</v>
      </c>
      <c r="BL890" s="25" t="s">
        <v>194</v>
      </c>
      <c r="BM890" s="25" t="s">
        <v>839</v>
      </c>
    </row>
    <row r="891" spans="2:65" s="12" customFormat="1">
      <c r="B891" s="195"/>
      <c r="D891" s="196" t="s">
        <v>196</v>
      </c>
      <c r="E891" s="197" t="s">
        <v>5</v>
      </c>
      <c r="F891" s="198" t="s">
        <v>840</v>
      </c>
      <c r="H891" s="199" t="s">
        <v>5</v>
      </c>
      <c r="I891" s="200"/>
      <c r="L891" s="195"/>
      <c r="M891" s="201"/>
      <c r="N891" s="202"/>
      <c r="O891" s="202"/>
      <c r="P891" s="202"/>
      <c r="Q891" s="202"/>
      <c r="R891" s="202"/>
      <c r="S891" s="202"/>
      <c r="T891" s="203"/>
      <c r="AT891" s="199" t="s">
        <v>196</v>
      </c>
      <c r="AU891" s="199" t="s">
        <v>80</v>
      </c>
      <c r="AV891" s="12" t="s">
        <v>24</v>
      </c>
      <c r="AW891" s="12" t="s">
        <v>37</v>
      </c>
      <c r="AX891" s="12" t="s">
        <v>73</v>
      </c>
      <c r="AY891" s="199" t="s">
        <v>187</v>
      </c>
    </row>
    <row r="892" spans="2:65" s="12" customFormat="1">
      <c r="B892" s="195"/>
      <c r="D892" s="196" t="s">
        <v>196</v>
      </c>
      <c r="E892" s="197" t="s">
        <v>5</v>
      </c>
      <c r="F892" s="198" t="s">
        <v>841</v>
      </c>
      <c r="H892" s="199" t="s">
        <v>5</v>
      </c>
      <c r="I892" s="200"/>
      <c r="L892" s="195"/>
      <c r="M892" s="201"/>
      <c r="N892" s="202"/>
      <c r="O892" s="202"/>
      <c r="P892" s="202"/>
      <c r="Q892" s="202"/>
      <c r="R892" s="202"/>
      <c r="S892" s="202"/>
      <c r="T892" s="203"/>
      <c r="AT892" s="199" t="s">
        <v>196</v>
      </c>
      <c r="AU892" s="199" t="s">
        <v>80</v>
      </c>
      <c r="AV892" s="12" t="s">
        <v>24</v>
      </c>
      <c r="AW892" s="12" t="s">
        <v>37</v>
      </c>
      <c r="AX892" s="12" t="s">
        <v>73</v>
      </c>
      <c r="AY892" s="199" t="s">
        <v>187</v>
      </c>
    </row>
    <row r="893" spans="2:65" s="13" customFormat="1">
      <c r="B893" s="204"/>
      <c r="D893" s="196" t="s">
        <v>196</v>
      </c>
      <c r="E893" s="205" t="s">
        <v>5</v>
      </c>
      <c r="F893" s="206" t="s">
        <v>842</v>
      </c>
      <c r="H893" s="207">
        <v>147.9</v>
      </c>
      <c r="I893" s="208"/>
      <c r="L893" s="204"/>
      <c r="M893" s="209"/>
      <c r="N893" s="210"/>
      <c r="O893" s="210"/>
      <c r="P893" s="210"/>
      <c r="Q893" s="210"/>
      <c r="R893" s="210"/>
      <c r="S893" s="210"/>
      <c r="T893" s="211"/>
      <c r="AT893" s="205" t="s">
        <v>196</v>
      </c>
      <c r="AU893" s="205" t="s">
        <v>80</v>
      </c>
      <c r="AV893" s="13" t="s">
        <v>80</v>
      </c>
      <c r="AW893" s="13" t="s">
        <v>37</v>
      </c>
      <c r="AX893" s="13" t="s">
        <v>73</v>
      </c>
      <c r="AY893" s="205" t="s">
        <v>187</v>
      </c>
    </row>
    <row r="894" spans="2:65" s="13" customFormat="1">
      <c r="B894" s="204"/>
      <c r="D894" s="196" t="s">
        <v>196</v>
      </c>
      <c r="E894" s="205" t="s">
        <v>5</v>
      </c>
      <c r="F894" s="206" t="s">
        <v>843</v>
      </c>
      <c r="H894" s="207">
        <v>48.36</v>
      </c>
      <c r="I894" s="208"/>
      <c r="L894" s="204"/>
      <c r="M894" s="209"/>
      <c r="N894" s="210"/>
      <c r="O894" s="210"/>
      <c r="P894" s="210"/>
      <c r="Q894" s="210"/>
      <c r="R894" s="210"/>
      <c r="S894" s="210"/>
      <c r="T894" s="211"/>
      <c r="AT894" s="205" t="s">
        <v>196</v>
      </c>
      <c r="AU894" s="205" t="s">
        <v>80</v>
      </c>
      <c r="AV894" s="13" t="s">
        <v>80</v>
      </c>
      <c r="AW894" s="13" t="s">
        <v>37</v>
      </c>
      <c r="AX894" s="13" t="s">
        <v>73</v>
      </c>
      <c r="AY894" s="205" t="s">
        <v>187</v>
      </c>
    </row>
    <row r="895" spans="2:65" s="13" customFormat="1">
      <c r="B895" s="204"/>
      <c r="D895" s="196" t="s">
        <v>196</v>
      </c>
      <c r="E895" s="205" t="s">
        <v>5</v>
      </c>
      <c r="F895" s="206" t="s">
        <v>844</v>
      </c>
      <c r="H895" s="207">
        <v>23.32</v>
      </c>
      <c r="I895" s="208"/>
      <c r="L895" s="204"/>
      <c r="M895" s="209"/>
      <c r="N895" s="210"/>
      <c r="O895" s="210"/>
      <c r="P895" s="210"/>
      <c r="Q895" s="210"/>
      <c r="R895" s="210"/>
      <c r="S895" s="210"/>
      <c r="T895" s="211"/>
      <c r="AT895" s="205" t="s">
        <v>196</v>
      </c>
      <c r="AU895" s="205" t="s">
        <v>80</v>
      </c>
      <c r="AV895" s="13" t="s">
        <v>80</v>
      </c>
      <c r="AW895" s="13" t="s">
        <v>37</v>
      </c>
      <c r="AX895" s="13" t="s">
        <v>73</v>
      </c>
      <c r="AY895" s="205" t="s">
        <v>187</v>
      </c>
    </row>
    <row r="896" spans="2:65" s="13" customFormat="1">
      <c r="B896" s="204"/>
      <c r="D896" s="196" t="s">
        <v>196</v>
      </c>
      <c r="E896" s="205" t="s">
        <v>5</v>
      </c>
      <c r="F896" s="206" t="s">
        <v>845</v>
      </c>
      <c r="H896" s="207">
        <v>100.82</v>
      </c>
      <c r="I896" s="208"/>
      <c r="L896" s="204"/>
      <c r="M896" s="209"/>
      <c r="N896" s="210"/>
      <c r="O896" s="210"/>
      <c r="P896" s="210"/>
      <c r="Q896" s="210"/>
      <c r="R896" s="210"/>
      <c r="S896" s="210"/>
      <c r="T896" s="211"/>
      <c r="AT896" s="205" t="s">
        <v>196</v>
      </c>
      <c r="AU896" s="205" t="s">
        <v>80</v>
      </c>
      <c r="AV896" s="13" t="s">
        <v>80</v>
      </c>
      <c r="AW896" s="13" t="s">
        <v>37</v>
      </c>
      <c r="AX896" s="13" t="s">
        <v>73</v>
      </c>
      <c r="AY896" s="205" t="s">
        <v>187</v>
      </c>
    </row>
    <row r="897" spans="2:65" s="12" customFormat="1">
      <c r="B897" s="195"/>
      <c r="D897" s="196" t="s">
        <v>196</v>
      </c>
      <c r="E897" s="197" t="s">
        <v>5</v>
      </c>
      <c r="F897" s="198" t="s">
        <v>846</v>
      </c>
      <c r="H897" s="199" t="s">
        <v>5</v>
      </c>
      <c r="I897" s="200"/>
      <c r="L897" s="195"/>
      <c r="M897" s="201"/>
      <c r="N897" s="202"/>
      <c r="O897" s="202"/>
      <c r="P897" s="202"/>
      <c r="Q897" s="202"/>
      <c r="R897" s="202"/>
      <c r="S897" s="202"/>
      <c r="T897" s="203"/>
      <c r="AT897" s="199" t="s">
        <v>196</v>
      </c>
      <c r="AU897" s="199" t="s">
        <v>80</v>
      </c>
      <c r="AV897" s="12" t="s">
        <v>24</v>
      </c>
      <c r="AW897" s="12" t="s">
        <v>37</v>
      </c>
      <c r="AX897" s="12" t="s">
        <v>73</v>
      </c>
      <c r="AY897" s="199" t="s">
        <v>187</v>
      </c>
    </row>
    <row r="898" spans="2:65" s="13" customFormat="1">
      <c r="B898" s="204"/>
      <c r="D898" s="196" t="s">
        <v>196</v>
      </c>
      <c r="E898" s="205" t="s">
        <v>5</v>
      </c>
      <c r="F898" s="206" t="s">
        <v>847</v>
      </c>
      <c r="H898" s="207">
        <v>-11</v>
      </c>
      <c r="I898" s="208"/>
      <c r="L898" s="204"/>
      <c r="M898" s="209"/>
      <c r="N898" s="210"/>
      <c r="O898" s="210"/>
      <c r="P898" s="210"/>
      <c r="Q898" s="210"/>
      <c r="R898" s="210"/>
      <c r="S898" s="210"/>
      <c r="T898" s="211"/>
      <c r="AT898" s="205" t="s">
        <v>196</v>
      </c>
      <c r="AU898" s="205" t="s">
        <v>80</v>
      </c>
      <c r="AV898" s="13" t="s">
        <v>80</v>
      </c>
      <c r="AW898" s="13" t="s">
        <v>37</v>
      </c>
      <c r="AX898" s="13" t="s">
        <v>73</v>
      </c>
      <c r="AY898" s="205" t="s">
        <v>187</v>
      </c>
    </row>
    <row r="899" spans="2:65" s="13" customFormat="1">
      <c r="B899" s="204"/>
      <c r="D899" s="196" t="s">
        <v>196</v>
      </c>
      <c r="E899" s="205" t="s">
        <v>5</v>
      </c>
      <c r="F899" s="206" t="s">
        <v>848</v>
      </c>
      <c r="H899" s="207">
        <v>-3.51</v>
      </c>
      <c r="I899" s="208"/>
      <c r="L899" s="204"/>
      <c r="M899" s="209"/>
      <c r="N899" s="210"/>
      <c r="O899" s="210"/>
      <c r="P899" s="210"/>
      <c r="Q899" s="210"/>
      <c r="R899" s="210"/>
      <c r="S899" s="210"/>
      <c r="T899" s="211"/>
      <c r="AT899" s="205" t="s">
        <v>196</v>
      </c>
      <c r="AU899" s="205" t="s">
        <v>80</v>
      </c>
      <c r="AV899" s="13" t="s">
        <v>80</v>
      </c>
      <c r="AW899" s="13" t="s">
        <v>37</v>
      </c>
      <c r="AX899" s="13" t="s">
        <v>73</v>
      </c>
      <c r="AY899" s="205" t="s">
        <v>187</v>
      </c>
    </row>
    <row r="900" spans="2:65" s="13" customFormat="1">
      <c r="B900" s="204"/>
      <c r="D900" s="196" t="s">
        <v>196</v>
      </c>
      <c r="E900" s="205" t="s">
        <v>5</v>
      </c>
      <c r="F900" s="206" t="s">
        <v>849</v>
      </c>
      <c r="H900" s="207">
        <v>-2.4239999999999999</v>
      </c>
      <c r="I900" s="208"/>
      <c r="L900" s="204"/>
      <c r="M900" s="209"/>
      <c r="N900" s="210"/>
      <c r="O900" s="210"/>
      <c r="P900" s="210"/>
      <c r="Q900" s="210"/>
      <c r="R900" s="210"/>
      <c r="S900" s="210"/>
      <c r="T900" s="211"/>
      <c r="AT900" s="205" t="s">
        <v>196</v>
      </c>
      <c r="AU900" s="205" t="s">
        <v>80</v>
      </c>
      <c r="AV900" s="13" t="s">
        <v>80</v>
      </c>
      <c r="AW900" s="13" t="s">
        <v>37</v>
      </c>
      <c r="AX900" s="13" t="s">
        <v>73</v>
      </c>
      <c r="AY900" s="205" t="s">
        <v>187</v>
      </c>
    </row>
    <row r="901" spans="2:65" s="13" customFormat="1">
      <c r="B901" s="204"/>
      <c r="D901" s="196" t="s">
        <v>196</v>
      </c>
      <c r="E901" s="205" t="s">
        <v>5</v>
      </c>
      <c r="F901" s="206" t="s">
        <v>850</v>
      </c>
      <c r="H901" s="207">
        <v>-3.3</v>
      </c>
      <c r="I901" s="208"/>
      <c r="L901" s="204"/>
      <c r="M901" s="209"/>
      <c r="N901" s="210"/>
      <c r="O901" s="210"/>
      <c r="P901" s="210"/>
      <c r="Q901" s="210"/>
      <c r="R901" s="210"/>
      <c r="S901" s="210"/>
      <c r="T901" s="211"/>
      <c r="AT901" s="205" t="s">
        <v>196</v>
      </c>
      <c r="AU901" s="205" t="s">
        <v>80</v>
      </c>
      <c r="AV901" s="13" t="s">
        <v>80</v>
      </c>
      <c r="AW901" s="13" t="s">
        <v>37</v>
      </c>
      <c r="AX901" s="13" t="s">
        <v>73</v>
      </c>
      <c r="AY901" s="205" t="s">
        <v>187</v>
      </c>
    </row>
    <row r="902" spans="2:65" s="13" customFormat="1">
      <c r="B902" s="204"/>
      <c r="D902" s="196" t="s">
        <v>196</v>
      </c>
      <c r="E902" s="205" t="s">
        <v>5</v>
      </c>
      <c r="F902" s="206" t="s">
        <v>851</v>
      </c>
      <c r="H902" s="207">
        <v>-3.25</v>
      </c>
      <c r="I902" s="208"/>
      <c r="L902" s="204"/>
      <c r="M902" s="209"/>
      <c r="N902" s="210"/>
      <c r="O902" s="210"/>
      <c r="P902" s="210"/>
      <c r="Q902" s="210"/>
      <c r="R902" s="210"/>
      <c r="S902" s="210"/>
      <c r="T902" s="211"/>
      <c r="AT902" s="205" t="s">
        <v>196</v>
      </c>
      <c r="AU902" s="205" t="s">
        <v>80</v>
      </c>
      <c r="AV902" s="13" t="s">
        <v>80</v>
      </c>
      <c r="AW902" s="13" t="s">
        <v>37</v>
      </c>
      <c r="AX902" s="13" t="s">
        <v>73</v>
      </c>
      <c r="AY902" s="205" t="s">
        <v>187</v>
      </c>
    </row>
    <row r="903" spans="2:65" s="14" customFormat="1">
      <c r="B903" s="212"/>
      <c r="D903" s="196" t="s">
        <v>196</v>
      </c>
      <c r="E903" s="213" t="s">
        <v>5</v>
      </c>
      <c r="F903" s="214" t="s">
        <v>201</v>
      </c>
      <c r="H903" s="215">
        <v>296.916</v>
      </c>
      <c r="I903" s="216"/>
      <c r="L903" s="212"/>
      <c r="M903" s="217"/>
      <c r="N903" s="218"/>
      <c r="O903" s="218"/>
      <c r="P903" s="218"/>
      <c r="Q903" s="218"/>
      <c r="R903" s="218"/>
      <c r="S903" s="218"/>
      <c r="T903" s="219"/>
      <c r="AT903" s="213" t="s">
        <v>196</v>
      </c>
      <c r="AU903" s="213" t="s">
        <v>80</v>
      </c>
      <c r="AV903" s="14" t="s">
        <v>202</v>
      </c>
      <c r="AW903" s="14" t="s">
        <v>37</v>
      </c>
      <c r="AX903" s="14" t="s">
        <v>73</v>
      </c>
      <c r="AY903" s="213" t="s">
        <v>187</v>
      </c>
    </row>
    <row r="904" spans="2:65" s="15" customFormat="1">
      <c r="B904" s="220"/>
      <c r="D904" s="196" t="s">
        <v>196</v>
      </c>
      <c r="E904" s="240" t="s">
        <v>5</v>
      </c>
      <c r="F904" s="241" t="s">
        <v>203</v>
      </c>
      <c r="H904" s="242">
        <v>296.916</v>
      </c>
      <c r="I904" s="225"/>
      <c r="L904" s="220"/>
      <c r="M904" s="226"/>
      <c r="N904" s="227"/>
      <c r="O904" s="227"/>
      <c r="P904" s="227"/>
      <c r="Q904" s="227"/>
      <c r="R904" s="227"/>
      <c r="S904" s="227"/>
      <c r="T904" s="228"/>
      <c r="AT904" s="229" t="s">
        <v>196</v>
      </c>
      <c r="AU904" s="229" t="s">
        <v>80</v>
      </c>
      <c r="AV904" s="15" t="s">
        <v>194</v>
      </c>
      <c r="AW904" s="15" t="s">
        <v>37</v>
      </c>
      <c r="AX904" s="15" t="s">
        <v>24</v>
      </c>
      <c r="AY904" s="229" t="s">
        <v>187</v>
      </c>
    </row>
    <row r="905" spans="2:65" s="11" customFormat="1" ht="29.85" customHeight="1">
      <c r="B905" s="168"/>
      <c r="D905" s="179" t="s">
        <v>72</v>
      </c>
      <c r="E905" s="180" t="s">
        <v>246</v>
      </c>
      <c r="F905" s="180" t="s">
        <v>852</v>
      </c>
      <c r="I905" s="171"/>
      <c r="J905" s="181">
        <f>BK905</f>
        <v>0</v>
      </c>
      <c r="L905" s="168"/>
      <c r="M905" s="173"/>
      <c r="N905" s="174"/>
      <c r="O905" s="174"/>
      <c r="P905" s="175">
        <f>SUM(P906:P1276)</f>
        <v>0</v>
      </c>
      <c r="Q905" s="174"/>
      <c r="R905" s="175">
        <f>SUM(R906:R1276)</f>
        <v>14.533164926380001</v>
      </c>
      <c r="S905" s="174"/>
      <c r="T905" s="176">
        <f>SUM(T906:T1276)</f>
        <v>794.58557599999995</v>
      </c>
      <c r="AR905" s="169" t="s">
        <v>24</v>
      </c>
      <c r="AT905" s="177" t="s">
        <v>72</v>
      </c>
      <c r="AU905" s="177" t="s">
        <v>24</v>
      </c>
      <c r="AY905" s="169" t="s">
        <v>187</v>
      </c>
      <c r="BK905" s="178">
        <f>SUM(BK906:BK1276)</f>
        <v>0</v>
      </c>
    </row>
    <row r="906" spans="2:65" s="1" customFormat="1" ht="31.5" customHeight="1">
      <c r="B906" s="182"/>
      <c r="C906" s="183" t="s">
        <v>853</v>
      </c>
      <c r="D906" s="183" t="s">
        <v>189</v>
      </c>
      <c r="E906" s="184" t="s">
        <v>854</v>
      </c>
      <c r="F906" s="185" t="s">
        <v>855</v>
      </c>
      <c r="G906" s="186" t="s">
        <v>277</v>
      </c>
      <c r="H906" s="187">
        <v>320.39999999999998</v>
      </c>
      <c r="I906" s="188"/>
      <c r="J906" s="189">
        <f>ROUND(I906*H906,2)</f>
        <v>0</v>
      </c>
      <c r="K906" s="185" t="s">
        <v>193</v>
      </c>
      <c r="L906" s="42"/>
      <c r="M906" s="190" t="s">
        <v>5</v>
      </c>
      <c r="N906" s="191" t="s">
        <v>44</v>
      </c>
      <c r="O906" s="43"/>
      <c r="P906" s="192">
        <f>O906*H906</f>
        <v>0</v>
      </c>
      <c r="Q906" s="192">
        <v>0</v>
      </c>
      <c r="R906" s="192">
        <f>Q906*H906</f>
        <v>0</v>
      </c>
      <c r="S906" s="192">
        <v>0</v>
      </c>
      <c r="T906" s="193">
        <f>S906*H906</f>
        <v>0</v>
      </c>
      <c r="AR906" s="25" t="s">
        <v>194</v>
      </c>
      <c r="AT906" s="25" t="s">
        <v>189</v>
      </c>
      <c r="AU906" s="25" t="s">
        <v>80</v>
      </c>
      <c r="AY906" s="25" t="s">
        <v>187</v>
      </c>
      <c r="BE906" s="194">
        <f>IF(N906="základní",J906,0)</f>
        <v>0</v>
      </c>
      <c r="BF906" s="194">
        <f>IF(N906="snížená",J906,0)</f>
        <v>0</v>
      </c>
      <c r="BG906" s="194">
        <f>IF(N906="zákl. přenesená",J906,0)</f>
        <v>0</v>
      </c>
      <c r="BH906" s="194">
        <f>IF(N906="sníž. přenesená",J906,0)</f>
        <v>0</v>
      </c>
      <c r="BI906" s="194">
        <f>IF(N906="nulová",J906,0)</f>
        <v>0</v>
      </c>
      <c r="BJ906" s="25" t="s">
        <v>24</v>
      </c>
      <c r="BK906" s="194">
        <f>ROUND(I906*H906,2)</f>
        <v>0</v>
      </c>
      <c r="BL906" s="25" t="s">
        <v>194</v>
      </c>
      <c r="BM906" s="25" t="s">
        <v>856</v>
      </c>
    </row>
    <row r="907" spans="2:65" s="12" customFormat="1">
      <c r="B907" s="195"/>
      <c r="D907" s="196" t="s">
        <v>196</v>
      </c>
      <c r="E907" s="197" t="s">
        <v>5</v>
      </c>
      <c r="F907" s="198" t="s">
        <v>857</v>
      </c>
      <c r="H907" s="199" t="s">
        <v>5</v>
      </c>
      <c r="I907" s="200"/>
      <c r="L907" s="195"/>
      <c r="M907" s="201"/>
      <c r="N907" s="202"/>
      <c r="O907" s="202"/>
      <c r="P907" s="202"/>
      <c r="Q907" s="202"/>
      <c r="R907" s="202"/>
      <c r="S907" s="202"/>
      <c r="T907" s="203"/>
      <c r="AT907" s="199" t="s">
        <v>196</v>
      </c>
      <c r="AU907" s="199" t="s">
        <v>80</v>
      </c>
      <c r="AV907" s="12" t="s">
        <v>24</v>
      </c>
      <c r="AW907" s="12" t="s">
        <v>37</v>
      </c>
      <c r="AX907" s="12" t="s">
        <v>73</v>
      </c>
      <c r="AY907" s="199" t="s">
        <v>187</v>
      </c>
    </row>
    <row r="908" spans="2:65" s="12" customFormat="1">
      <c r="B908" s="195"/>
      <c r="D908" s="196" t="s">
        <v>196</v>
      </c>
      <c r="E908" s="197" t="s">
        <v>5</v>
      </c>
      <c r="F908" s="198" t="s">
        <v>841</v>
      </c>
      <c r="H908" s="199" t="s">
        <v>5</v>
      </c>
      <c r="I908" s="200"/>
      <c r="L908" s="195"/>
      <c r="M908" s="201"/>
      <c r="N908" s="202"/>
      <c r="O908" s="202"/>
      <c r="P908" s="202"/>
      <c r="Q908" s="202"/>
      <c r="R908" s="202"/>
      <c r="S908" s="202"/>
      <c r="T908" s="203"/>
      <c r="AT908" s="199" t="s">
        <v>196</v>
      </c>
      <c r="AU908" s="199" t="s">
        <v>80</v>
      </c>
      <c r="AV908" s="12" t="s">
        <v>24</v>
      </c>
      <c r="AW908" s="12" t="s">
        <v>37</v>
      </c>
      <c r="AX908" s="12" t="s">
        <v>73</v>
      </c>
      <c r="AY908" s="199" t="s">
        <v>187</v>
      </c>
    </row>
    <row r="909" spans="2:65" s="13" customFormat="1">
      <c r="B909" s="204"/>
      <c r="D909" s="196" t="s">
        <v>196</v>
      </c>
      <c r="E909" s="205" t="s">
        <v>5</v>
      </c>
      <c r="F909" s="206" t="s">
        <v>842</v>
      </c>
      <c r="H909" s="207">
        <v>147.9</v>
      </c>
      <c r="I909" s="208"/>
      <c r="L909" s="204"/>
      <c r="M909" s="209"/>
      <c r="N909" s="210"/>
      <c r="O909" s="210"/>
      <c r="P909" s="210"/>
      <c r="Q909" s="210"/>
      <c r="R909" s="210"/>
      <c r="S909" s="210"/>
      <c r="T909" s="211"/>
      <c r="AT909" s="205" t="s">
        <v>196</v>
      </c>
      <c r="AU909" s="205" t="s">
        <v>80</v>
      </c>
      <c r="AV909" s="13" t="s">
        <v>80</v>
      </c>
      <c r="AW909" s="13" t="s">
        <v>37</v>
      </c>
      <c r="AX909" s="13" t="s">
        <v>73</v>
      </c>
      <c r="AY909" s="205" t="s">
        <v>187</v>
      </c>
    </row>
    <row r="910" spans="2:65" s="13" customFormat="1">
      <c r="B910" s="204"/>
      <c r="D910" s="196" t="s">
        <v>196</v>
      </c>
      <c r="E910" s="205" t="s">
        <v>5</v>
      </c>
      <c r="F910" s="206" t="s">
        <v>843</v>
      </c>
      <c r="H910" s="207">
        <v>48.36</v>
      </c>
      <c r="I910" s="208"/>
      <c r="L910" s="204"/>
      <c r="M910" s="209"/>
      <c r="N910" s="210"/>
      <c r="O910" s="210"/>
      <c r="P910" s="210"/>
      <c r="Q910" s="210"/>
      <c r="R910" s="210"/>
      <c r="S910" s="210"/>
      <c r="T910" s="211"/>
      <c r="AT910" s="205" t="s">
        <v>196</v>
      </c>
      <c r="AU910" s="205" t="s">
        <v>80</v>
      </c>
      <c r="AV910" s="13" t="s">
        <v>80</v>
      </c>
      <c r="AW910" s="13" t="s">
        <v>37</v>
      </c>
      <c r="AX910" s="13" t="s">
        <v>73</v>
      </c>
      <c r="AY910" s="205" t="s">
        <v>187</v>
      </c>
    </row>
    <row r="911" spans="2:65" s="13" customFormat="1">
      <c r="B911" s="204"/>
      <c r="D911" s="196" t="s">
        <v>196</v>
      </c>
      <c r="E911" s="205" t="s">
        <v>5</v>
      </c>
      <c r="F911" s="206" t="s">
        <v>844</v>
      </c>
      <c r="H911" s="207">
        <v>23.32</v>
      </c>
      <c r="I911" s="208"/>
      <c r="L911" s="204"/>
      <c r="M911" s="209"/>
      <c r="N911" s="210"/>
      <c r="O911" s="210"/>
      <c r="P911" s="210"/>
      <c r="Q911" s="210"/>
      <c r="R911" s="210"/>
      <c r="S911" s="210"/>
      <c r="T911" s="211"/>
      <c r="AT911" s="205" t="s">
        <v>196</v>
      </c>
      <c r="AU911" s="205" t="s">
        <v>80</v>
      </c>
      <c r="AV911" s="13" t="s">
        <v>80</v>
      </c>
      <c r="AW911" s="13" t="s">
        <v>37</v>
      </c>
      <c r="AX911" s="13" t="s">
        <v>73</v>
      </c>
      <c r="AY911" s="205" t="s">
        <v>187</v>
      </c>
    </row>
    <row r="912" spans="2:65" s="13" customFormat="1">
      <c r="B912" s="204"/>
      <c r="D912" s="196" t="s">
        <v>196</v>
      </c>
      <c r="E912" s="205" t="s">
        <v>5</v>
      </c>
      <c r="F912" s="206" t="s">
        <v>845</v>
      </c>
      <c r="H912" s="207">
        <v>100.82</v>
      </c>
      <c r="I912" s="208"/>
      <c r="L912" s="204"/>
      <c r="M912" s="209"/>
      <c r="N912" s="210"/>
      <c r="O912" s="210"/>
      <c r="P912" s="210"/>
      <c r="Q912" s="210"/>
      <c r="R912" s="210"/>
      <c r="S912" s="210"/>
      <c r="T912" s="211"/>
      <c r="AT912" s="205" t="s">
        <v>196</v>
      </c>
      <c r="AU912" s="205" t="s">
        <v>80</v>
      </c>
      <c r="AV912" s="13" t="s">
        <v>80</v>
      </c>
      <c r="AW912" s="13" t="s">
        <v>37</v>
      </c>
      <c r="AX912" s="13" t="s">
        <v>73</v>
      </c>
      <c r="AY912" s="205" t="s">
        <v>187</v>
      </c>
    </row>
    <row r="913" spans="2:65" s="14" customFormat="1">
      <c r="B913" s="212"/>
      <c r="D913" s="196" t="s">
        <v>196</v>
      </c>
      <c r="E913" s="213" t="s">
        <v>5</v>
      </c>
      <c r="F913" s="214" t="s">
        <v>201</v>
      </c>
      <c r="H913" s="215">
        <v>320.39999999999998</v>
      </c>
      <c r="I913" s="216"/>
      <c r="L913" s="212"/>
      <c r="M913" s="217"/>
      <c r="N913" s="218"/>
      <c r="O913" s="218"/>
      <c r="P913" s="218"/>
      <c r="Q913" s="218"/>
      <c r="R913" s="218"/>
      <c r="S913" s="218"/>
      <c r="T913" s="219"/>
      <c r="AT913" s="213" t="s">
        <v>196</v>
      </c>
      <c r="AU913" s="213" t="s">
        <v>80</v>
      </c>
      <c r="AV913" s="14" t="s">
        <v>202</v>
      </c>
      <c r="AW913" s="14" t="s">
        <v>37</v>
      </c>
      <c r="AX913" s="14" t="s">
        <v>73</v>
      </c>
      <c r="AY913" s="213" t="s">
        <v>187</v>
      </c>
    </row>
    <row r="914" spans="2:65" s="15" customFormat="1">
      <c r="B914" s="220"/>
      <c r="D914" s="221" t="s">
        <v>196</v>
      </c>
      <c r="E914" s="222" t="s">
        <v>5</v>
      </c>
      <c r="F914" s="223" t="s">
        <v>203</v>
      </c>
      <c r="H914" s="224">
        <v>320.39999999999998</v>
      </c>
      <c r="I914" s="225"/>
      <c r="L914" s="220"/>
      <c r="M914" s="226"/>
      <c r="N914" s="227"/>
      <c r="O914" s="227"/>
      <c r="P914" s="227"/>
      <c r="Q914" s="227"/>
      <c r="R914" s="227"/>
      <c r="S914" s="227"/>
      <c r="T914" s="228"/>
      <c r="AT914" s="229" t="s">
        <v>196</v>
      </c>
      <c r="AU914" s="229" t="s">
        <v>80</v>
      </c>
      <c r="AV914" s="15" t="s">
        <v>194</v>
      </c>
      <c r="AW914" s="15" t="s">
        <v>37</v>
      </c>
      <c r="AX914" s="15" t="s">
        <v>24</v>
      </c>
      <c r="AY914" s="229" t="s">
        <v>187</v>
      </c>
    </row>
    <row r="915" spans="2:65" s="1" customFormat="1" ht="44.25" customHeight="1">
      <c r="B915" s="182"/>
      <c r="C915" s="183" t="s">
        <v>858</v>
      </c>
      <c r="D915" s="183" t="s">
        <v>189</v>
      </c>
      <c r="E915" s="184" t="s">
        <v>859</v>
      </c>
      <c r="F915" s="185" t="s">
        <v>860</v>
      </c>
      <c r="G915" s="186" t="s">
        <v>277</v>
      </c>
      <c r="H915" s="187">
        <v>19224</v>
      </c>
      <c r="I915" s="188"/>
      <c r="J915" s="189">
        <f>ROUND(I915*H915,2)</f>
        <v>0</v>
      </c>
      <c r="K915" s="185" t="s">
        <v>193</v>
      </c>
      <c r="L915" s="42"/>
      <c r="M915" s="190" t="s">
        <v>5</v>
      </c>
      <c r="N915" s="191" t="s">
        <v>44</v>
      </c>
      <c r="O915" s="43"/>
      <c r="P915" s="192">
        <f>O915*H915</f>
        <v>0</v>
      </c>
      <c r="Q915" s="192">
        <v>0</v>
      </c>
      <c r="R915" s="192">
        <f>Q915*H915</f>
        <v>0</v>
      </c>
      <c r="S915" s="192">
        <v>0</v>
      </c>
      <c r="T915" s="193">
        <f>S915*H915</f>
        <v>0</v>
      </c>
      <c r="AR915" s="25" t="s">
        <v>194</v>
      </c>
      <c r="AT915" s="25" t="s">
        <v>189</v>
      </c>
      <c r="AU915" s="25" t="s">
        <v>80</v>
      </c>
      <c r="AY915" s="25" t="s">
        <v>187</v>
      </c>
      <c r="BE915" s="194">
        <f>IF(N915="základní",J915,0)</f>
        <v>0</v>
      </c>
      <c r="BF915" s="194">
        <f>IF(N915="snížená",J915,0)</f>
        <v>0</v>
      </c>
      <c r="BG915" s="194">
        <f>IF(N915="zákl. přenesená",J915,0)</f>
        <v>0</v>
      </c>
      <c r="BH915" s="194">
        <f>IF(N915="sníž. přenesená",J915,0)</f>
        <v>0</v>
      </c>
      <c r="BI915" s="194">
        <f>IF(N915="nulová",J915,0)</f>
        <v>0</v>
      </c>
      <c r="BJ915" s="25" t="s">
        <v>24</v>
      </c>
      <c r="BK915" s="194">
        <f>ROUND(I915*H915,2)</f>
        <v>0</v>
      </c>
      <c r="BL915" s="25" t="s">
        <v>194</v>
      </c>
      <c r="BM915" s="25" t="s">
        <v>861</v>
      </c>
    </row>
    <row r="916" spans="2:65" s="12" customFormat="1">
      <c r="B916" s="195"/>
      <c r="D916" s="196" t="s">
        <v>196</v>
      </c>
      <c r="E916" s="197" t="s">
        <v>5</v>
      </c>
      <c r="F916" s="198" t="s">
        <v>862</v>
      </c>
      <c r="H916" s="199" t="s">
        <v>5</v>
      </c>
      <c r="I916" s="200"/>
      <c r="L916" s="195"/>
      <c r="M916" s="201"/>
      <c r="N916" s="202"/>
      <c r="O916" s="202"/>
      <c r="P916" s="202"/>
      <c r="Q916" s="202"/>
      <c r="R916" s="202"/>
      <c r="S916" s="202"/>
      <c r="T916" s="203"/>
      <c r="AT916" s="199" t="s">
        <v>196</v>
      </c>
      <c r="AU916" s="199" t="s">
        <v>80</v>
      </c>
      <c r="AV916" s="12" t="s">
        <v>24</v>
      </c>
      <c r="AW916" s="12" t="s">
        <v>37</v>
      </c>
      <c r="AX916" s="12" t="s">
        <v>73</v>
      </c>
      <c r="AY916" s="199" t="s">
        <v>187</v>
      </c>
    </row>
    <row r="917" spans="2:65" s="12" customFormat="1">
      <c r="B917" s="195"/>
      <c r="D917" s="196" t="s">
        <v>196</v>
      </c>
      <c r="E917" s="197" t="s">
        <v>5</v>
      </c>
      <c r="F917" s="198" t="s">
        <v>863</v>
      </c>
      <c r="H917" s="199" t="s">
        <v>5</v>
      </c>
      <c r="I917" s="200"/>
      <c r="L917" s="195"/>
      <c r="M917" s="201"/>
      <c r="N917" s="202"/>
      <c r="O917" s="202"/>
      <c r="P917" s="202"/>
      <c r="Q917" s="202"/>
      <c r="R917" s="202"/>
      <c r="S917" s="202"/>
      <c r="T917" s="203"/>
      <c r="AT917" s="199" t="s">
        <v>196</v>
      </c>
      <c r="AU917" s="199" t="s">
        <v>80</v>
      </c>
      <c r="AV917" s="12" t="s">
        <v>24</v>
      </c>
      <c r="AW917" s="12" t="s">
        <v>37</v>
      </c>
      <c r="AX917" s="12" t="s">
        <v>73</v>
      </c>
      <c r="AY917" s="199" t="s">
        <v>187</v>
      </c>
    </row>
    <row r="918" spans="2:65" s="13" customFormat="1">
      <c r="B918" s="204"/>
      <c r="D918" s="196" t="s">
        <v>196</v>
      </c>
      <c r="E918" s="205" t="s">
        <v>5</v>
      </c>
      <c r="F918" s="206" t="s">
        <v>864</v>
      </c>
      <c r="H918" s="207">
        <v>19224</v>
      </c>
      <c r="I918" s="208"/>
      <c r="L918" s="204"/>
      <c r="M918" s="209"/>
      <c r="N918" s="210"/>
      <c r="O918" s="210"/>
      <c r="P918" s="210"/>
      <c r="Q918" s="210"/>
      <c r="R918" s="210"/>
      <c r="S918" s="210"/>
      <c r="T918" s="211"/>
      <c r="AT918" s="205" t="s">
        <v>196</v>
      </c>
      <c r="AU918" s="205" t="s">
        <v>80</v>
      </c>
      <c r="AV918" s="13" t="s">
        <v>80</v>
      </c>
      <c r="AW918" s="13" t="s">
        <v>37</v>
      </c>
      <c r="AX918" s="13" t="s">
        <v>73</v>
      </c>
      <c r="AY918" s="205" t="s">
        <v>187</v>
      </c>
    </row>
    <row r="919" spans="2:65" s="14" customFormat="1">
      <c r="B919" s="212"/>
      <c r="D919" s="196" t="s">
        <v>196</v>
      </c>
      <c r="E919" s="213" t="s">
        <v>5</v>
      </c>
      <c r="F919" s="214" t="s">
        <v>201</v>
      </c>
      <c r="H919" s="215">
        <v>19224</v>
      </c>
      <c r="I919" s="216"/>
      <c r="L919" s="212"/>
      <c r="M919" s="217"/>
      <c r="N919" s="218"/>
      <c r="O919" s="218"/>
      <c r="P919" s="218"/>
      <c r="Q919" s="218"/>
      <c r="R919" s="218"/>
      <c r="S919" s="218"/>
      <c r="T919" s="219"/>
      <c r="AT919" s="213" t="s">
        <v>196</v>
      </c>
      <c r="AU919" s="213" t="s">
        <v>80</v>
      </c>
      <c r="AV919" s="14" t="s">
        <v>202</v>
      </c>
      <c r="AW919" s="14" t="s">
        <v>37</v>
      </c>
      <c r="AX919" s="14" t="s">
        <v>73</v>
      </c>
      <c r="AY919" s="213" t="s">
        <v>187</v>
      </c>
    </row>
    <row r="920" spans="2:65" s="15" customFormat="1">
      <c r="B920" s="220"/>
      <c r="D920" s="221" t="s">
        <v>196</v>
      </c>
      <c r="E920" s="222" t="s">
        <v>5</v>
      </c>
      <c r="F920" s="223" t="s">
        <v>203</v>
      </c>
      <c r="H920" s="224">
        <v>19224</v>
      </c>
      <c r="I920" s="225"/>
      <c r="L920" s="220"/>
      <c r="M920" s="226"/>
      <c r="N920" s="227"/>
      <c r="O920" s="227"/>
      <c r="P920" s="227"/>
      <c r="Q920" s="227"/>
      <c r="R920" s="227"/>
      <c r="S920" s="227"/>
      <c r="T920" s="228"/>
      <c r="AT920" s="229" t="s">
        <v>196</v>
      </c>
      <c r="AU920" s="229" t="s">
        <v>80</v>
      </c>
      <c r="AV920" s="15" t="s">
        <v>194</v>
      </c>
      <c r="AW920" s="15" t="s">
        <v>37</v>
      </c>
      <c r="AX920" s="15" t="s">
        <v>24</v>
      </c>
      <c r="AY920" s="229" t="s">
        <v>187</v>
      </c>
    </row>
    <row r="921" spans="2:65" s="1" customFormat="1" ht="31.5" customHeight="1">
      <c r="B921" s="182"/>
      <c r="C921" s="183" t="s">
        <v>865</v>
      </c>
      <c r="D921" s="183" t="s">
        <v>189</v>
      </c>
      <c r="E921" s="184" t="s">
        <v>866</v>
      </c>
      <c r="F921" s="185" t="s">
        <v>867</v>
      </c>
      <c r="G921" s="186" t="s">
        <v>277</v>
      </c>
      <c r="H921" s="187">
        <v>320.39999999999998</v>
      </c>
      <c r="I921" s="188"/>
      <c r="J921" s="189">
        <f>ROUND(I921*H921,2)</f>
        <v>0</v>
      </c>
      <c r="K921" s="185" t="s">
        <v>193</v>
      </c>
      <c r="L921" s="42"/>
      <c r="M921" s="190" t="s">
        <v>5</v>
      </c>
      <c r="N921" s="191" t="s">
        <v>44</v>
      </c>
      <c r="O921" s="43"/>
      <c r="P921" s="192">
        <f>O921*H921</f>
        <v>0</v>
      </c>
      <c r="Q921" s="192">
        <v>0</v>
      </c>
      <c r="R921" s="192">
        <f>Q921*H921</f>
        <v>0</v>
      </c>
      <c r="S921" s="192">
        <v>0</v>
      </c>
      <c r="T921" s="193">
        <f>S921*H921</f>
        <v>0</v>
      </c>
      <c r="AR921" s="25" t="s">
        <v>194</v>
      </c>
      <c r="AT921" s="25" t="s">
        <v>189</v>
      </c>
      <c r="AU921" s="25" t="s">
        <v>80</v>
      </c>
      <c r="AY921" s="25" t="s">
        <v>187</v>
      </c>
      <c r="BE921" s="194">
        <f>IF(N921="základní",J921,0)</f>
        <v>0</v>
      </c>
      <c r="BF921" s="194">
        <f>IF(N921="snížená",J921,0)</f>
        <v>0</v>
      </c>
      <c r="BG921" s="194">
        <f>IF(N921="zákl. přenesená",J921,0)</f>
        <v>0</v>
      </c>
      <c r="BH921" s="194">
        <f>IF(N921="sníž. přenesená",J921,0)</f>
        <v>0</v>
      </c>
      <c r="BI921" s="194">
        <f>IF(N921="nulová",J921,0)</f>
        <v>0</v>
      </c>
      <c r="BJ921" s="25" t="s">
        <v>24</v>
      </c>
      <c r="BK921" s="194">
        <f>ROUND(I921*H921,2)</f>
        <v>0</v>
      </c>
      <c r="BL921" s="25" t="s">
        <v>194</v>
      </c>
      <c r="BM921" s="25" t="s">
        <v>868</v>
      </c>
    </row>
    <row r="922" spans="2:65" s="12" customFormat="1">
      <c r="B922" s="195"/>
      <c r="D922" s="196" t="s">
        <v>196</v>
      </c>
      <c r="E922" s="197" t="s">
        <v>5</v>
      </c>
      <c r="F922" s="198" t="s">
        <v>869</v>
      </c>
      <c r="H922" s="199" t="s">
        <v>5</v>
      </c>
      <c r="I922" s="200"/>
      <c r="L922" s="195"/>
      <c r="M922" s="201"/>
      <c r="N922" s="202"/>
      <c r="O922" s="202"/>
      <c r="P922" s="202"/>
      <c r="Q922" s="202"/>
      <c r="R922" s="202"/>
      <c r="S922" s="202"/>
      <c r="T922" s="203"/>
      <c r="AT922" s="199" t="s">
        <v>196</v>
      </c>
      <c r="AU922" s="199" t="s">
        <v>80</v>
      </c>
      <c r="AV922" s="12" t="s">
        <v>24</v>
      </c>
      <c r="AW922" s="12" t="s">
        <v>37</v>
      </c>
      <c r="AX922" s="12" t="s">
        <v>73</v>
      </c>
      <c r="AY922" s="199" t="s">
        <v>187</v>
      </c>
    </row>
    <row r="923" spans="2:65" s="12" customFormat="1">
      <c r="B923" s="195"/>
      <c r="D923" s="196" t="s">
        <v>196</v>
      </c>
      <c r="E923" s="197" t="s">
        <v>5</v>
      </c>
      <c r="F923" s="198" t="s">
        <v>841</v>
      </c>
      <c r="H923" s="199" t="s">
        <v>5</v>
      </c>
      <c r="I923" s="200"/>
      <c r="L923" s="195"/>
      <c r="M923" s="201"/>
      <c r="N923" s="202"/>
      <c r="O923" s="202"/>
      <c r="P923" s="202"/>
      <c r="Q923" s="202"/>
      <c r="R923" s="202"/>
      <c r="S923" s="202"/>
      <c r="T923" s="203"/>
      <c r="AT923" s="199" t="s">
        <v>196</v>
      </c>
      <c r="AU923" s="199" t="s">
        <v>80</v>
      </c>
      <c r="AV923" s="12" t="s">
        <v>24</v>
      </c>
      <c r="AW923" s="12" t="s">
        <v>37</v>
      </c>
      <c r="AX923" s="12" t="s">
        <v>73</v>
      </c>
      <c r="AY923" s="199" t="s">
        <v>187</v>
      </c>
    </row>
    <row r="924" spans="2:65" s="13" customFormat="1">
      <c r="B924" s="204"/>
      <c r="D924" s="196" t="s">
        <v>196</v>
      </c>
      <c r="E924" s="205" t="s">
        <v>5</v>
      </c>
      <c r="F924" s="206" t="s">
        <v>842</v>
      </c>
      <c r="H924" s="207">
        <v>147.9</v>
      </c>
      <c r="I924" s="208"/>
      <c r="L924" s="204"/>
      <c r="M924" s="209"/>
      <c r="N924" s="210"/>
      <c r="O924" s="210"/>
      <c r="P924" s="210"/>
      <c r="Q924" s="210"/>
      <c r="R924" s="210"/>
      <c r="S924" s="210"/>
      <c r="T924" s="211"/>
      <c r="AT924" s="205" t="s">
        <v>196</v>
      </c>
      <c r="AU924" s="205" t="s">
        <v>80</v>
      </c>
      <c r="AV924" s="13" t="s">
        <v>80</v>
      </c>
      <c r="AW924" s="13" t="s">
        <v>37</v>
      </c>
      <c r="AX924" s="13" t="s">
        <v>73</v>
      </c>
      <c r="AY924" s="205" t="s">
        <v>187</v>
      </c>
    </row>
    <row r="925" spans="2:65" s="13" customFormat="1">
      <c r="B925" s="204"/>
      <c r="D925" s="196" t="s">
        <v>196</v>
      </c>
      <c r="E925" s="205" t="s">
        <v>5</v>
      </c>
      <c r="F925" s="206" t="s">
        <v>843</v>
      </c>
      <c r="H925" s="207">
        <v>48.36</v>
      </c>
      <c r="I925" s="208"/>
      <c r="L925" s="204"/>
      <c r="M925" s="209"/>
      <c r="N925" s="210"/>
      <c r="O925" s="210"/>
      <c r="P925" s="210"/>
      <c r="Q925" s="210"/>
      <c r="R925" s="210"/>
      <c r="S925" s="210"/>
      <c r="T925" s="211"/>
      <c r="AT925" s="205" t="s">
        <v>196</v>
      </c>
      <c r="AU925" s="205" t="s">
        <v>80</v>
      </c>
      <c r="AV925" s="13" t="s">
        <v>80</v>
      </c>
      <c r="AW925" s="13" t="s">
        <v>37</v>
      </c>
      <c r="AX925" s="13" t="s">
        <v>73</v>
      </c>
      <c r="AY925" s="205" t="s">
        <v>187</v>
      </c>
    </row>
    <row r="926" spans="2:65" s="13" customFormat="1">
      <c r="B926" s="204"/>
      <c r="D926" s="196" t="s">
        <v>196</v>
      </c>
      <c r="E926" s="205" t="s">
        <v>5</v>
      </c>
      <c r="F926" s="206" t="s">
        <v>844</v>
      </c>
      <c r="H926" s="207">
        <v>23.32</v>
      </c>
      <c r="I926" s="208"/>
      <c r="L926" s="204"/>
      <c r="M926" s="209"/>
      <c r="N926" s="210"/>
      <c r="O926" s="210"/>
      <c r="P926" s="210"/>
      <c r="Q926" s="210"/>
      <c r="R926" s="210"/>
      <c r="S926" s="210"/>
      <c r="T926" s="211"/>
      <c r="AT926" s="205" t="s">
        <v>196</v>
      </c>
      <c r="AU926" s="205" t="s">
        <v>80</v>
      </c>
      <c r="AV926" s="13" t="s">
        <v>80</v>
      </c>
      <c r="AW926" s="13" t="s">
        <v>37</v>
      </c>
      <c r="AX926" s="13" t="s">
        <v>73</v>
      </c>
      <c r="AY926" s="205" t="s">
        <v>187</v>
      </c>
    </row>
    <row r="927" spans="2:65" s="13" customFormat="1">
      <c r="B927" s="204"/>
      <c r="D927" s="196" t="s">
        <v>196</v>
      </c>
      <c r="E927" s="205" t="s">
        <v>5</v>
      </c>
      <c r="F927" s="206" t="s">
        <v>845</v>
      </c>
      <c r="H927" s="207">
        <v>100.82</v>
      </c>
      <c r="I927" s="208"/>
      <c r="L927" s="204"/>
      <c r="M927" s="209"/>
      <c r="N927" s="210"/>
      <c r="O927" s="210"/>
      <c r="P927" s="210"/>
      <c r="Q927" s="210"/>
      <c r="R927" s="210"/>
      <c r="S927" s="210"/>
      <c r="T927" s="211"/>
      <c r="AT927" s="205" t="s">
        <v>196</v>
      </c>
      <c r="AU927" s="205" t="s">
        <v>80</v>
      </c>
      <c r="AV927" s="13" t="s">
        <v>80</v>
      </c>
      <c r="AW927" s="13" t="s">
        <v>37</v>
      </c>
      <c r="AX927" s="13" t="s">
        <v>73</v>
      </c>
      <c r="AY927" s="205" t="s">
        <v>187</v>
      </c>
    </row>
    <row r="928" spans="2:65" s="14" customFormat="1">
      <c r="B928" s="212"/>
      <c r="D928" s="196" t="s">
        <v>196</v>
      </c>
      <c r="E928" s="213" t="s">
        <v>5</v>
      </c>
      <c r="F928" s="214" t="s">
        <v>201</v>
      </c>
      <c r="H928" s="215">
        <v>320.39999999999998</v>
      </c>
      <c r="I928" s="216"/>
      <c r="L928" s="212"/>
      <c r="M928" s="217"/>
      <c r="N928" s="218"/>
      <c r="O928" s="218"/>
      <c r="P928" s="218"/>
      <c r="Q928" s="218"/>
      <c r="R928" s="218"/>
      <c r="S928" s="218"/>
      <c r="T928" s="219"/>
      <c r="AT928" s="213" t="s">
        <v>196</v>
      </c>
      <c r="AU928" s="213" t="s">
        <v>80</v>
      </c>
      <c r="AV928" s="14" t="s">
        <v>202</v>
      </c>
      <c r="AW928" s="14" t="s">
        <v>37</v>
      </c>
      <c r="AX928" s="14" t="s">
        <v>73</v>
      </c>
      <c r="AY928" s="213" t="s">
        <v>187</v>
      </c>
    </row>
    <row r="929" spans="2:65" s="15" customFormat="1">
      <c r="B929" s="220"/>
      <c r="D929" s="221" t="s">
        <v>196</v>
      </c>
      <c r="E929" s="222" t="s">
        <v>5</v>
      </c>
      <c r="F929" s="223" t="s">
        <v>203</v>
      </c>
      <c r="H929" s="224">
        <v>320.39999999999998</v>
      </c>
      <c r="I929" s="225"/>
      <c r="L929" s="220"/>
      <c r="M929" s="226"/>
      <c r="N929" s="227"/>
      <c r="O929" s="227"/>
      <c r="P929" s="227"/>
      <c r="Q929" s="227"/>
      <c r="R929" s="227"/>
      <c r="S929" s="227"/>
      <c r="T929" s="228"/>
      <c r="AT929" s="229" t="s">
        <v>196</v>
      </c>
      <c r="AU929" s="229" t="s">
        <v>80</v>
      </c>
      <c r="AV929" s="15" t="s">
        <v>194</v>
      </c>
      <c r="AW929" s="15" t="s">
        <v>37</v>
      </c>
      <c r="AX929" s="15" t="s">
        <v>24</v>
      </c>
      <c r="AY929" s="229" t="s">
        <v>187</v>
      </c>
    </row>
    <row r="930" spans="2:65" s="1" customFormat="1" ht="22.5" customHeight="1">
      <c r="B930" s="182"/>
      <c r="C930" s="183" t="s">
        <v>870</v>
      </c>
      <c r="D930" s="183" t="s">
        <v>189</v>
      </c>
      <c r="E930" s="184" t="s">
        <v>871</v>
      </c>
      <c r="F930" s="185" t="s">
        <v>872</v>
      </c>
      <c r="G930" s="186" t="s">
        <v>277</v>
      </c>
      <c r="H930" s="187">
        <v>320.39999999999998</v>
      </c>
      <c r="I930" s="188"/>
      <c r="J930" s="189">
        <f>ROUND(I930*H930,2)</f>
        <v>0</v>
      </c>
      <c r="K930" s="185" t="s">
        <v>193</v>
      </c>
      <c r="L930" s="42"/>
      <c r="M930" s="190" t="s">
        <v>5</v>
      </c>
      <c r="N930" s="191" t="s">
        <v>44</v>
      </c>
      <c r="O930" s="43"/>
      <c r="P930" s="192">
        <f>O930*H930</f>
        <v>0</v>
      </c>
      <c r="Q930" s="192">
        <v>0</v>
      </c>
      <c r="R930" s="192">
        <f>Q930*H930</f>
        <v>0</v>
      </c>
      <c r="S930" s="192">
        <v>0</v>
      </c>
      <c r="T930" s="193">
        <f>S930*H930</f>
        <v>0</v>
      </c>
      <c r="AR930" s="25" t="s">
        <v>194</v>
      </c>
      <c r="AT930" s="25" t="s">
        <v>189</v>
      </c>
      <c r="AU930" s="25" t="s">
        <v>80</v>
      </c>
      <c r="AY930" s="25" t="s">
        <v>187</v>
      </c>
      <c r="BE930" s="194">
        <f>IF(N930="základní",J930,0)</f>
        <v>0</v>
      </c>
      <c r="BF930" s="194">
        <f>IF(N930="snížená",J930,0)</f>
        <v>0</v>
      </c>
      <c r="BG930" s="194">
        <f>IF(N930="zákl. přenesená",J930,0)</f>
        <v>0</v>
      </c>
      <c r="BH930" s="194">
        <f>IF(N930="sníž. přenesená",J930,0)</f>
        <v>0</v>
      </c>
      <c r="BI930" s="194">
        <f>IF(N930="nulová",J930,0)</f>
        <v>0</v>
      </c>
      <c r="BJ930" s="25" t="s">
        <v>24</v>
      </c>
      <c r="BK930" s="194">
        <f>ROUND(I930*H930,2)</f>
        <v>0</v>
      </c>
      <c r="BL930" s="25" t="s">
        <v>194</v>
      </c>
      <c r="BM930" s="25" t="s">
        <v>873</v>
      </c>
    </row>
    <row r="931" spans="2:65" s="12" customFormat="1">
      <c r="B931" s="195"/>
      <c r="D931" s="196" t="s">
        <v>196</v>
      </c>
      <c r="E931" s="197" t="s">
        <v>5</v>
      </c>
      <c r="F931" s="198" t="s">
        <v>874</v>
      </c>
      <c r="H931" s="199" t="s">
        <v>5</v>
      </c>
      <c r="I931" s="200"/>
      <c r="L931" s="195"/>
      <c r="M931" s="201"/>
      <c r="N931" s="202"/>
      <c r="O931" s="202"/>
      <c r="P931" s="202"/>
      <c r="Q931" s="202"/>
      <c r="R931" s="202"/>
      <c r="S931" s="202"/>
      <c r="T931" s="203"/>
      <c r="AT931" s="199" t="s">
        <v>196</v>
      </c>
      <c r="AU931" s="199" t="s">
        <v>80</v>
      </c>
      <c r="AV931" s="12" t="s">
        <v>24</v>
      </c>
      <c r="AW931" s="12" t="s">
        <v>37</v>
      </c>
      <c r="AX931" s="12" t="s">
        <v>73</v>
      </c>
      <c r="AY931" s="199" t="s">
        <v>187</v>
      </c>
    </row>
    <row r="932" spans="2:65" s="12" customFormat="1">
      <c r="B932" s="195"/>
      <c r="D932" s="196" t="s">
        <v>196</v>
      </c>
      <c r="E932" s="197" t="s">
        <v>5</v>
      </c>
      <c r="F932" s="198" t="s">
        <v>841</v>
      </c>
      <c r="H932" s="199" t="s">
        <v>5</v>
      </c>
      <c r="I932" s="200"/>
      <c r="L932" s="195"/>
      <c r="M932" s="201"/>
      <c r="N932" s="202"/>
      <c r="O932" s="202"/>
      <c r="P932" s="202"/>
      <c r="Q932" s="202"/>
      <c r="R932" s="202"/>
      <c r="S932" s="202"/>
      <c r="T932" s="203"/>
      <c r="AT932" s="199" t="s">
        <v>196</v>
      </c>
      <c r="AU932" s="199" t="s">
        <v>80</v>
      </c>
      <c r="AV932" s="12" t="s">
        <v>24</v>
      </c>
      <c r="AW932" s="12" t="s">
        <v>37</v>
      </c>
      <c r="AX932" s="12" t="s">
        <v>73</v>
      </c>
      <c r="AY932" s="199" t="s">
        <v>187</v>
      </c>
    </row>
    <row r="933" spans="2:65" s="13" customFormat="1">
      <c r="B933" s="204"/>
      <c r="D933" s="196" t="s">
        <v>196</v>
      </c>
      <c r="E933" s="205" t="s">
        <v>5</v>
      </c>
      <c r="F933" s="206" t="s">
        <v>842</v>
      </c>
      <c r="H933" s="207">
        <v>147.9</v>
      </c>
      <c r="I933" s="208"/>
      <c r="L933" s="204"/>
      <c r="M933" s="209"/>
      <c r="N933" s="210"/>
      <c r="O933" s="210"/>
      <c r="P933" s="210"/>
      <c r="Q933" s="210"/>
      <c r="R933" s="210"/>
      <c r="S933" s="210"/>
      <c r="T933" s="211"/>
      <c r="AT933" s="205" t="s">
        <v>196</v>
      </c>
      <c r="AU933" s="205" t="s">
        <v>80</v>
      </c>
      <c r="AV933" s="13" t="s">
        <v>80</v>
      </c>
      <c r="AW933" s="13" t="s">
        <v>37</v>
      </c>
      <c r="AX933" s="13" t="s">
        <v>73</v>
      </c>
      <c r="AY933" s="205" t="s">
        <v>187</v>
      </c>
    </row>
    <row r="934" spans="2:65" s="13" customFormat="1">
      <c r="B934" s="204"/>
      <c r="D934" s="196" t="s">
        <v>196</v>
      </c>
      <c r="E934" s="205" t="s">
        <v>5</v>
      </c>
      <c r="F934" s="206" t="s">
        <v>843</v>
      </c>
      <c r="H934" s="207">
        <v>48.36</v>
      </c>
      <c r="I934" s="208"/>
      <c r="L934" s="204"/>
      <c r="M934" s="209"/>
      <c r="N934" s="210"/>
      <c r="O934" s="210"/>
      <c r="P934" s="210"/>
      <c r="Q934" s="210"/>
      <c r="R934" s="210"/>
      <c r="S934" s="210"/>
      <c r="T934" s="211"/>
      <c r="AT934" s="205" t="s">
        <v>196</v>
      </c>
      <c r="AU934" s="205" t="s">
        <v>80</v>
      </c>
      <c r="AV934" s="13" t="s">
        <v>80</v>
      </c>
      <c r="AW934" s="13" t="s">
        <v>37</v>
      </c>
      <c r="AX934" s="13" t="s">
        <v>73</v>
      </c>
      <c r="AY934" s="205" t="s">
        <v>187</v>
      </c>
    </row>
    <row r="935" spans="2:65" s="13" customFormat="1">
      <c r="B935" s="204"/>
      <c r="D935" s="196" t="s">
        <v>196</v>
      </c>
      <c r="E935" s="205" t="s">
        <v>5</v>
      </c>
      <c r="F935" s="206" t="s">
        <v>844</v>
      </c>
      <c r="H935" s="207">
        <v>23.32</v>
      </c>
      <c r="I935" s="208"/>
      <c r="L935" s="204"/>
      <c r="M935" s="209"/>
      <c r="N935" s="210"/>
      <c r="O935" s="210"/>
      <c r="P935" s="210"/>
      <c r="Q935" s="210"/>
      <c r="R935" s="210"/>
      <c r="S935" s="210"/>
      <c r="T935" s="211"/>
      <c r="AT935" s="205" t="s">
        <v>196</v>
      </c>
      <c r="AU935" s="205" t="s">
        <v>80</v>
      </c>
      <c r="AV935" s="13" t="s">
        <v>80</v>
      </c>
      <c r="AW935" s="13" t="s">
        <v>37</v>
      </c>
      <c r="AX935" s="13" t="s">
        <v>73</v>
      </c>
      <c r="AY935" s="205" t="s">
        <v>187</v>
      </c>
    </row>
    <row r="936" spans="2:65" s="13" customFormat="1">
      <c r="B936" s="204"/>
      <c r="D936" s="196" t="s">
        <v>196</v>
      </c>
      <c r="E936" s="205" t="s">
        <v>5</v>
      </c>
      <c r="F936" s="206" t="s">
        <v>845</v>
      </c>
      <c r="H936" s="207">
        <v>100.82</v>
      </c>
      <c r="I936" s="208"/>
      <c r="L936" s="204"/>
      <c r="M936" s="209"/>
      <c r="N936" s="210"/>
      <c r="O936" s="210"/>
      <c r="P936" s="210"/>
      <c r="Q936" s="210"/>
      <c r="R936" s="210"/>
      <c r="S936" s="210"/>
      <c r="T936" s="211"/>
      <c r="AT936" s="205" t="s">
        <v>196</v>
      </c>
      <c r="AU936" s="205" t="s">
        <v>80</v>
      </c>
      <c r="AV936" s="13" t="s">
        <v>80</v>
      </c>
      <c r="AW936" s="13" t="s">
        <v>37</v>
      </c>
      <c r="AX936" s="13" t="s">
        <v>73</v>
      </c>
      <c r="AY936" s="205" t="s">
        <v>187</v>
      </c>
    </row>
    <row r="937" spans="2:65" s="14" customFormat="1">
      <c r="B937" s="212"/>
      <c r="D937" s="196" t="s">
        <v>196</v>
      </c>
      <c r="E937" s="213" t="s">
        <v>5</v>
      </c>
      <c r="F937" s="214" t="s">
        <v>201</v>
      </c>
      <c r="H937" s="215">
        <v>320.39999999999998</v>
      </c>
      <c r="I937" s="216"/>
      <c r="L937" s="212"/>
      <c r="M937" s="217"/>
      <c r="N937" s="218"/>
      <c r="O937" s="218"/>
      <c r="P937" s="218"/>
      <c r="Q937" s="218"/>
      <c r="R937" s="218"/>
      <c r="S937" s="218"/>
      <c r="T937" s="219"/>
      <c r="AT937" s="213" t="s">
        <v>196</v>
      </c>
      <c r="AU937" s="213" t="s">
        <v>80</v>
      </c>
      <c r="AV937" s="14" t="s">
        <v>202</v>
      </c>
      <c r="AW937" s="14" t="s">
        <v>37</v>
      </c>
      <c r="AX937" s="14" t="s">
        <v>73</v>
      </c>
      <c r="AY937" s="213" t="s">
        <v>187</v>
      </c>
    </row>
    <row r="938" spans="2:65" s="15" customFormat="1">
      <c r="B938" s="220"/>
      <c r="D938" s="221" t="s">
        <v>196</v>
      </c>
      <c r="E938" s="222" t="s">
        <v>5</v>
      </c>
      <c r="F938" s="223" t="s">
        <v>203</v>
      </c>
      <c r="H938" s="224">
        <v>320.39999999999998</v>
      </c>
      <c r="I938" s="225"/>
      <c r="L938" s="220"/>
      <c r="M938" s="226"/>
      <c r="N938" s="227"/>
      <c r="O938" s="227"/>
      <c r="P938" s="227"/>
      <c r="Q938" s="227"/>
      <c r="R938" s="227"/>
      <c r="S938" s="227"/>
      <c r="T938" s="228"/>
      <c r="AT938" s="229" t="s">
        <v>196</v>
      </c>
      <c r="AU938" s="229" t="s">
        <v>80</v>
      </c>
      <c r="AV938" s="15" t="s">
        <v>194</v>
      </c>
      <c r="AW938" s="15" t="s">
        <v>37</v>
      </c>
      <c r="AX938" s="15" t="s">
        <v>24</v>
      </c>
      <c r="AY938" s="229" t="s">
        <v>187</v>
      </c>
    </row>
    <row r="939" spans="2:65" s="1" customFormat="1" ht="22.5" customHeight="1">
      <c r="B939" s="182"/>
      <c r="C939" s="183" t="s">
        <v>875</v>
      </c>
      <c r="D939" s="183" t="s">
        <v>189</v>
      </c>
      <c r="E939" s="184" t="s">
        <v>876</v>
      </c>
      <c r="F939" s="185" t="s">
        <v>877</v>
      </c>
      <c r="G939" s="186" t="s">
        <v>277</v>
      </c>
      <c r="H939" s="187">
        <v>19224</v>
      </c>
      <c r="I939" s="188"/>
      <c r="J939" s="189">
        <f>ROUND(I939*H939,2)</f>
        <v>0</v>
      </c>
      <c r="K939" s="185" t="s">
        <v>193</v>
      </c>
      <c r="L939" s="42"/>
      <c r="M939" s="190" t="s">
        <v>5</v>
      </c>
      <c r="N939" s="191" t="s">
        <v>44</v>
      </c>
      <c r="O939" s="43"/>
      <c r="P939" s="192">
        <f>O939*H939</f>
        <v>0</v>
      </c>
      <c r="Q939" s="192">
        <v>0</v>
      </c>
      <c r="R939" s="192">
        <f>Q939*H939</f>
        <v>0</v>
      </c>
      <c r="S939" s="192">
        <v>0</v>
      </c>
      <c r="T939" s="193">
        <f>S939*H939</f>
        <v>0</v>
      </c>
      <c r="AR939" s="25" t="s">
        <v>194</v>
      </c>
      <c r="AT939" s="25" t="s">
        <v>189</v>
      </c>
      <c r="AU939" s="25" t="s">
        <v>80</v>
      </c>
      <c r="AY939" s="25" t="s">
        <v>187</v>
      </c>
      <c r="BE939" s="194">
        <f>IF(N939="základní",J939,0)</f>
        <v>0</v>
      </c>
      <c r="BF939" s="194">
        <f>IF(N939="snížená",J939,0)</f>
        <v>0</v>
      </c>
      <c r="BG939" s="194">
        <f>IF(N939="zákl. přenesená",J939,0)</f>
        <v>0</v>
      </c>
      <c r="BH939" s="194">
        <f>IF(N939="sníž. přenesená",J939,0)</f>
        <v>0</v>
      </c>
      <c r="BI939" s="194">
        <f>IF(N939="nulová",J939,0)</f>
        <v>0</v>
      </c>
      <c r="BJ939" s="25" t="s">
        <v>24</v>
      </c>
      <c r="BK939" s="194">
        <f>ROUND(I939*H939,2)</f>
        <v>0</v>
      </c>
      <c r="BL939" s="25" t="s">
        <v>194</v>
      </c>
      <c r="BM939" s="25" t="s">
        <v>878</v>
      </c>
    </row>
    <row r="940" spans="2:65" s="12" customFormat="1">
      <c r="B940" s="195"/>
      <c r="D940" s="196" t="s">
        <v>196</v>
      </c>
      <c r="E940" s="197" t="s">
        <v>5</v>
      </c>
      <c r="F940" s="198" t="s">
        <v>879</v>
      </c>
      <c r="H940" s="199" t="s">
        <v>5</v>
      </c>
      <c r="I940" s="200"/>
      <c r="L940" s="195"/>
      <c r="M940" s="201"/>
      <c r="N940" s="202"/>
      <c r="O940" s="202"/>
      <c r="P940" s="202"/>
      <c r="Q940" s="202"/>
      <c r="R940" s="202"/>
      <c r="S940" s="202"/>
      <c r="T940" s="203"/>
      <c r="AT940" s="199" t="s">
        <v>196</v>
      </c>
      <c r="AU940" s="199" t="s">
        <v>80</v>
      </c>
      <c r="AV940" s="12" t="s">
        <v>24</v>
      </c>
      <c r="AW940" s="12" t="s">
        <v>37</v>
      </c>
      <c r="AX940" s="12" t="s">
        <v>73</v>
      </c>
      <c r="AY940" s="199" t="s">
        <v>187</v>
      </c>
    </row>
    <row r="941" spans="2:65" s="12" customFormat="1">
      <c r="B941" s="195"/>
      <c r="D941" s="196" t="s">
        <v>196</v>
      </c>
      <c r="E941" s="197" t="s">
        <v>5</v>
      </c>
      <c r="F941" s="198" t="s">
        <v>863</v>
      </c>
      <c r="H941" s="199" t="s">
        <v>5</v>
      </c>
      <c r="I941" s="200"/>
      <c r="L941" s="195"/>
      <c r="M941" s="201"/>
      <c r="N941" s="202"/>
      <c r="O941" s="202"/>
      <c r="P941" s="202"/>
      <c r="Q941" s="202"/>
      <c r="R941" s="202"/>
      <c r="S941" s="202"/>
      <c r="T941" s="203"/>
      <c r="AT941" s="199" t="s">
        <v>196</v>
      </c>
      <c r="AU941" s="199" t="s">
        <v>80</v>
      </c>
      <c r="AV941" s="12" t="s">
        <v>24</v>
      </c>
      <c r="AW941" s="12" t="s">
        <v>37</v>
      </c>
      <c r="AX941" s="12" t="s">
        <v>73</v>
      </c>
      <c r="AY941" s="199" t="s">
        <v>187</v>
      </c>
    </row>
    <row r="942" spans="2:65" s="13" customFormat="1">
      <c r="B942" s="204"/>
      <c r="D942" s="196" t="s">
        <v>196</v>
      </c>
      <c r="E942" s="205" t="s">
        <v>5</v>
      </c>
      <c r="F942" s="206" t="s">
        <v>864</v>
      </c>
      <c r="H942" s="207">
        <v>19224</v>
      </c>
      <c r="I942" s="208"/>
      <c r="L942" s="204"/>
      <c r="M942" s="209"/>
      <c r="N942" s="210"/>
      <c r="O942" s="210"/>
      <c r="P942" s="210"/>
      <c r="Q942" s="210"/>
      <c r="R942" s="210"/>
      <c r="S942" s="210"/>
      <c r="T942" s="211"/>
      <c r="AT942" s="205" t="s">
        <v>196</v>
      </c>
      <c r="AU942" s="205" t="s">
        <v>80</v>
      </c>
      <c r="AV942" s="13" t="s">
        <v>80</v>
      </c>
      <c r="AW942" s="13" t="s">
        <v>37</v>
      </c>
      <c r="AX942" s="13" t="s">
        <v>73</v>
      </c>
      <c r="AY942" s="205" t="s">
        <v>187</v>
      </c>
    </row>
    <row r="943" spans="2:65" s="14" customFormat="1">
      <c r="B943" s="212"/>
      <c r="D943" s="196" t="s">
        <v>196</v>
      </c>
      <c r="E943" s="213" t="s">
        <v>5</v>
      </c>
      <c r="F943" s="214" t="s">
        <v>201</v>
      </c>
      <c r="H943" s="215">
        <v>19224</v>
      </c>
      <c r="I943" s="216"/>
      <c r="L943" s="212"/>
      <c r="M943" s="217"/>
      <c r="N943" s="218"/>
      <c r="O943" s="218"/>
      <c r="P943" s="218"/>
      <c r="Q943" s="218"/>
      <c r="R943" s="218"/>
      <c r="S943" s="218"/>
      <c r="T943" s="219"/>
      <c r="AT943" s="213" t="s">
        <v>196</v>
      </c>
      <c r="AU943" s="213" t="s">
        <v>80</v>
      </c>
      <c r="AV943" s="14" t="s">
        <v>202</v>
      </c>
      <c r="AW943" s="14" t="s">
        <v>37</v>
      </c>
      <c r="AX943" s="14" t="s">
        <v>73</v>
      </c>
      <c r="AY943" s="213" t="s">
        <v>187</v>
      </c>
    </row>
    <row r="944" spans="2:65" s="15" customFormat="1">
      <c r="B944" s="220"/>
      <c r="D944" s="221" t="s">
        <v>196</v>
      </c>
      <c r="E944" s="222" t="s">
        <v>5</v>
      </c>
      <c r="F944" s="223" t="s">
        <v>203</v>
      </c>
      <c r="H944" s="224">
        <v>19224</v>
      </c>
      <c r="I944" s="225"/>
      <c r="L944" s="220"/>
      <c r="M944" s="226"/>
      <c r="N944" s="227"/>
      <c r="O944" s="227"/>
      <c r="P944" s="227"/>
      <c r="Q944" s="227"/>
      <c r="R944" s="227"/>
      <c r="S944" s="227"/>
      <c r="T944" s="228"/>
      <c r="AT944" s="229" t="s">
        <v>196</v>
      </c>
      <c r="AU944" s="229" t="s">
        <v>80</v>
      </c>
      <c r="AV944" s="15" t="s">
        <v>194</v>
      </c>
      <c r="AW944" s="15" t="s">
        <v>37</v>
      </c>
      <c r="AX944" s="15" t="s">
        <v>24</v>
      </c>
      <c r="AY944" s="229" t="s">
        <v>187</v>
      </c>
    </row>
    <row r="945" spans="2:65" s="1" customFormat="1" ht="22.5" customHeight="1">
      <c r="B945" s="182"/>
      <c r="C945" s="183" t="s">
        <v>880</v>
      </c>
      <c r="D945" s="183" t="s">
        <v>189</v>
      </c>
      <c r="E945" s="184" t="s">
        <v>881</v>
      </c>
      <c r="F945" s="185" t="s">
        <v>882</v>
      </c>
      <c r="G945" s="186" t="s">
        <v>277</v>
      </c>
      <c r="H945" s="187">
        <v>320.39999999999998</v>
      </c>
      <c r="I945" s="188"/>
      <c r="J945" s="189">
        <f>ROUND(I945*H945,2)</f>
        <v>0</v>
      </c>
      <c r="K945" s="185" t="s">
        <v>193</v>
      </c>
      <c r="L945" s="42"/>
      <c r="M945" s="190" t="s">
        <v>5</v>
      </c>
      <c r="N945" s="191" t="s">
        <v>44</v>
      </c>
      <c r="O945" s="43"/>
      <c r="P945" s="192">
        <f>O945*H945</f>
        <v>0</v>
      </c>
      <c r="Q945" s="192">
        <v>0</v>
      </c>
      <c r="R945" s="192">
        <f>Q945*H945</f>
        <v>0</v>
      </c>
      <c r="S945" s="192">
        <v>0</v>
      </c>
      <c r="T945" s="193">
        <f>S945*H945</f>
        <v>0</v>
      </c>
      <c r="AR945" s="25" t="s">
        <v>194</v>
      </c>
      <c r="AT945" s="25" t="s">
        <v>189</v>
      </c>
      <c r="AU945" s="25" t="s">
        <v>80</v>
      </c>
      <c r="AY945" s="25" t="s">
        <v>187</v>
      </c>
      <c r="BE945" s="194">
        <f>IF(N945="základní",J945,0)</f>
        <v>0</v>
      </c>
      <c r="BF945" s="194">
        <f>IF(N945="snížená",J945,0)</f>
        <v>0</v>
      </c>
      <c r="BG945" s="194">
        <f>IF(N945="zákl. přenesená",J945,0)</f>
        <v>0</v>
      </c>
      <c r="BH945" s="194">
        <f>IF(N945="sníž. přenesená",J945,0)</f>
        <v>0</v>
      </c>
      <c r="BI945" s="194">
        <f>IF(N945="nulová",J945,0)</f>
        <v>0</v>
      </c>
      <c r="BJ945" s="25" t="s">
        <v>24</v>
      </c>
      <c r="BK945" s="194">
        <f>ROUND(I945*H945,2)</f>
        <v>0</v>
      </c>
      <c r="BL945" s="25" t="s">
        <v>194</v>
      </c>
      <c r="BM945" s="25" t="s">
        <v>883</v>
      </c>
    </row>
    <row r="946" spans="2:65" s="12" customFormat="1">
      <c r="B946" s="195"/>
      <c r="D946" s="196" t="s">
        <v>196</v>
      </c>
      <c r="E946" s="197" t="s">
        <v>5</v>
      </c>
      <c r="F946" s="198" t="s">
        <v>884</v>
      </c>
      <c r="H946" s="199" t="s">
        <v>5</v>
      </c>
      <c r="I946" s="200"/>
      <c r="L946" s="195"/>
      <c r="M946" s="201"/>
      <c r="N946" s="202"/>
      <c r="O946" s="202"/>
      <c r="P946" s="202"/>
      <c r="Q946" s="202"/>
      <c r="R946" s="202"/>
      <c r="S946" s="202"/>
      <c r="T946" s="203"/>
      <c r="AT946" s="199" t="s">
        <v>196</v>
      </c>
      <c r="AU946" s="199" t="s">
        <v>80</v>
      </c>
      <c r="AV946" s="12" t="s">
        <v>24</v>
      </c>
      <c r="AW946" s="12" t="s">
        <v>37</v>
      </c>
      <c r="AX946" s="12" t="s">
        <v>73</v>
      </c>
      <c r="AY946" s="199" t="s">
        <v>187</v>
      </c>
    </row>
    <row r="947" spans="2:65" s="12" customFormat="1">
      <c r="B947" s="195"/>
      <c r="D947" s="196" t="s">
        <v>196</v>
      </c>
      <c r="E947" s="197" t="s">
        <v>5</v>
      </c>
      <c r="F947" s="198" t="s">
        <v>841</v>
      </c>
      <c r="H947" s="199" t="s">
        <v>5</v>
      </c>
      <c r="I947" s="200"/>
      <c r="L947" s="195"/>
      <c r="M947" s="201"/>
      <c r="N947" s="202"/>
      <c r="O947" s="202"/>
      <c r="P947" s="202"/>
      <c r="Q947" s="202"/>
      <c r="R947" s="202"/>
      <c r="S947" s="202"/>
      <c r="T947" s="203"/>
      <c r="AT947" s="199" t="s">
        <v>196</v>
      </c>
      <c r="AU947" s="199" t="s">
        <v>80</v>
      </c>
      <c r="AV947" s="12" t="s">
        <v>24</v>
      </c>
      <c r="AW947" s="12" t="s">
        <v>37</v>
      </c>
      <c r="AX947" s="12" t="s">
        <v>73</v>
      </c>
      <c r="AY947" s="199" t="s">
        <v>187</v>
      </c>
    </row>
    <row r="948" spans="2:65" s="13" customFormat="1">
      <c r="B948" s="204"/>
      <c r="D948" s="196" t="s">
        <v>196</v>
      </c>
      <c r="E948" s="205" t="s">
        <v>5</v>
      </c>
      <c r="F948" s="206" t="s">
        <v>842</v>
      </c>
      <c r="H948" s="207">
        <v>147.9</v>
      </c>
      <c r="I948" s="208"/>
      <c r="L948" s="204"/>
      <c r="M948" s="209"/>
      <c r="N948" s="210"/>
      <c r="O948" s="210"/>
      <c r="P948" s="210"/>
      <c r="Q948" s="210"/>
      <c r="R948" s="210"/>
      <c r="S948" s="210"/>
      <c r="T948" s="211"/>
      <c r="AT948" s="205" t="s">
        <v>196</v>
      </c>
      <c r="AU948" s="205" t="s">
        <v>80</v>
      </c>
      <c r="AV948" s="13" t="s">
        <v>80</v>
      </c>
      <c r="AW948" s="13" t="s">
        <v>37</v>
      </c>
      <c r="AX948" s="13" t="s">
        <v>73</v>
      </c>
      <c r="AY948" s="205" t="s">
        <v>187</v>
      </c>
    </row>
    <row r="949" spans="2:65" s="13" customFormat="1">
      <c r="B949" s="204"/>
      <c r="D949" s="196" t="s">
        <v>196</v>
      </c>
      <c r="E949" s="205" t="s">
        <v>5</v>
      </c>
      <c r="F949" s="206" t="s">
        <v>843</v>
      </c>
      <c r="H949" s="207">
        <v>48.36</v>
      </c>
      <c r="I949" s="208"/>
      <c r="L949" s="204"/>
      <c r="M949" s="209"/>
      <c r="N949" s="210"/>
      <c r="O949" s="210"/>
      <c r="P949" s="210"/>
      <c r="Q949" s="210"/>
      <c r="R949" s="210"/>
      <c r="S949" s="210"/>
      <c r="T949" s="211"/>
      <c r="AT949" s="205" t="s">
        <v>196</v>
      </c>
      <c r="AU949" s="205" t="s">
        <v>80</v>
      </c>
      <c r="AV949" s="13" t="s">
        <v>80</v>
      </c>
      <c r="AW949" s="13" t="s">
        <v>37</v>
      </c>
      <c r="AX949" s="13" t="s">
        <v>73</v>
      </c>
      <c r="AY949" s="205" t="s">
        <v>187</v>
      </c>
    </row>
    <row r="950" spans="2:65" s="13" customFormat="1">
      <c r="B950" s="204"/>
      <c r="D950" s="196" t="s">
        <v>196</v>
      </c>
      <c r="E950" s="205" t="s">
        <v>5</v>
      </c>
      <c r="F950" s="206" t="s">
        <v>844</v>
      </c>
      <c r="H950" s="207">
        <v>23.32</v>
      </c>
      <c r="I950" s="208"/>
      <c r="L950" s="204"/>
      <c r="M950" s="209"/>
      <c r="N950" s="210"/>
      <c r="O950" s="210"/>
      <c r="P950" s="210"/>
      <c r="Q950" s="210"/>
      <c r="R950" s="210"/>
      <c r="S950" s="210"/>
      <c r="T950" s="211"/>
      <c r="AT950" s="205" t="s">
        <v>196</v>
      </c>
      <c r="AU950" s="205" t="s">
        <v>80</v>
      </c>
      <c r="AV950" s="13" t="s">
        <v>80</v>
      </c>
      <c r="AW950" s="13" t="s">
        <v>37</v>
      </c>
      <c r="AX950" s="13" t="s">
        <v>73</v>
      </c>
      <c r="AY950" s="205" t="s">
        <v>187</v>
      </c>
    </row>
    <row r="951" spans="2:65" s="13" customFormat="1">
      <c r="B951" s="204"/>
      <c r="D951" s="196" t="s">
        <v>196</v>
      </c>
      <c r="E951" s="205" t="s">
        <v>5</v>
      </c>
      <c r="F951" s="206" t="s">
        <v>845</v>
      </c>
      <c r="H951" s="207">
        <v>100.82</v>
      </c>
      <c r="I951" s="208"/>
      <c r="L951" s="204"/>
      <c r="M951" s="209"/>
      <c r="N951" s="210"/>
      <c r="O951" s="210"/>
      <c r="P951" s="210"/>
      <c r="Q951" s="210"/>
      <c r="R951" s="210"/>
      <c r="S951" s="210"/>
      <c r="T951" s="211"/>
      <c r="AT951" s="205" t="s">
        <v>196</v>
      </c>
      <c r="AU951" s="205" t="s">
        <v>80</v>
      </c>
      <c r="AV951" s="13" t="s">
        <v>80</v>
      </c>
      <c r="AW951" s="13" t="s">
        <v>37</v>
      </c>
      <c r="AX951" s="13" t="s">
        <v>73</v>
      </c>
      <c r="AY951" s="205" t="s">
        <v>187</v>
      </c>
    </row>
    <row r="952" spans="2:65" s="14" customFormat="1">
      <c r="B952" s="212"/>
      <c r="D952" s="196" t="s">
        <v>196</v>
      </c>
      <c r="E952" s="213" t="s">
        <v>5</v>
      </c>
      <c r="F952" s="214" t="s">
        <v>201</v>
      </c>
      <c r="H952" s="215">
        <v>320.39999999999998</v>
      </c>
      <c r="I952" s="216"/>
      <c r="L952" s="212"/>
      <c r="M952" s="217"/>
      <c r="N952" s="218"/>
      <c r="O952" s="218"/>
      <c r="P952" s="218"/>
      <c r="Q952" s="218"/>
      <c r="R952" s="218"/>
      <c r="S952" s="218"/>
      <c r="T952" s="219"/>
      <c r="AT952" s="213" t="s">
        <v>196</v>
      </c>
      <c r="AU952" s="213" t="s">
        <v>80</v>
      </c>
      <c r="AV952" s="14" t="s">
        <v>202</v>
      </c>
      <c r="AW952" s="14" t="s">
        <v>37</v>
      </c>
      <c r="AX952" s="14" t="s">
        <v>73</v>
      </c>
      <c r="AY952" s="213" t="s">
        <v>187</v>
      </c>
    </row>
    <row r="953" spans="2:65" s="15" customFormat="1">
      <c r="B953" s="220"/>
      <c r="D953" s="221" t="s">
        <v>196</v>
      </c>
      <c r="E953" s="222" t="s">
        <v>5</v>
      </c>
      <c r="F953" s="223" t="s">
        <v>203</v>
      </c>
      <c r="H953" s="224">
        <v>320.39999999999998</v>
      </c>
      <c r="I953" s="225"/>
      <c r="L953" s="220"/>
      <c r="M953" s="226"/>
      <c r="N953" s="227"/>
      <c r="O953" s="227"/>
      <c r="P953" s="227"/>
      <c r="Q953" s="227"/>
      <c r="R953" s="227"/>
      <c r="S953" s="227"/>
      <c r="T953" s="228"/>
      <c r="AT953" s="229" t="s">
        <v>196</v>
      </c>
      <c r="AU953" s="229" t="s">
        <v>80</v>
      </c>
      <c r="AV953" s="15" t="s">
        <v>194</v>
      </c>
      <c r="AW953" s="15" t="s">
        <v>37</v>
      </c>
      <c r="AX953" s="15" t="s">
        <v>24</v>
      </c>
      <c r="AY953" s="229" t="s">
        <v>187</v>
      </c>
    </row>
    <row r="954" spans="2:65" s="1" customFormat="1" ht="31.5" customHeight="1">
      <c r="B954" s="182"/>
      <c r="C954" s="183" t="s">
        <v>885</v>
      </c>
      <c r="D954" s="183" t="s">
        <v>189</v>
      </c>
      <c r="E954" s="184" t="s">
        <v>886</v>
      </c>
      <c r="F954" s="185" t="s">
        <v>887</v>
      </c>
      <c r="G954" s="186" t="s">
        <v>277</v>
      </c>
      <c r="H954" s="187">
        <v>219.92</v>
      </c>
      <c r="I954" s="188"/>
      <c r="J954" s="189">
        <f>ROUND(I954*H954,2)</f>
        <v>0</v>
      </c>
      <c r="K954" s="185" t="s">
        <v>193</v>
      </c>
      <c r="L954" s="42"/>
      <c r="M954" s="190" t="s">
        <v>5</v>
      </c>
      <c r="N954" s="191" t="s">
        <v>44</v>
      </c>
      <c r="O954" s="43"/>
      <c r="P954" s="192">
        <f>O954*H954</f>
        <v>0</v>
      </c>
      <c r="Q954" s="192">
        <v>2.1000000000000001E-4</v>
      </c>
      <c r="R954" s="192">
        <f>Q954*H954</f>
        <v>4.6183200000000001E-2</v>
      </c>
      <c r="S954" s="192">
        <v>0</v>
      </c>
      <c r="T954" s="193">
        <f>S954*H954</f>
        <v>0</v>
      </c>
      <c r="AR954" s="25" t="s">
        <v>194</v>
      </c>
      <c r="AT954" s="25" t="s">
        <v>189</v>
      </c>
      <c r="AU954" s="25" t="s">
        <v>80</v>
      </c>
      <c r="AY954" s="25" t="s">
        <v>187</v>
      </c>
      <c r="BE954" s="194">
        <f>IF(N954="základní",J954,0)</f>
        <v>0</v>
      </c>
      <c r="BF954" s="194">
        <f>IF(N954="snížená",J954,0)</f>
        <v>0</v>
      </c>
      <c r="BG954" s="194">
        <f>IF(N954="zákl. přenesená",J954,0)</f>
        <v>0</v>
      </c>
      <c r="BH954" s="194">
        <f>IF(N954="sníž. přenesená",J954,0)</f>
        <v>0</v>
      </c>
      <c r="BI954" s="194">
        <f>IF(N954="nulová",J954,0)</f>
        <v>0</v>
      </c>
      <c r="BJ954" s="25" t="s">
        <v>24</v>
      </c>
      <c r="BK954" s="194">
        <f>ROUND(I954*H954,2)</f>
        <v>0</v>
      </c>
      <c r="BL954" s="25" t="s">
        <v>194</v>
      </c>
      <c r="BM954" s="25" t="s">
        <v>888</v>
      </c>
    </row>
    <row r="955" spans="2:65" s="12" customFormat="1">
      <c r="B955" s="195"/>
      <c r="D955" s="196" t="s">
        <v>196</v>
      </c>
      <c r="E955" s="197" t="s">
        <v>5</v>
      </c>
      <c r="F955" s="198" t="s">
        <v>889</v>
      </c>
      <c r="H955" s="199" t="s">
        <v>5</v>
      </c>
      <c r="I955" s="200"/>
      <c r="L955" s="195"/>
      <c r="M955" s="201"/>
      <c r="N955" s="202"/>
      <c r="O955" s="202"/>
      <c r="P955" s="202"/>
      <c r="Q955" s="202"/>
      <c r="R955" s="202"/>
      <c r="S955" s="202"/>
      <c r="T955" s="203"/>
      <c r="AT955" s="199" t="s">
        <v>196</v>
      </c>
      <c r="AU955" s="199" t="s">
        <v>80</v>
      </c>
      <c r="AV955" s="12" t="s">
        <v>24</v>
      </c>
      <c r="AW955" s="12" t="s">
        <v>37</v>
      </c>
      <c r="AX955" s="12" t="s">
        <v>73</v>
      </c>
      <c r="AY955" s="199" t="s">
        <v>187</v>
      </c>
    </row>
    <row r="956" spans="2:65" s="12" customFormat="1">
      <c r="B956" s="195"/>
      <c r="D956" s="196" t="s">
        <v>196</v>
      </c>
      <c r="E956" s="197" t="s">
        <v>5</v>
      </c>
      <c r="F956" s="198" t="s">
        <v>479</v>
      </c>
      <c r="H956" s="199" t="s">
        <v>5</v>
      </c>
      <c r="I956" s="200"/>
      <c r="L956" s="195"/>
      <c r="M956" s="201"/>
      <c r="N956" s="202"/>
      <c r="O956" s="202"/>
      <c r="P956" s="202"/>
      <c r="Q956" s="202"/>
      <c r="R956" s="202"/>
      <c r="S956" s="202"/>
      <c r="T956" s="203"/>
      <c r="AT956" s="199" t="s">
        <v>196</v>
      </c>
      <c r="AU956" s="199" t="s">
        <v>80</v>
      </c>
      <c r="AV956" s="12" t="s">
        <v>24</v>
      </c>
      <c r="AW956" s="12" t="s">
        <v>37</v>
      </c>
      <c r="AX956" s="12" t="s">
        <v>73</v>
      </c>
      <c r="AY956" s="199" t="s">
        <v>187</v>
      </c>
    </row>
    <row r="957" spans="2:65" s="13" customFormat="1">
      <c r="B957" s="204"/>
      <c r="D957" s="196" t="s">
        <v>196</v>
      </c>
      <c r="E957" s="205" t="s">
        <v>5</v>
      </c>
      <c r="F957" s="206" t="s">
        <v>890</v>
      </c>
      <c r="H957" s="207">
        <v>219.92</v>
      </c>
      <c r="I957" s="208"/>
      <c r="L957" s="204"/>
      <c r="M957" s="209"/>
      <c r="N957" s="210"/>
      <c r="O957" s="210"/>
      <c r="P957" s="210"/>
      <c r="Q957" s="210"/>
      <c r="R957" s="210"/>
      <c r="S957" s="210"/>
      <c r="T957" s="211"/>
      <c r="AT957" s="205" t="s">
        <v>196</v>
      </c>
      <c r="AU957" s="205" t="s">
        <v>80</v>
      </c>
      <c r="AV957" s="13" t="s">
        <v>80</v>
      </c>
      <c r="AW957" s="13" t="s">
        <v>37</v>
      </c>
      <c r="AX957" s="13" t="s">
        <v>73</v>
      </c>
      <c r="AY957" s="205" t="s">
        <v>187</v>
      </c>
    </row>
    <row r="958" spans="2:65" s="14" customFormat="1">
      <c r="B958" s="212"/>
      <c r="D958" s="196" t="s">
        <v>196</v>
      </c>
      <c r="E958" s="213" t="s">
        <v>5</v>
      </c>
      <c r="F958" s="214" t="s">
        <v>201</v>
      </c>
      <c r="H958" s="215">
        <v>219.92</v>
      </c>
      <c r="I958" s="216"/>
      <c r="L958" s="212"/>
      <c r="M958" s="217"/>
      <c r="N958" s="218"/>
      <c r="O958" s="218"/>
      <c r="P958" s="218"/>
      <c r="Q958" s="218"/>
      <c r="R958" s="218"/>
      <c r="S958" s="218"/>
      <c r="T958" s="219"/>
      <c r="AT958" s="213" t="s">
        <v>196</v>
      </c>
      <c r="AU958" s="213" t="s">
        <v>80</v>
      </c>
      <c r="AV958" s="14" t="s">
        <v>202</v>
      </c>
      <c r="AW958" s="14" t="s">
        <v>37</v>
      </c>
      <c r="AX958" s="14" t="s">
        <v>73</v>
      </c>
      <c r="AY958" s="213" t="s">
        <v>187</v>
      </c>
    </row>
    <row r="959" spans="2:65" s="15" customFormat="1">
      <c r="B959" s="220"/>
      <c r="D959" s="221" t="s">
        <v>196</v>
      </c>
      <c r="E959" s="222" t="s">
        <v>5</v>
      </c>
      <c r="F959" s="223" t="s">
        <v>203</v>
      </c>
      <c r="H959" s="224">
        <v>219.92</v>
      </c>
      <c r="I959" s="225"/>
      <c r="L959" s="220"/>
      <c r="M959" s="226"/>
      <c r="N959" s="227"/>
      <c r="O959" s="227"/>
      <c r="P959" s="227"/>
      <c r="Q959" s="227"/>
      <c r="R959" s="227"/>
      <c r="S959" s="227"/>
      <c r="T959" s="228"/>
      <c r="AT959" s="229" t="s">
        <v>196</v>
      </c>
      <c r="AU959" s="229" t="s">
        <v>80</v>
      </c>
      <c r="AV959" s="15" t="s">
        <v>194</v>
      </c>
      <c r="AW959" s="15" t="s">
        <v>37</v>
      </c>
      <c r="AX959" s="15" t="s">
        <v>24</v>
      </c>
      <c r="AY959" s="229" t="s">
        <v>187</v>
      </c>
    </row>
    <row r="960" spans="2:65" s="1" customFormat="1" ht="44.25" customHeight="1">
      <c r="B960" s="182"/>
      <c r="C960" s="183" t="s">
        <v>891</v>
      </c>
      <c r="D960" s="183" t="s">
        <v>189</v>
      </c>
      <c r="E960" s="184" t="s">
        <v>892</v>
      </c>
      <c r="F960" s="185" t="s">
        <v>893</v>
      </c>
      <c r="G960" s="186" t="s">
        <v>277</v>
      </c>
      <c r="H960" s="187">
        <v>219.92</v>
      </c>
      <c r="I960" s="188"/>
      <c r="J960" s="189">
        <f>ROUND(I960*H960,2)</f>
        <v>0</v>
      </c>
      <c r="K960" s="185" t="s">
        <v>193</v>
      </c>
      <c r="L960" s="42"/>
      <c r="M960" s="190" t="s">
        <v>5</v>
      </c>
      <c r="N960" s="191" t="s">
        <v>44</v>
      </c>
      <c r="O960" s="43"/>
      <c r="P960" s="192">
        <f>O960*H960</f>
        <v>0</v>
      </c>
      <c r="Q960" s="192">
        <v>3.9499999999999998E-5</v>
      </c>
      <c r="R960" s="192">
        <f>Q960*H960</f>
        <v>8.6868399999999995E-3</v>
      </c>
      <c r="S960" s="192">
        <v>0</v>
      </c>
      <c r="T960" s="193">
        <f>S960*H960</f>
        <v>0</v>
      </c>
      <c r="AR960" s="25" t="s">
        <v>194</v>
      </c>
      <c r="AT960" s="25" t="s">
        <v>189</v>
      </c>
      <c r="AU960" s="25" t="s">
        <v>80</v>
      </c>
      <c r="AY960" s="25" t="s">
        <v>187</v>
      </c>
      <c r="BE960" s="194">
        <f>IF(N960="základní",J960,0)</f>
        <v>0</v>
      </c>
      <c r="BF960" s="194">
        <f>IF(N960="snížená",J960,0)</f>
        <v>0</v>
      </c>
      <c r="BG960" s="194">
        <f>IF(N960="zákl. přenesená",J960,0)</f>
        <v>0</v>
      </c>
      <c r="BH960" s="194">
        <f>IF(N960="sníž. přenesená",J960,0)</f>
        <v>0</v>
      </c>
      <c r="BI960" s="194">
        <f>IF(N960="nulová",J960,0)</f>
        <v>0</v>
      </c>
      <c r="BJ960" s="25" t="s">
        <v>24</v>
      </c>
      <c r="BK960" s="194">
        <f>ROUND(I960*H960,2)</f>
        <v>0</v>
      </c>
      <c r="BL960" s="25" t="s">
        <v>194</v>
      </c>
      <c r="BM960" s="25" t="s">
        <v>894</v>
      </c>
    </row>
    <row r="961" spans="2:65" s="12" customFormat="1">
      <c r="B961" s="195"/>
      <c r="D961" s="196" t="s">
        <v>196</v>
      </c>
      <c r="E961" s="197" t="s">
        <v>5</v>
      </c>
      <c r="F961" s="198" t="s">
        <v>895</v>
      </c>
      <c r="H961" s="199" t="s">
        <v>5</v>
      </c>
      <c r="I961" s="200"/>
      <c r="L961" s="195"/>
      <c r="M961" s="201"/>
      <c r="N961" s="202"/>
      <c r="O961" s="202"/>
      <c r="P961" s="202"/>
      <c r="Q961" s="202"/>
      <c r="R961" s="202"/>
      <c r="S961" s="202"/>
      <c r="T961" s="203"/>
      <c r="AT961" s="199" t="s">
        <v>196</v>
      </c>
      <c r="AU961" s="199" t="s">
        <v>80</v>
      </c>
      <c r="AV961" s="12" t="s">
        <v>24</v>
      </c>
      <c r="AW961" s="12" t="s">
        <v>37</v>
      </c>
      <c r="AX961" s="12" t="s">
        <v>73</v>
      </c>
      <c r="AY961" s="199" t="s">
        <v>187</v>
      </c>
    </row>
    <row r="962" spans="2:65" s="12" customFormat="1">
      <c r="B962" s="195"/>
      <c r="D962" s="196" t="s">
        <v>196</v>
      </c>
      <c r="E962" s="197" t="s">
        <v>5</v>
      </c>
      <c r="F962" s="198" t="s">
        <v>479</v>
      </c>
      <c r="H962" s="199" t="s">
        <v>5</v>
      </c>
      <c r="I962" s="200"/>
      <c r="L962" s="195"/>
      <c r="M962" s="201"/>
      <c r="N962" s="202"/>
      <c r="O962" s="202"/>
      <c r="P962" s="202"/>
      <c r="Q962" s="202"/>
      <c r="R962" s="202"/>
      <c r="S962" s="202"/>
      <c r="T962" s="203"/>
      <c r="AT962" s="199" t="s">
        <v>196</v>
      </c>
      <c r="AU962" s="199" t="s">
        <v>80</v>
      </c>
      <c r="AV962" s="12" t="s">
        <v>24</v>
      </c>
      <c r="AW962" s="12" t="s">
        <v>37</v>
      </c>
      <c r="AX962" s="12" t="s">
        <v>73</v>
      </c>
      <c r="AY962" s="199" t="s">
        <v>187</v>
      </c>
    </row>
    <row r="963" spans="2:65" s="13" customFormat="1">
      <c r="B963" s="204"/>
      <c r="D963" s="196" t="s">
        <v>196</v>
      </c>
      <c r="E963" s="205" t="s">
        <v>5</v>
      </c>
      <c r="F963" s="206" t="s">
        <v>890</v>
      </c>
      <c r="H963" s="207">
        <v>219.92</v>
      </c>
      <c r="I963" s="208"/>
      <c r="L963" s="204"/>
      <c r="M963" s="209"/>
      <c r="N963" s="210"/>
      <c r="O963" s="210"/>
      <c r="P963" s="210"/>
      <c r="Q963" s="210"/>
      <c r="R963" s="210"/>
      <c r="S963" s="210"/>
      <c r="T963" s="211"/>
      <c r="AT963" s="205" t="s">
        <v>196</v>
      </c>
      <c r="AU963" s="205" t="s">
        <v>80</v>
      </c>
      <c r="AV963" s="13" t="s">
        <v>80</v>
      </c>
      <c r="AW963" s="13" t="s">
        <v>37</v>
      </c>
      <c r="AX963" s="13" t="s">
        <v>73</v>
      </c>
      <c r="AY963" s="205" t="s">
        <v>187</v>
      </c>
    </row>
    <row r="964" spans="2:65" s="14" customFormat="1">
      <c r="B964" s="212"/>
      <c r="D964" s="196" t="s">
        <v>196</v>
      </c>
      <c r="E964" s="213" t="s">
        <v>5</v>
      </c>
      <c r="F964" s="214" t="s">
        <v>201</v>
      </c>
      <c r="H964" s="215">
        <v>219.92</v>
      </c>
      <c r="I964" s="216"/>
      <c r="L964" s="212"/>
      <c r="M964" s="217"/>
      <c r="N964" s="218"/>
      <c r="O964" s="218"/>
      <c r="P964" s="218"/>
      <c r="Q964" s="218"/>
      <c r="R964" s="218"/>
      <c r="S964" s="218"/>
      <c r="T964" s="219"/>
      <c r="AT964" s="213" t="s">
        <v>196</v>
      </c>
      <c r="AU964" s="213" t="s">
        <v>80</v>
      </c>
      <c r="AV964" s="14" t="s">
        <v>202</v>
      </c>
      <c r="AW964" s="14" t="s">
        <v>37</v>
      </c>
      <c r="AX964" s="14" t="s">
        <v>73</v>
      </c>
      <c r="AY964" s="213" t="s">
        <v>187</v>
      </c>
    </row>
    <row r="965" spans="2:65" s="15" customFormat="1">
      <c r="B965" s="220"/>
      <c r="D965" s="221" t="s">
        <v>196</v>
      </c>
      <c r="E965" s="222" t="s">
        <v>5</v>
      </c>
      <c r="F965" s="223" t="s">
        <v>203</v>
      </c>
      <c r="H965" s="224">
        <v>219.92</v>
      </c>
      <c r="I965" s="225"/>
      <c r="L965" s="220"/>
      <c r="M965" s="226"/>
      <c r="N965" s="227"/>
      <c r="O965" s="227"/>
      <c r="P965" s="227"/>
      <c r="Q965" s="227"/>
      <c r="R965" s="227"/>
      <c r="S965" s="227"/>
      <c r="T965" s="228"/>
      <c r="AT965" s="229" t="s">
        <v>196</v>
      </c>
      <c r="AU965" s="229" t="s">
        <v>80</v>
      </c>
      <c r="AV965" s="15" t="s">
        <v>194</v>
      </c>
      <c r="AW965" s="15" t="s">
        <v>37</v>
      </c>
      <c r="AX965" s="15" t="s">
        <v>24</v>
      </c>
      <c r="AY965" s="229" t="s">
        <v>187</v>
      </c>
    </row>
    <row r="966" spans="2:65" s="1" customFormat="1" ht="31.5" customHeight="1">
      <c r="B966" s="182"/>
      <c r="C966" s="183" t="s">
        <v>896</v>
      </c>
      <c r="D966" s="183" t="s">
        <v>189</v>
      </c>
      <c r="E966" s="184" t="s">
        <v>897</v>
      </c>
      <c r="F966" s="185" t="s">
        <v>898</v>
      </c>
      <c r="G966" s="186" t="s">
        <v>277</v>
      </c>
      <c r="H966" s="187">
        <v>263.95999999999998</v>
      </c>
      <c r="I966" s="188"/>
      <c r="J966" s="189">
        <f>ROUND(I966*H966,2)</f>
        <v>0</v>
      </c>
      <c r="K966" s="185" t="s">
        <v>193</v>
      </c>
      <c r="L966" s="42"/>
      <c r="M966" s="190" t="s">
        <v>5</v>
      </c>
      <c r="N966" s="191" t="s">
        <v>44</v>
      </c>
      <c r="O966" s="43"/>
      <c r="P966" s="192">
        <f>O966*H966</f>
        <v>0</v>
      </c>
      <c r="Q966" s="192">
        <v>0</v>
      </c>
      <c r="R966" s="192">
        <f>Q966*H966</f>
        <v>0</v>
      </c>
      <c r="S966" s="192">
        <v>0</v>
      </c>
      <c r="T966" s="193">
        <f>S966*H966</f>
        <v>0</v>
      </c>
      <c r="AR966" s="25" t="s">
        <v>194</v>
      </c>
      <c r="AT966" s="25" t="s">
        <v>189</v>
      </c>
      <c r="AU966" s="25" t="s">
        <v>80</v>
      </c>
      <c r="AY966" s="25" t="s">
        <v>187</v>
      </c>
      <c r="BE966" s="194">
        <f>IF(N966="základní",J966,0)</f>
        <v>0</v>
      </c>
      <c r="BF966" s="194">
        <f>IF(N966="snížená",J966,0)</f>
        <v>0</v>
      </c>
      <c r="BG966" s="194">
        <f>IF(N966="zákl. přenesená",J966,0)</f>
        <v>0</v>
      </c>
      <c r="BH966" s="194">
        <f>IF(N966="sníž. přenesená",J966,0)</f>
        <v>0</v>
      </c>
      <c r="BI966" s="194">
        <f>IF(N966="nulová",J966,0)</f>
        <v>0</v>
      </c>
      <c r="BJ966" s="25" t="s">
        <v>24</v>
      </c>
      <c r="BK966" s="194">
        <f>ROUND(I966*H966,2)</f>
        <v>0</v>
      </c>
      <c r="BL966" s="25" t="s">
        <v>194</v>
      </c>
      <c r="BM966" s="25" t="s">
        <v>899</v>
      </c>
    </row>
    <row r="967" spans="2:65" s="12" customFormat="1">
      <c r="B967" s="195"/>
      <c r="D967" s="196" t="s">
        <v>196</v>
      </c>
      <c r="E967" s="197" t="s">
        <v>5</v>
      </c>
      <c r="F967" s="198" t="s">
        <v>900</v>
      </c>
      <c r="H967" s="199" t="s">
        <v>5</v>
      </c>
      <c r="I967" s="200"/>
      <c r="L967" s="195"/>
      <c r="M967" s="201"/>
      <c r="N967" s="202"/>
      <c r="O967" s="202"/>
      <c r="P967" s="202"/>
      <c r="Q967" s="202"/>
      <c r="R967" s="202"/>
      <c r="S967" s="202"/>
      <c r="T967" s="203"/>
      <c r="AT967" s="199" t="s">
        <v>196</v>
      </c>
      <c r="AU967" s="199" t="s">
        <v>80</v>
      </c>
      <c r="AV967" s="12" t="s">
        <v>24</v>
      </c>
      <c r="AW967" s="12" t="s">
        <v>37</v>
      </c>
      <c r="AX967" s="12" t="s">
        <v>73</v>
      </c>
      <c r="AY967" s="199" t="s">
        <v>187</v>
      </c>
    </row>
    <row r="968" spans="2:65" s="12" customFormat="1">
      <c r="B968" s="195"/>
      <c r="D968" s="196" t="s">
        <v>196</v>
      </c>
      <c r="E968" s="197" t="s">
        <v>5</v>
      </c>
      <c r="F968" s="198" t="s">
        <v>901</v>
      </c>
      <c r="H968" s="199" t="s">
        <v>5</v>
      </c>
      <c r="I968" s="200"/>
      <c r="L968" s="195"/>
      <c r="M968" s="201"/>
      <c r="N968" s="202"/>
      <c r="O968" s="202"/>
      <c r="P968" s="202"/>
      <c r="Q968" s="202"/>
      <c r="R968" s="202"/>
      <c r="S968" s="202"/>
      <c r="T968" s="203"/>
      <c r="AT968" s="199" t="s">
        <v>196</v>
      </c>
      <c r="AU968" s="199" t="s">
        <v>80</v>
      </c>
      <c r="AV968" s="12" t="s">
        <v>24</v>
      </c>
      <c r="AW968" s="12" t="s">
        <v>37</v>
      </c>
      <c r="AX968" s="12" t="s">
        <v>73</v>
      </c>
      <c r="AY968" s="199" t="s">
        <v>187</v>
      </c>
    </row>
    <row r="969" spans="2:65" s="12" customFormat="1">
      <c r="B969" s="195"/>
      <c r="D969" s="196" t="s">
        <v>196</v>
      </c>
      <c r="E969" s="197" t="s">
        <v>5</v>
      </c>
      <c r="F969" s="198" t="s">
        <v>902</v>
      </c>
      <c r="H969" s="199" t="s">
        <v>5</v>
      </c>
      <c r="I969" s="200"/>
      <c r="L969" s="195"/>
      <c r="M969" s="201"/>
      <c r="N969" s="202"/>
      <c r="O969" s="202"/>
      <c r="P969" s="202"/>
      <c r="Q969" s="202"/>
      <c r="R969" s="202"/>
      <c r="S969" s="202"/>
      <c r="T969" s="203"/>
      <c r="AT969" s="199" t="s">
        <v>196</v>
      </c>
      <c r="AU969" s="199" t="s">
        <v>80</v>
      </c>
      <c r="AV969" s="12" t="s">
        <v>24</v>
      </c>
      <c r="AW969" s="12" t="s">
        <v>37</v>
      </c>
      <c r="AX969" s="12" t="s">
        <v>73</v>
      </c>
      <c r="AY969" s="199" t="s">
        <v>187</v>
      </c>
    </row>
    <row r="970" spans="2:65" s="13" customFormat="1">
      <c r="B970" s="204"/>
      <c r="D970" s="196" t="s">
        <v>196</v>
      </c>
      <c r="E970" s="205" t="s">
        <v>5</v>
      </c>
      <c r="F970" s="206" t="s">
        <v>903</v>
      </c>
      <c r="H970" s="207">
        <v>253.96600000000001</v>
      </c>
      <c r="I970" s="208"/>
      <c r="L970" s="204"/>
      <c r="M970" s="209"/>
      <c r="N970" s="210"/>
      <c r="O970" s="210"/>
      <c r="P970" s="210"/>
      <c r="Q970" s="210"/>
      <c r="R970" s="210"/>
      <c r="S970" s="210"/>
      <c r="T970" s="211"/>
      <c r="AT970" s="205" t="s">
        <v>196</v>
      </c>
      <c r="AU970" s="205" t="s">
        <v>80</v>
      </c>
      <c r="AV970" s="13" t="s">
        <v>80</v>
      </c>
      <c r="AW970" s="13" t="s">
        <v>37</v>
      </c>
      <c r="AX970" s="13" t="s">
        <v>73</v>
      </c>
      <c r="AY970" s="205" t="s">
        <v>187</v>
      </c>
    </row>
    <row r="971" spans="2:65" s="13" customFormat="1">
      <c r="B971" s="204"/>
      <c r="D971" s="196" t="s">
        <v>196</v>
      </c>
      <c r="E971" s="205" t="s">
        <v>5</v>
      </c>
      <c r="F971" s="206" t="s">
        <v>904</v>
      </c>
      <c r="H971" s="207">
        <v>4.9969999999999999</v>
      </c>
      <c r="I971" s="208"/>
      <c r="L971" s="204"/>
      <c r="M971" s="209"/>
      <c r="N971" s="210"/>
      <c r="O971" s="210"/>
      <c r="P971" s="210"/>
      <c r="Q971" s="210"/>
      <c r="R971" s="210"/>
      <c r="S971" s="210"/>
      <c r="T971" s="211"/>
      <c r="AT971" s="205" t="s">
        <v>196</v>
      </c>
      <c r="AU971" s="205" t="s">
        <v>80</v>
      </c>
      <c r="AV971" s="13" t="s">
        <v>80</v>
      </c>
      <c r="AW971" s="13" t="s">
        <v>37</v>
      </c>
      <c r="AX971" s="13" t="s">
        <v>73</v>
      </c>
      <c r="AY971" s="205" t="s">
        <v>187</v>
      </c>
    </row>
    <row r="972" spans="2:65" s="13" customFormat="1">
      <c r="B972" s="204"/>
      <c r="D972" s="196" t="s">
        <v>196</v>
      </c>
      <c r="E972" s="205" t="s">
        <v>5</v>
      </c>
      <c r="F972" s="206" t="s">
        <v>904</v>
      </c>
      <c r="H972" s="207">
        <v>4.9969999999999999</v>
      </c>
      <c r="I972" s="208"/>
      <c r="L972" s="204"/>
      <c r="M972" s="209"/>
      <c r="N972" s="210"/>
      <c r="O972" s="210"/>
      <c r="P972" s="210"/>
      <c r="Q972" s="210"/>
      <c r="R972" s="210"/>
      <c r="S972" s="210"/>
      <c r="T972" s="211"/>
      <c r="AT972" s="205" t="s">
        <v>196</v>
      </c>
      <c r="AU972" s="205" t="s">
        <v>80</v>
      </c>
      <c r="AV972" s="13" t="s">
        <v>80</v>
      </c>
      <c r="AW972" s="13" t="s">
        <v>37</v>
      </c>
      <c r="AX972" s="13" t="s">
        <v>73</v>
      </c>
      <c r="AY972" s="205" t="s">
        <v>187</v>
      </c>
    </row>
    <row r="973" spans="2:65" s="14" customFormat="1">
      <c r="B973" s="212"/>
      <c r="D973" s="196" t="s">
        <v>196</v>
      </c>
      <c r="E973" s="213" t="s">
        <v>5</v>
      </c>
      <c r="F973" s="214" t="s">
        <v>201</v>
      </c>
      <c r="H973" s="215">
        <v>263.95999999999998</v>
      </c>
      <c r="I973" s="216"/>
      <c r="L973" s="212"/>
      <c r="M973" s="217"/>
      <c r="N973" s="218"/>
      <c r="O973" s="218"/>
      <c r="P973" s="218"/>
      <c r="Q973" s="218"/>
      <c r="R973" s="218"/>
      <c r="S973" s="218"/>
      <c r="T973" s="219"/>
      <c r="AT973" s="213" t="s">
        <v>196</v>
      </c>
      <c r="AU973" s="213" t="s">
        <v>80</v>
      </c>
      <c r="AV973" s="14" t="s">
        <v>202</v>
      </c>
      <c r="AW973" s="14" t="s">
        <v>37</v>
      </c>
      <c r="AX973" s="14" t="s">
        <v>73</v>
      </c>
      <c r="AY973" s="213" t="s">
        <v>187</v>
      </c>
    </row>
    <row r="974" spans="2:65" s="15" customFormat="1">
      <c r="B974" s="220"/>
      <c r="D974" s="221" t="s">
        <v>196</v>
      </c>
      <c r="E974" s="222" t="s">
        <v>5</v>
      </c>
      <c r="F974" s="223" t="s">
        <v>203</v>
      </c>
      <c r="H974" s="224">
        <v>263.95999999999998</v>
      </c>
      <c r="I974" s="225"/>
      <c r="L974" s="220"/>
      <c r="M974" s="226"/>
      <c r="N974" s="227"/>
      <c r="O974" s="227"/>
      <c r="P974" s="227"/>
      <c r="Q974" s="227"/>
      <c r="R974" s="227"/>
      <c r="S974" s="227"/>
      <c r="T974" s="228"/>
      <c r="AT974" s="229" t="s">
        <v>196</v>
      </c>
      <c r="AU974" s="229" t="s">
        <v>80</v>
      </c>
      <c r="AV974" s="15" t="s">
        <v>194</v>
      </c>
      <c r="AW974" s="15" t="s">
        <v>37</v>
      </c>
      <c r="AX974" s="15" t="s">
        <v>24</v>
      </c>
      <c r="AY974" s="229" t="s">
        <v>187</v>
      </c>
    </row>
    <row r="975" spans="2:65" s="1" customFormat="1" ht="22.5" customHeight="1">
      <c r="B975" s="182"/>
      <c r="C975" s="183" t="s">
        <v>905</v>
      </c>
      <c r="D975" s="183" t="s">
        <v>189</v>
      </c>
      <c r="E975" s="184" t="s">
        <v>906</v>
      </c>
      <c r="F975" s="185" t="s">
        <v>907</v>
      </c>
      <c r="G975" s="186" t="s">
        <v>192</v>
      </c>
      <c r="H975" s="187">
        <v>20.12</v>
      </c>
      <c r="I975" s="188"/>
      <c r="J975" s="189">
        <f>ROUND(I975*H975,2)</f>
        <v>0</v>
      </c>
      <c r="K975" s="185" t="s">
        <v>193</v>
      </c>
      <c r="L975" s="42"/>
      <c r="M975" s="190" t="s">
        <v>5</v>
      </c>
      <c r="N975" s="191" t="s">
        <v>44</v>
      </c>
      <c r="O975" s="43"/>
      <c r="P975" s="192">
        <f>O975*H975</f>
        <v>0</v>
      </c>
      <c r="Q975" s="192">
        <v>0</v>
      </c>
      <c r="R975" s="192">
        <f>Q975*H975</f>
        <v>0</v>
      </c>
      <c r="S975" s="192">
        <v>2</v>
      </c>
      <c r="T975" s="193">
        <f>S975*H975</f>
        <v>40.24</v>
      </c>
      <c r="AR975" s="25" t="s">
        <v>194</v>
      </c>
      <c r="AT975" s="25" t="s">
        <v>189</v>
      </c>
      <c r="AU975" s="25" t="s">
        <v>80</v>
      </c>
      <c r="AY975" s="25" t="s">
        <v>187</v>
      </c>
      <c r="BE975" s="194">
        <f>IF(N975="základní",J975,0)</f>
        <v>0</v>
      </c>
      <c r="BF975" s="194">
        <f>IF(N975="snížená",J975,0)</f>
        <v>0</v>
      </c>
      <c r="BG975" s="194">
        <f>IF(N975="zákl. přenesená",J975,0)</f>
        <v>0</v>
      </c>
      <c r="BH975" s="194">
        <f>IF(N975="sníž. přenesená",J975,0)</f>
        <v>0</v>
      </c>
      <c r="BI975" s="194">
        <f>IF(N975="nulová",J975,0)</f>
        <v>0</v>
      </c>
      <c r="BJ975" s="25" t="s">
        <v>24</v>
      </c>
      <c r="BK975" s="194">
        <f>ROUND(I975*H975,2)</f>
        <v>0</v>
      </c>
      <c r="BL975" s="25" t="s">
        <v>194</v>
      </c>
      <c r="BM975" s="25" t="s">
        <v>908</v>
      </c>
    </row>
    <row r="976" spans="2:65" s="12" customFormat="1">
      <c r="B976" s="195"/>
      <c r="D976" s="196" t="s">
        <v>196</v>
      </c>
      <c r="E976" s="197" t="s">
        <v>5</v>
      </c>
      <c r="F976" s="198" t="s">
        <v>909</v>
      </c>
      <c r="H976" s="199" t="s">
        <v>5</v>
      </c>
      <c r="I976" s="200"/>
      <c r="L976" s="195"/>
      <c r="M976" s="201"/>
      <c r="N976" s="202"/>
      <c r="O976" s="202"/>
      <c r="P976" s="202"/>
      <c r="Q976" s="202"/>
      <c r="R976" s="202"/>
      <c r="S976" s="202"/>
      <c r="T976" s="203"/>
      <c r="AT976" s="199" t="s">
        <v>196</v>
      </c>
      <c r="AU976" s="199" t="s">
        <v>80</v>
      </c>
      <c r="AV976" s="12" t="s">
        <v>24</v>
      </c>
      <c r="AW976" s="12" t="s">
        <v>37</v>
      </c>
      <c r="AX976" s="12" t="s">
        <v>73</v>
      </c>
      <c r="AY976" s="199" t="s">
        <v>187</v>
      </c>
    </row>
    <row r="977" spans="2:65" s="12" customFormat="1">
      <c r="B977" s="195"/>
      <c r="D977" s="196" t="s">
        <v>196</v>
      </c>
      <c r="E977" s="197" t="s">
        <v>5</v>
      </c>
      <c r="F977" s="198" t="s">
        <v>211</v>
      </c>
      <c r="H977" s="199" t="s">
        <v>5</v>
      </c>
      <c r="I977" s="200"/>
      <c r="L977" s="195"/>
      <c r="M977" s="201"/>
      <c r="N977" s="202"/>
      <c r="O977" s="202"/>
      <c r="P977" s="202"/>
      <c r="Q977" s="202"/>
      <c r="R977" s="202"/>
      <c r="S977" s="202"/>
      <c r="T977" s="203"/>
      <c r="AT977" s="199" t="s">
        <v>196</v>
      </c>
      <c r="AU977" s="199" t="s">
        <v>80</v>
      </c>
      <c r="AV977" s="12" t="s">
        <v>24</v>
      </c>
      <c r="AW977" s="12" t="s">
        <v>37</v>
      </c>
      <c r="AX977" s="12" t="s">
        <v>73</v>
      </c>
      <c r="AY977" s="199" t="s">
        <v>187</v>
      </c>
    </row>
    <row r="978" spans="2:65" s="13" customFormat="1">
      <c r="B978" s="204"/>
      <c r="D978" s="196" t="s">
        <v>196</v>
      </c>
      <c r="E978" s="205" t="s">
        <v>5</v>
      </c>
      <c r="F978" s="206" t="s">
        <v>910</v>
      </c>
      <c r="H978" s="207">
        <v>2.76</v>
      </c>
      <c r="I978" s="208"/>
      <c r="L978" s="204"/>
      <c r="M978" s="209"/>
      <c r="N978" s="210"/>
      <c r="O978" s="210"/>
      <c r="P978" s="210"/>
      <c r="Q978" s="210"/>
      <c r="R978" s="210"/>
      <c r="S978" s="210"/>
      <c r="T978" s="211"/>
      <c r="AT978" s="205" t="s">
        <v>196</v>
      </c>
      <c r="AU978" s="205" t="s">
        <v>80</v>
      </c>
      <c r="AV978" s="13" t="s">
        <v>80</v>
      </c>
      <c r="AW978" s="13" t="s">
        <v>37</v>
      </c>
      <c r="AX978" s="13" t="s">
        <v>73</v>
      </c>
      <c r="AY978" s="205" t="s">
        <v>187</v>
      </c>
    </row>
    <row r="979" spans="2:65" s="13" customFormat="1">
      <c r="B979" s="204"/>
      <c r="D979" s="196" t="s">
        <v>196</v>
      </c>
      <c r="E979" s="205" t="s">
        <v>5</v>
      </c>
      <c r="F979" s="206" t="s">
        <v>910</v>
      </c>
      <c r="H979" s="207">
        <v>2.76</v>
      </c>
      <c r="I979" s="208"/>
      <c r="L979" s="204"/>
      <c r="M979" s="209"/>
      <c r="N979" s="210"/>
      <c r="O979" s="210"/>
      <c r="P979" s="210"/>
      <c r="Q979" s="210"/>
      <c r="R979" s="210"/>
      <c r="S979" s="210"/>
      <c r="T979" s="211"/>
      <c r="AT979" s="205" t="s">
        <v>196</v>
      </c>
      <c r="AU979" s="205" t="s">
        <v>80</v>
      </c>
      <c r="AV979" s="13" t="s">
        <v>80</v>
      </c>
      <c r="AW979" s="13" t="s">
        <v>37</v>
      </c>
      <c r="AX979" s="13" t="s">
        <v>73</v>
      </c>
      <c r="AY979" s="205" t="s">
        <v>187</v>
      </c>
    </row>
    <row r="980" spans="2:65" s="13" customFormat="1">
      <c r="B980" s="204"/>
      <c r="D980" s="196" t="s">
        <v>196</v>
      </c>
      <c r="E980" s="205" t="s">
        <v>5</v>
      </c>
      <c r="F980" s="206" t="s">
        <v>911</v>
      </c>
      <c r="H980" s="207">
        <v>0.45200000000000001</v>
      </c>
      <c r="I980" s="208"/>
      <c r="L980" s="204"/>
      <c r="M980" s="209"/>
      <c r="N980" s="210"/>
      <c r="O980" s="210"/>
      <c r="P980" s="210"/>
      <c r="Q980" s="210"/>
      <c r="R980" s="210"/>
      <c r="S980" s="210"/>
      <c r="T980" s="211"/>
      <c r="AT980" s="205" t="s">
        <v>196</v>
      </c>
      <c r="AU980" s="205" t="s">
        <v>80</v>
      </c>
      <c r="AV980" s="13" t="s">
        <v>80</v>
      </c>
      <c r="AW980" s="13" t="s">
        <v>37</v>
      </c>
      <c r="AX980" s="13" t="s">
        <v>73</v>
      </c>
      <c r="AY980" s="205" t="s">
        <v>187</v>
      </c>
    </row>
    <row r="981" spans="2:65" s="13" customFormat="1">
      <c r="B981" s="204"/>
      <c r="D981" s="196" t="s">
        <v>196</v>
      </c>
      <c r="E981" s="205" t="s">
        <v>5</v>
      </c>
      <c r="F981" s="206" t="s">
        <v>912</v>
      </c>
      <c r="H981" s="207">
        <v>0.34799999999999998</v>
      </c>
      <c r="I981" s="208"/>
      <c r="L981" s="204"/>
      <c r="M981" s="209"/>
      <c r="N981" s="210"/>
      <c r="O981" s="210"/>
      <c r="P981" s="210"/>
      <c r="Q981" s="210"/>
      <c r="R981" s="210"/>
      <c r="S981" s="210"/>
      <c r="T981" s="211"/>
      <c r="AT981" s="205" t="s">
        <v>196</v>
      </c>
      <c r="AU981" s="205" t="s">
        <v>80</v>
      </c>
      <c r="AV981" s="13" t="s">
        <v>80</v>
      </c>
      <c r="AW981" s="13" t="s">
        <v>37</v>
      </c>
      <c r="AX981" s="13" t="s">
        <v>73</v>
      </c>
      <c r="AY981" s="205" t="s">
        <v>187</v>
      </c>
    </row>
    <row r="982" spans="2:65" s="13" customFormat="1">
      <c r="B982" s="204"/>
      <c r="D982" s="196" t="s">
        <v>196</v>
      </c>
      <c r="E982" s="205" t="s">
        <v>5</v>
      </c>
      <c r="F982" s="206" t="s">
        <v>912</v>
      </c>
      <c r="H982" s="207">
        <v>0.34799999999999998</v>
      </c>
      <c r="I982" s="208"/>
      <c r="L982" s="204"/>
      <c r="M982" s="209"/>
      <c r="N982" s="210"/>
      <c r="O982" s="210"/>
      <c r="P982" s="210"/>
      <c r="Q982" s="210"/>
      <c r="R982" s="210"/>
      <c r="S982" s="210"/>
      <c r="T982" s="211"/>
      <c r="AT982" s="205" t="s">
        <v>196</v>
      </c>
      <c r="AU982" s="205" t="s">
        <v>80</v>
      </c>
      <c r="AV982" s="13" t="s">
        <v>80</v>
      </c>
      <c r="AW982" s="13" t="s">
        <v>37</v>
      </c>
      <c r="AX982" s="13" t="s">
        <v>73</v>
      </c>
      <c r="AY982" s="205" t="s">
        <v>187</v>
      </c>
    </row>
    <row r="983" spans="2:65" s="14" customFormat="1">
      <c r="B983" s="212"/>
      <c r="D983" s="196" t="s">
        <v>196</v>
      </c>
      <c r="E983" s="213" t="s">
        <v>5</v>
      </c>
      <c r="F983" s="214" t="s">
        <v>201</v>
      </c>
      <c r="H983" s="215">
        <v>6.6680000000000001</v>
      </c>
      <c r="I983" s="216"/>
      <c r="L983" s="212"/>
      <c r="M983" s="217"/>
      <c r="N983" s="218"/>
      <c r="O983" s="218"/>
      <c r="P983" s="218"/>
      <c r="Q983" s="218"/>
      <c r="R983" s="218"/>
      <c r="S983" s="218"/>
      <c r="T983" s="219"/>
      <c r="AT983" s="213" t="s">
        <v>196</v>
      </c>
      <c r="AU983" s="213" t="s">
        <v>80</v>
      </c>
      <c r="AV983" s="14" t="s">
        <v>202</v>
      </c>
      <c r="AW983" s="14" t="s">
        <v>37</v>
      </c>
      <c r="AX983" s="14" t="s">
        <v>73</v>
      </c>
      <c r="AY983" s="213" t="s">
        <v>187</v>
      </c>
    </row>
    <row r="984" spans="2:65" s="12" customFormat="1">
      <c r="B984" s="195"/>
      <c r="D984" s="196" t="s">
        <v>196</v>
      </c>
      <c r="E984" s="197" t="s">
        <v>5</v>
      </c>
      <c r="F984" s="198" t="s">
        <v>913</v>
      </c>
      <c r="H984" s="199" t="s">
        <v>5</v>
      </c>
      <c r="I984" s="200"/>
      <c r="L984" s="195"/>
      <c r="M984" s="201"/>
      <c r="N984" s="202"/>
      <c r="O984" s="202"/>
      <c r="P984" s="202"/>
      <c r="Q984" s="202"/>
      <c r="R984" s="202"/>
      <c r="S984" s="202"/>
      <c r="T984" s="203"/>
      <c r="AT984" s="199" t="s">
        <v>196</v>
      </c>
      <c r="AU984" s="199" t="s">
        <v>80</v>
      </c>
      <c r="AV984" s="12" t="s">
        <v>24</v>
      </c>
      <c r="AW984" s="12" t="s">
        <v>37</v>
      </c>
      <c r="AX984" s="12" t="s">
        <v>73</v>
      </c>
      <c r="AY984" s="199" t="s">
        <v>187</v>
      </c>
    </row>
    <row r="985" spans="2:65" s="13" customFormat="1">
      <c r="B985" s="204"/>
      <c r="D985" s="196" t="s">
        <v>196</v>
      </c>
      <c r="E985" s="205" t="s">
        <v>5</v>
      </c>
      <c r="F985" s="206" t="s">
        <v>914</v>
      </c>
      <c r="H985" s="207">
        <v>0.75600000000000001</v>
      </c>
      <c r="I985" s="208"/>
      <c r="L985" s="204"/>
      <c r="M985" s="209"/>
      <c r="N985" s="210"/>
      <c r="O985" s="210"/>
      <c r="P985" s="210"/>
      <c r="Q985" s="210"/>
      <c r="R985" s="210"/>
      <c r="S985" s="210"/>
      <c r="T985" s="211"/>
      <c r="AT985" s="205" t="s">
        <v>196</v>
      </c>
      <c r="AU985" s="205" t="s">
        <v>80</v>
      </c>
      <c r="AV985" s="13" t="s">
        <v>80</v>
      </c>
      <c r="AW985" s="13" t="s">
        <v>37</v>
      </c>
      <c r="AX985" s="13" t="s">
        <v>73</v>
      </c>
      <c r="AY985" s="205" t="s">
        <v>187</v>
      </c>
    </row>
    <row r="986" spans="2:65" s="13" customFormat="1">
      <c r="B986" s="204"/>
      <c r="D986" s="196" t="s">
        <v>196</v>
      </c>
      <c r="E986" s="205" t="s">
        <v>5</v>
      </c>
      <c r="F986" s="206" t="s">
        <v>915</v>
      </c>
      <c r="H986" s="207">
        <v>4.968</v>
      </c>
      <c r="I986" s="208"/>
      <c r="L986" s="204"/>
      <c r="M986" s="209"/>
      <c r="N986" s="210"/>
      <c r="O986" s="210"/>
      <c r="P986" s="210"/>
      <c r="Q986" s="210"/>
      <c r="R986" s="210"/>
      <c r="S986" s="210"/>
      <c r="T986" s="211"/>
      <c r="AT986" s="205" t="s">
        <v>196</v>
      </c>
      <c r="AU986" s="205" t="s">
        <v>80</v>
      </c>
      <c r="AV986" s="13" t="s">
        <v>80</v>
      </c>
      <c r="AW986" s="13" t="s">
        <v>37</v>
      </c>
      <c r="AX986" s="13" t="s">
        <v>73</v>
      </c>
      <c r="AY986" s="205" t="s">
        <v>187</v>
      </c>
    </row>
    <row r="987" spans="2:65" s="13" customFormat="1">
      <c r="B987" s="204"/>
      <c r="D987" s="196" t="s">
        <v>196</v>
      </c>
      <c r="E987" s="205" t="s">
        <v>5</v>
      </c>
      <c r="F987" s="206" t="s">
        <v>916</v>
      </c>
      <c r="H987" s="207">
        <v>7.7279999999999998</v>
      </c>
      <c r="I987" s="208"/>
      <c r="L987" s="204"/>
      <c r="M987" s="209"/>
      <c r="N987" s="210"/>
      <c r="O987" s="210"/>
      <c r="P987" s="210"/>
      <c r="Q987" s="210"/>
      <c r="R987" s="210"/>
      <c r="S987" s="210"/>
      <c r="T987" s="211"/>
      <c r="AT987" s="205" t="s">
        <v>196</v>
      </c>
      <c r="AU987" s="205" t="s">
        <v>80</v>
      </c>
      <c r="AV987" s="13" t="s">
        <v>80</v>
      </c>
      <c r="AW987" s="13" t="s">
        <v>37</v>
      </c>
      <c r="AX987" s="13" t="s">
        <v>73</v>
      </c>
      <c r="AY987" s="205" t="s">
        <v>187</v>
      </c>
    </row>
    <row r="988" spans="2:65" s="14" customFormat="1">
      <c r="B988" s="212"/>
      <c r="D988" s="196" t="s">
        <v>196</v>
      </c>
      <c r="E988" s="213" t="s">
        <v>5</v>
      </c>
      <c r="F988" s="214" t="s">
        <v>201</v>
      </c>
      <c r="H988" s="215">
        <v>13.452</v>
      </c>
      <c r="I988" s="216"/>
      <c r="L988" s="212"/>
      <c r="M988" s="217"/>
      <c r="N988" s="218"/>
      <c r="O988" s="218"/>
      <c r="P988" s="218"/>
      <c r="Q988" s="218"/>
      <c r="R988" s="218"/>
      <c r="S988" s="218"/>
      <c r="T988" s="219"/>
      <c r="AT988" s="213" t="s">
        <v>196</v>
      </c>
      <c r="AU988" s="213" t="s">
        <v>80</v>
      </c>
      <c r="AV988" s="14" t="s">
        <v>202</v>
      </c>
      <c r="AW988" s="14" t="s">
        <v>37</v>
      </c>
      <c r="AX988" s="14" t="s">
        <v>73</v>
      </c>
      <c r="AY988" s="213" t="s">
        <v>187</v>
      </c>
    </row>
    <row r="989" spans="2:65" s="15" customFormat="1">
      <c r="B989" s="220"/>
      <c r="D989" s="221" t="s">
        <v>196</v>
      </c>
      <c r="E989" s="222" t="s">
        <v>5</v>
      </c>
      <c r="F989" s="223" t="s">
        <v>203</v>
      </c>
      <c r="H989" s="224">
        <v>20.12</v>
      </c>
      <c r="I989" s="225"/>
      <c r="L989" s="220"/>
      <c r="M989" s="226"/>
      <c r="N989" s="227"/>
      <c r="O989" s="227"/>
      <c r="P989" s="227"/>
      <c r="Q989" s="227"/>
      <c r="R989" s="227"/>
      <c r="S989" s="227"/>
      <c r="T989" s="228"/>
      <c r="AT989" s="229" t="s">
        <v>196</v>
      </c>
      <c r="AU989" s="229" t="s">
        <v>80</v>
      </c>
      <c r="AV989" s="15" t="s">
        <v>194</v>
      </c>
      <c r="AW989" s="15" t="s">
        <v>37</v>
      </c>
      <c r="AX989" s="15" t="s">
        <v>24</v>
      </c>
      <c r="AY989" s="229" t="s">
        <v>187</v>
      </c>
    </row>
    <row r="990" spans="2:65" s="1" customFormat="1" ht="22.5" customHeight="1">
      <c r="B990" s="182"/>
      <c r="C990" s="183" t="s">
        <v>917</v>
      </c>
      <c r="D990" s="183" t="s">
        <v>189</v>
      </c>
      <c r="E990" s="184" t="s">
        <v>918</v>
      </c>
      <c r="F990" s="185" t="s">
        <v>919</v>
      </c>
      <c r="G990" s="186" t="s">
        <v>192</v>
      </c>
      <c r="H990" s="187">
        <v>2.7</v>
      </c>
      <c r="I990" s="188"/>
      <c r="J990" s="189">
        <f>ROUND(I990*H990,2)</f>
        <v>0</v>
      </c>
      <c r="K990" s="185" t="s">
        <v>193</v>
      </c>
      <c r="L990" s="42"/>
      <c r="M990" s="190" t="s">
        <v>5</v>
      </c>
      <c r="N990" s="191" t="s">
        <v>44</v>
      </c>
      <c r="O990" s="43"/>
      <c r="P990" s="192">
        <f>O990*H990</f>
        <v>0</v>
      </c>
      <c r="Q990" s="192">
        <v>0</v>
      </c>
      <c r="R990" s="192">
        <f>Q990*H990</f>
        <v>0</v>
      </c>
      <c r="S990" s="192">
        <v>2.4</v>
      </c>
      <c r="T990" s="193">
        <f>S990*H990</f>
        <v>6.48</v>
      </c>
      <c r="AR990" s="25" t="s">
        <v>194</v>
      </c>
      <c r="AT990" s="25" t="s">
        <v>189</v>
      </c>
      <c r="AU990" s="25" t="s">
        <v>80</v>
      </c>
      <c r="AY990" s="25" t="s">
        <v>187</v>
      </c>
      <c r="BE990" s="194">
        <f>IF(N990="základní",J990,0)</f>
        <v>0</v>
      </c>
      <c r="BF990" s="194">
        <f>IF(N990="snížená",J990,0)</f>
        <v>0</v>
      </c>
      <c r="BG990" s="194">
        <f>IF(N990="zákl. přenesená",J990,0)</f>
        <v>0</v>
      </c>
      <c r="BH990" s="194">
        <f>IF(N990="sníž. přenesená",J990,0)</f>
        <v>0</v>
      </c>
      <c r="BI990" s="194">
        <f>IF(N990="nulová",J990,0)</f>
        <v>0</v>
      </c>
      <c r="BJ990" s="25" t="s">
        <v>24</v>
      </c>
      <c r="BK990" s="194">
        <f>ROUND(I990*H990,2)</f>
        <v>0</v>
      </c>
      <c r="BL990" s="25" t="s">
        <v>194</v>
      </c>
      <c r="BM990" s="25" t="s">
        <v>920</v>
      </c>
    </row>
    <row r="991" spans="2:65" s="12" customFormat="1">
      <c r="B991" s="195"/>
      <c r="D991" s="196" t="s">
        <v>196</v>
      </c>
      <c r="E991" s="197" t="s">
        <v>5</v>
      </c>
      <c r="F991" s="198" t="s">
        <v>921</v>
      </c>
      <c r="H991" s="199" t="s">
        <v>5</v>
      </c>
      <c r="I991" s="200"/>
      <c r="L991" s="195"/>
      <c r="M991" s="201"/>
      <c r="N991" s="202"/>
      <c r="O991" s="202"/>
      <c r="P991" s="202"/>
      <c r="Q991" s="202"/>
      <c r="R991" s="202"/>
      <c r="S991" s="202"/>
      <c r="T991" s="203"/>
      <c r="AT991" s="199" t="s">
        <v>196</v>
      </c>
      <c r="AU991" s="199" t="s">
        <v>80</v>
      </c>
      <c r="AV991" s="12" t="s">
        <v>24</v>
      </c>
      <c r="AW991" s="12" t="s">
        <v>37</v>
      </c>
      <c r="AX991" s="12" t="s">
        <v>73</v>
      </c>
      <c r="AY991" s="199" t="s">
        <v>187</v>
      </c>
    </row>
    <row r="992" spans="2:65" s="12" customFormat="1">
      <c r="B992" s="195"/>
      <c r="D992" s="196" t="s">
        <v>196</v>
      </c>
      <c r="E992" s="197" t="s">
        <v>5</v>
      </c>
      <c r="F992" s="198" t="s">
        <v>282</v>
      </c>
      <c r="H992" s="199" t="s">
        <v>5</v>
      </c>
      <c r="I992" s="200"/>
      <c r="L992" s="195"/>
      <c r="M992" s="201"/>
      <c r="N992" s="202"/>
      <c r="O992" s="202"/>
      <c r="P992" s="202"/>
      <c r="Q992" s="202"/>
      <c r="R992" s="202"/>
      <c r="S992" s="202"/>
      <c r="T992" s="203"/>
      <c r="AT992" s="199" t="s">
        <v>196</v>
      </c>
      <c r="AU992" s="199" t="s">
        <v>80</v>
      </c>
      <c r="AV992" s="12" t="s">
        <v>24</v>
      </c>
      <c r="AW992" s="12" t="s">
        <v>37</v>
      </c>
      <c r="AX992" s="12" t="s">
        <v>73</v>
      </c>
      <c r="AY992" s="199" t="s">
        <v>187</v>
      </c>
    </row>
    <row r="993" spans="2:65" s="13" customFormat="1">
      <c r="B993" s="204"/>
      <c r="D993" s="196" t="s">
        <v>196</v>
      </c>
      <c r="E993" s="205" t="s">
        <v>5</v>
      </c>
      <c r="F993" s="206" t="s">
        <v>922</v>
      </c>
      <c r="H993" s="207">
        <v>2.7</v>
      </c>
      <c r="I993" s="208"/>
      <c r="L993" s="204"/>
      <c r="M993" s="209"/>
      <c r="N993" s="210"/>
      <c r="O993" s="210"/>
      <c r="P993" s="210"/>
      <c r="Q993" s="210"/>
      <c r="R993" s="210"/>
      <c r="S993" s="210"/>
      <c r="T993" s="211"/>
      <c r="AT993" s="205" t="s">
        <v>196</v>
      </c>
      <c r="AU993" s="205" t="s">
        <v>80</v>
      </c>
      <c r="AV993" s="13" t="s">
        <v>80</v>
      </c>
      <c r="AW993" s="13" t="s">
        <v>37</v>
      </c>
      <c r="AX993" s="13" t="s">
        <v>73</v>
      </c>
      <c r="AY993" s="205" t="s">
        <v>187</v>
      </c>
    </row>
    <row r="994" spans="2:65" s="14" customFormat="1">
      <c r="B994" s="212"/>
      <c r="D994" s="196" t="s">
        <v>196</v>
      </c>
      <c r="E994" s="213" t="s">
        <v>5</v>
      </c>
      <c r="F994" s="214" t="s">
        <v>201</v>
      </c>
      <c r="H994" s="215">
        <v>2.7</v>
      </c>
      <c r="I994" s="216"/>
      <c r="L994" s="212"/>
      <c r="M994" s="217"/>
      <c r="N994" s="218"/>
      <c r="O994" s="218"/>
      <c r="P994" s="218"/>
      <c r="Q994" s="218"/>
      <c r="R994" s="218"/>
      <c r="S994" s="218"/>
      <c r="T994" s="219"/>
      <c r="AT994" s="213" t="s">
        <v>196</v>
      </c>
      <c r="AU994" s="213" t="s">
        <v>80</v>
      </c>
      <c r="AV994" s="14" t="s">
        <v>202</v>
      </c>
      <c r="AW994" s="14" t="s">
        <v>37</v>
      </c>
      <c r="AX994" s="14" t="s">
        <v>73</v>
      </c>
      <c r="AY994" s="213" t="s">
        <v>187</v>
      </c>
    </row>
    <row r="995" spans="2:65" s="15" customFormat="1">
      <c r="B995" s="220"/>
      <c r="D995" s="221" t="s">
        <v>196</v>
      </c>
      <c r="E995" s="222" t="s">
        <v>5</v>
      </c>
      <c r="F995" s="223" t="s">
        <v>203</v>
      </c>
      <c r="H995" s="224">
        <v>2.7</v>
      </c>
      <c r="I995" s="225"/>
      <c r="L995" s="220"/>
      <c r="M995" s="226"/>
      <c r="N995" s="227"/>
      <c r="O995" s="227"/>
      <c r="P995" s="227"/>
      <c r="Q995" s="227"/>
      <c r="R995" s="227"/>
      <c r="S995" s="227"/>
      <c r="T995" s="228"/>
      <c r="AT995" s="229" t="s">
        <v>196</v>
      </c>
      <c r="AU995" s="229" t="s">
        <v>80</v>
      </c>
      <c r="AV995" s="15" t="s">
        <v>194</v>
      </c>
      <c r="AW995" s="15" t="s">
        <v>37</v>
      </c>
      <c r="AX995" s="15" t="s">
        <v>24</v>
      </c>
      <c r="AY995" s="229" t="s">
        <v>187</v>
      </c>
    </row>
    <row r="996" spans="2:65" s="1" customFormat="1" ht="31.5" customHeight="1">
      <c r="B996" s="182"/>
      <c r="C996" s="183" t="s">
        <v>923</v>
      </c>
      <c r="D996" s="183" t="s">
        <v>189</v>
      </c>
      <c r="E996" s="184" t="s">
        <v>924</v>
      </c>
      <c r="F996" s="185" t="s">
        <v>925</v>
      </c>
      <c r="G996" s="186" t="s">
        <v>305</v>
      </c>
      <c r="H996" s="187">
        <v>18.481999999999999</v>
      </c>
      <c r="I996" s="188"/>
      <c r="J996" s="189">
        <f>ROUND(I996*H996,2)</f>
        <v>0</v>
      </c>
      <c r="K996" s="185" t="s">
        <v>193</v>
      </c>
      <c r="L996" s="42"/>
      <c r="M996" s="190" t="s">
        <v>5</v>
      </c>
      <c r="N996" s="191" t="s">
        <v>44</v>
      </c>
      <c r="O996" s="43"/>
      <c r="P996" s="192">
        <f>O996*H996</f>
        <v>0</v>
      </c>
      <c r="Q996" s="192">
        <v>0</v>
      </c>
      <c r="R996" s="192">
        <f>Q996*H996</f>
        <v>0</v>
      </c>
      <c r="S996" s="192">
        <v>8.1000000000000003E-2</v>
      </c>
      <c r="T996" s="193">
        <f>S996*H996</f>
        <v>1.497042</v>
      </c>
      <c r="AR996" s="25" t="s">
        <v>194</v>
      </c>
      <c r="AT996" s="25" t="s">
        <v>189</v>
      </c>
      <c r="AU996" s="25" t="s">
        <v>80</v>
      </c>
      <c r="AY996" s="25" t="s">
        <v>187</v>
      </c>
      <c r="BE996" s="194">
        <f>IF(N996="základní",J996,0)</f>
        <v>0</v>
      </c>
      <c r="BF996" s="194">
        <f>IF(N996="snížená",J996,0)</f>
        <v>0</v>
      </c>
      <c r="BG996" s="194">
        <f>IF(N996="zákl. přenesená",J996,0)</f>
        <v>0</v>
      </c>
      <c r="BH996" s="194">
        <f>IF(N996="sníž. přenesená",J996,0)</f>
        <v>0</v>
      </c>
      <c r="BI996" s="194">
        <f>IF(N996="nulová",J996,0)</f>
        <v>0</v>
      </c>
      <c r="BJ996" s="25" t="s">
        <v>24</v>
      </c>
      <c r="BK996" s="194">
        <f>ROUND(I996*H996,2)</f>
        <v>0</v>
      </c>
      <c r="BL996" s="25" t="s">
        <v>194</v>
      </c>
      <c r="BM996" s="25" t="s">
        <v>926</v>
      </c>
    </row>
    <row r="997" spans="2:65" s="12" customFormat="1">
      <c r="B997" s="195"/>
      <c r="D997" s="196" t="s">
        <v>196</v>
      </c>
      <c r="E997" s="197" t="s">
        <v>5</v>
      </c>
      <c r="F997" s="198" t="s">
        <v>927</v>
      </c>
      <c r="H997" s="199" t="s">
        <v>5</v>
      </c>
      <c r="I997" s="200"/>
      <c r="L997" s="195"/>
      <c r="M997" s="201"/>
      <c r="N997" s="202"/>
      <c r="O997" s="202"/>
      <c r="P997" s="202"/>
      <c r="Q997" s="202"/>
      <c r="R997" s="202"/>
      <c r="S997" s="202"/>
      <c r="T997" s="203"/>
      <c r="AT997" s="199" t="s">
        <v>196</v>
      </c>
      <c r="AU997" s="199" t="s">
        <v>80</v>
      </c>
      <c r="AV997" s="12" t="s">
        <v>24</v>
      </c>
      <c r="AW997" s="12" t="s">
        <v>37</v>
      </c>
      <c r="AX997" s="12" t="s">
        <v>73</v>
      </c>
      <c r="AY997" s="199" t="s">
        <v>187</v>
      </c>
    </row>
    <row r="998" spans="2:65" s="12" customFormat="1">
      <c r="B998" s="195"/>
      <c r="D998" s="196" t="s">
        <v>196</v>
      </c>
      <c r="E998" s="197" t="s">
        <v>5</v>
      </c>
      <c r="F998" s="198" t="s">
        <v>721</v>
      </c>
      <c r="H998" s="199" t="s">
        <v>5</v>
      </c>
      <c r="I998" s="200"/>
      <c r="L998" s="195"/>
      <c r="M998" s="201"/>
      <c r="N998" s="202"/>
      <c r="O998" s="202"/>
      <c r="P998" s="202"/>
      <c r="Q998" s="202"/>
      <c r="R998" s="202"/>
      <c r="S998" s="202"/>
      <c r="T998" s="203"/>
      <c r="AT998" s="199" t="s">
        <v>196</v>
      </c>
      <c r="AU998" s="199" t="s">
        <v>80</v>
      </c>
      <c r="AV998" s="12" t="s">
        <v>24</v>
      </c>
      <c r="AW998" s="12" t="s">
        <v>37</v>
      </c>
      <c r="AX998" s="12" t="s">
        <v>73</v>
      </c>
      <c r="AY998" s="199" t="s">
        <v>187</v>
      </c>
    </row>
    <row r="999" spans="2:65" s="13" customFormat="1">
      <c r="B999" s="204"/>
      <c r="D999" s="196" t="s">
        <v>196</v>
      </c>
      <c r="E999" s="205" t="s">
        <v>5</v>
      </c>
      <c r="F999" s="206" t="s">
        <v>928</v>
      </c>
      <c r="H999" s="207">
        <v>18.481999999999999</v>
      </c>
      <c r="I999" s="208"/>
      <c r="L999" s="204"/>
      <c r="M999" s="209"/>
      <c r="N999" s="210"/>
      <c r="O999" s="210"/>
      <c r="P999" s="210"/>
      <c r="Q999" s="210"/>
      <c r="R999" s="210"/>
      <c r="S999" s="210"/>
      <c r="T999" s="211"/>
      <c r="AT999" s="205" t="s">
        <v>196</v>
      </c>
      <c r="AU999" s="205" t="s">
        <v>80</v>
      </c>
      <c r="AV999" s="13" t="s">
        <v>80</v>
      </c>
      <c r="AW999" s="13" t="s">
        <v>37</v>
      </c>
      <c r="AX999" s="13" t="s">
        <v>73</v>
      </c>
      <c r="AY999" s="205" t="s">
        <v>187</v>
      </c>
    </row>
    <row r="1000" spans="2:65" s="14" customFormat="1">
      <c r="B1000" s="212"/>
      <c r="D1000" s="196" t="s">
        <v>196</v>
      </c>
      <c r="E1000" s="213" t="s">
        <v>5</v>
      </c>
      <c r="F1000" s="214" t="s">
        <v>201</v>
      </c>
      <c r="H1000" s="215">
        <v>18.481999999999999</v>
      </c>
      <c r="I1000" s="216"/>
      <c r="L1000" s="212"/>
      <c r="M1000" s="217"/>
      <c r="N1000" s="218"/>
      <c r="O1000" s="218"/>
      <c r="P1000" s="218"/>
      <c r="Q1000" s="218"/>
      <c r="R1000" s="218"/>
      <c r="S1000" s="218"/>
      <c r="T1000" s="219"/>
      <c r="AT1000" s="213" t="s">
        <v>196</v>
      </c>
      <c r="AU1000" s="213" t="s">
        <v>80</v>
      </c>
      <c r="AV1000" s="14" t="s">
        <v>202</v>
      </c>
      <c r="AW1000" s="14" t="s">
        <v>37</v>
      </c>
      <c r="AX1000" s="14" t="s">
        <v>73</v>
      </c>
      <c r="AY1000" s="213" t="s">
        <v>187</v>
      </c>
    </row>
    <row r="1001" spans="2:65" s="15" customFormat="1">
      <c r="B1001" s="220"/>
      <c r="D1001" s="221" t="s">
        <v>196</v>
      </c>
      <c r="E1001" s="222" t="s">
        <v>5</v>
      </c>
      <c r="F1001" s="223" t="s">
        <v>203</v>
      </c>
      <c r="H1001" s="224">
        <v>18.481999999999999</v>
      </c>
      <c r="I1001" s="225"/>
      <c r="L1001" s="220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196</v>
      </c>
      <c r="AU1001" s="229" t="s">
        <v>80</v>
      </c>
      <c r="AV1001" s="15" t="s">
        <v>194</v>
      </c>
      <c r="AW1001" s="15" t="s">
        <v>37</v>
      </c>
      <c r="AX1001" s="15" t="s">
        <v>24</v>
      </c>
      <c r="AY1001" s="229" t="s">
        <v>187</v>
      </c>
    </row>
    <row r="1002" spans="2:65" s="1" customFormat="1" ht="31.5" customHeight="1">
      <c r="B1002" s="182"/>
      <c r="C1002" s="183" t="s">
        <v>30</v>
      </c>
      <c r="D1002" s="183" t="s">
        <v>189</v>
      </c>
      <c r="E1002" s="184" t="s">
        <v>929</v>
      </c>
      <c r="F1002" s="185" t="s">
        <v>930</v>
      </c>
      <c r="G1002" s="186" t="s">
        <v>305</v>
      </c>
      <c r="H1002" s="187">
        <v>38.692</v>
      </c>
      <c r="I1002" s="188"/>
      <c r="J1002" s="189">
        <f>ROUND(I1002*H1002,2)</f>
        <v>0</v>
      </c>
      <c r="K1002" s="185" t="s">
        <v>193</v>
      </c>
      <c r="L1002" s="42"/>
      <c r="M1002" s="190" t="s">
        <v>5</v>
      </c>
      <c r="N1002" s="191" t="s">
        <v>44</v>
      </c>
      <c r="O1002" s="43"/>
      <c r="P1002" s="192">
        <f>O1002*H1002</f>
        <v>0</v>
      </c>
      <c r="Q1002" s="192">
        <v>0</v>
      </c>
      <c r="R1002" s="192">
        <f>Q1002*H1002</f>
        <v>0</v>
      </c>
      <c r="S1002" s="192">
        <v>7.0999999999999994E-2</v>
      </c>
      <c r="T1002" s="193">
        <f>S1002*H1002</f>
        <v>2.7471319999999997</v>
      </c>
      <c r="AR1002" s="25" t="s">
        <v>194</v>
      </c>
      <c r="AT1002" s="25" t="s">
        <v>189</v>
      </c>
      <c r="AU1002" s="25" t="s">
        <v>80</v>
      </c>
      <c r="AY1002" s="25" t="s">
        <v>187</v>
      </c>
      <c r="BE1002" s="194">
        <f>IF(N1002="základní",J1002,0)</f>
        <v>0</v>
      </c>
      <c r="BF1002" s="194">
        <f>IF(N1002="snížená",J1002,0)</f>
        <v>0</v>
      </c>
      <c r="BG1002" s="194">
        <f>IF(N1002="zákl. přenesená",J1002,0)</f>
        <v>0</v>
      </c>
      <c r="BH1002" s="194">
        <f>IF(N1002="sníž. přenesená",J1002,0)</f>
        <v>0</v>
      </c>
      <c r="BI1002" s="194">
        <f>IF(N1002="nulová",J1002,0)</f>
        <v>0</v>
      </c>
      <c r="BJ1002" s="25" t="s">
        <v>24</v>
      </c>
      <c r="BK1002" s="194">
        <f>ROUND(I1002*H1002,2)</f>
        <v>0</v>
      </c>
      <c r="BL1002" s="25" t="s">
        <v>194</v>
      </c>
      <c r="BM1002" s="25" t="s">
        <v>931</v>
      </c>
    </row>
    <row r="1003" spans="2:65" s="12" customFormat="1">
      <c r="B1003" s="195"/>
      <c r="D1003" s="196" t="s">
        <v>196</v>
      </c>
      <c r="E1003" s="197" t="s">
        <v>5</v>
      </c>
      <c r="F1003" s="198" t="s">
        <v>932</v>
      </c>
      <c r="H1003" s="199" t="s">
        <v>5</v>
      </c>
      <c r="I1003" s="200"/>
      <c r="L1003" s="195"/>
      <c r="M1003" s="201"/>
      <c r="N1003" s="202"/>
      <c r="O1003" s="202"/>
      <c r="P1003" s="202"/>
      <c r="Q1003" s="202"/>
      <c r="R1003" s="202"/>
      <c r="S1003" s="202"/>
      <c r="T1003" s="203"/>
      <c r="AT1003" s="199" t="s">
        <v>196</v>
      </c>
      <c r="AU1003" s="199" t="s">
        <v>80</v>
      </c>
      <c r="AV1003" s="12" t="s">
        <v>24</v>
      </c>
      <c r="AW1003" s="12" t="s">
        <v>37</v>
      </c>
      <c r="AX1003" s="12" t="s">
        <v>73</v>
      </c>
      <c r="AY1003" s="199" t="s">
        <v>187</v>
      </c>
    </row>
    <row r="1004" spans="2:65" s="12" customFormat="1">
      <c r="B1004" s="195"/>
      <c r="D1004" s="196" t="s">
        <v>196</v>
      </c>
      <c r="E1004" s="197" t="s">
        <v>5</v>
      </c>
      <c r="F1004" s="198" t="s">
        <v>546</v>
      </c>
      <c r="H1004" s="199" t="s">
        <v>5</v>
      </c>
      <c r="I1004" s="200"/>
      <c r="L1004" s="195"/>
      <c r="M1004" s="201"/>
      <c r="N1004" s="202"/>
      <c r="O1004" s="202"/>
      <c r="P1004" s="202"/>
      <c r="Q1004" s="202"/>
      <c r="R1004" s="202"/>
      <c r="S1004" s="202"/>
      <c r="T1004" s="203"/>
      <c r="AT1004" s="199" t="s">
        <v>196</v>
      </c>
      <c r="AU1004" s="199" t="s">
        <v>80</v>
      </c>
      <c r="AV1004" s="12" t="s">
        <v>24</v>
      </c>
      <c r="AW1004" s="12" t="s">
        <v>37</v>
      </c>
      <c r="AX1004" s="12" t="s">
        <v>73</v>
      </c>
      <c r="AY1004" s="199" t="s">
        <v>187</v>
      </c>
    </row>
    <row r="1005" spans="2:65" s="13" customFormat="1">
      <c r="B1005" s="204"/>
      <c r="D1005" s="196" t="s">
        <v>196</v>
      </c>
      <c r="E1005" s="205" t="s">
        <v>5</v>
      </c>
      <c r="F1005" s="206" t="s">
        <v>933</v>
      </c>
      <c r="H1005" s="207">
        <v>7.7469999999999999</v>
      </c>
      <c r="I1005" s="208"/>
      <c r="L1005" s="204"/>
      <c r="M1005" s="209"/>
      <c r="N1005" s="210"/>
      <c r="O1005" s="210"/>
      <c r="P1005" s="210"/>
      <c r="Q1005" s="210"/>
      <c r="R1005" s="210"/>
      <c r="S1005" s="210"/>
      <c r="T1005" s="211"/>
      <c r="AT1005" s="205" t="s">
        <v>196</v>
      </c>
      <c r="AU1005" s="205" t="s">
        <v>80</v>
      </c>
      <c r="AV1005" s="13" t="s">
        <v>80</v>
      </c>
      <c r="AW1005" s="13" t="s">
        <v>37</v>
      </c>
      <c r="AX1005" s="13" t="s">
        <v>73</v>
      </c>
      <c r="AY1005" s="205" t="s">
        <v>187</v>
      </c>
    </row>
    <row r="1006" spans="2:65" s="13" customFormat="1">
      <c r="B1006" s="204"/>
      <c r="D1006" s="196" t="s">
        <v>196</v>
      </c>
      <c r="E1006" s="205" t="s">
        <v>5</v>
      </c>
      <c r="F1006" s="206" t="s">
        <v>933</v>
      </c>
      <c r="H1006" s="207">
        <v>7.7469999999999999</v>
      </c>
      <c r="I1006" s="208"/>
      <c r="L1006" s="204"/>
      <c r="M1006" s="209"/>
      <c r="N1006" s="210"/>
      <c r="O1006" s="210"/>
      <c r="P1006" s="210"/>
      <c r="Q1006" s="210"/>
      <c r="R1006" s="210"/>
      <c r="S1006" s="210"/>
      <c r="T1006" s="211"/>
      <c r="AT1006" s="205" t="s">
        <v>196</v>
      </c>
      <c r="AU1006" s="205" t="s">
        <v>80</v>
      </c>
      <c r="AV1006" s="13" t="s">
        <v>80</v>
      </c>
      <c r="AW1006" s="13" t="s">
        <v>37</v>
      </c>
      <c r="AX1006" s="13" t="s">
        <v>73</v>
      </c>
      <c r="AY1006" s="205" t="s">
        <v>187</v>
      </c>
    </row>
    <row r="1007" spans="2:65" s="13" customFormat="1">
      <c r="B1007" s="204"/>
      <c r="D1007" s="196" t="s">
        <v>196</v>
      </c>
      <c r="E1007" s="205" t="s">
        <v>5</v>
      </c>
      <c r="F1007" s="206" t="s">
        <v>934</v>
      </c>
      <c r="H1007" s="207">
        <v>4.782</v>
      </c>
      <c r="I1007" s="208"/>
      <c r="L1007" s="204"/>
      <c r="M1007" s="209"/>
      <c r="N1007" s="210"/>
      <c r="O1007" s="210"/>
      <c r="P1007" s="210"/>
      <c r="Q1007" s="210"/>
      <c r="R1007" s="210"/>
      <c r="S1007" s="210"/>
      <c r="T1007" s="211"/>
      <c r="AT1007" s="205" t="s">
        <v>196</v>
      </c>
      <c r="AU1007" s="205" t="s">
        <v>80</v>
      </c>
      <c r="AV1007" s="13" t="s">
        <v>80</v>
      </c>
      <c r="AW1007" s="13" t="s">
        <v>37</v>
      </c>
      <c r="AX1007" s="13" t="s">
        <v>73</v>
      </c>
      <c r="AY1007" s="205" t="s">
        <v>187</v>
      </c>
    </row>
    <row r="1008" spans="2:65" s="13" customFormat="1">
      <c r="B1008" s="204"/>
      <c r="D1008" s="196" t="s">
        <v>196</v>
      </c>
      <c r="E1008" s="205" t="s">
        <v>5</v>
      </c>
      <c r="F1008" s="206" t="s">
        <v>935</v>
      </c>
      <c r="H1008" s="207">
        <v>9.3000000000000007</v>
      </c>
      <c r="I1008" s="208"/>
      <c r="L1008" s="204"/>
      <c r="M1008" s="209"/>
      <c r="N1008" s="210"/>
      <c r="O1008" s="210"/>
      <c r="P1008" s="210"/>
      <c r="Q1008" s="210"/>
      <c r="R1008" s="210"/>
      <c r="S1008" s="210"/>
      <c r="T1008" s="211"/>
      <c r="AT1008" s="205" t="s">
        <v>196</v>
      </c>
      <c r="AU1008" s="205" t="s">
        <v>80</v>
      </c>
      <c r="AV1008" s="13" t="s">
        <v>80</v>
      </c>
      <c r="AW1008" s="13" t="s">
        <v>37</v>
      </c>
      <c r="AX1008" s="13" t="s">
        <v>73</v>
      </c>
      <c r="AY1008" s="205" t="s">
        <v>187</v>
      </c>
    </row>
    <row r="1009" spans="2:65" s="13" customFormat="1">
      <c r="B1009" s="204"/>
      <c r="D1009" s="196" t="s">
        <v>196</v>
      </c>
      <c r="E1009" s="205" t="s">
        <v>5</v>
      </c>
      <c r="F1009" s="206" t="s">
        <v>936</v>
      </c>
      <c r="H1009" s="207">
        <v>9.1159999999999997</v>
      </c>
      <c r="I1009" s="208"/>
      <c r="L1009" s="204"/>
      <c r="M1009" s="209"/>
      <c r="N1009" s="210"/>
      <c r="O1009" s="210"/>
      <c r="P1009" s="210"/>
      <c r="Q1009" s="210"/>
      <c r="R1009" s="210"/>
      <c r="S1009" s="210"/>
      <c r="T1009" s="211"/>
      <c r="AT1009" s="205" t="s">
        <v>196</v>
      </c>
      <c r="AU1009" s="205" t="s">
        <v>80</v>
      </c>
      <c r="AV1009" s="13" t="s">
        <v>80</v>
      </c>
      <c r="AW1009" s="13" t="s">
        <v>37</v>
      </c>
      <c r="AX1009" s="13" t="s">
        <v>73</v>
      </c>
      <c r="AY1009" s="205" t="s">
        <v>187</v>
      </c>
    </row>
    <row r="1010" spans="2:65" s="14" customFormat="1">
      <c r="B1010" s="212"/>
      <c r="D1010" s="196" t="s">
        <v>196</v>
      </c>
      <c r="E1010" s="213" t="s">
        <v>5</v>
      </c>
      <c r="F1010" s="214" t="s">
        <v>201</v>
      </c>
      <c r="H1010" s="215">
        <v>38.692</v>
      </c>
      <c r="I1010" s="216"/>
      <c r="L1010" s="212"/>
      <c r="M1010" s="217"/>
      <c r="N1010" s="218"/>
      <c r="O1010" s="218"/>
      <c r="P1010" s="218"/>
      <c r="Q1010" s="218"/>
      <c r="R1010" s="218"/>
      <c r="S1010" s="218"/>
      <c r="T1010" s="219"/>
      <c r="AT1010" s="213" t="s">
        <v>196</v>
      </c>
      <c r="AU1010" s="213" t="s">
        <v>80</v>
      </c>
      <c r="AV1010" s="14" t="s">
        <v>202</v>
      </c>
      <c r="AW1010" s="14" t="s">
        <v>37</v>
      </c>
      <c r="AX1010" s="14" t="s">
        <v>73</v>
      </c>
      <c r="AY1010" s="213" t="s">
        <v>187</v>
      </c>
    </row>
    <row r="1011" spans="2:65" s="15" customFormat="1">
      <c r="B1011" s="220"/>
      <c r="D1011" s="221" t="s">
        <v>196</v>
      </c>
      <c r="E1011" s="222" t="s">
        <v>5</v>
      </c>
      <c r="F1011" s="223" t="s">
        <v>203</v>
      </c>
      <c r="H1011" s="224">
        <v>38.692</v>
      </c>
      <c r="I1011" s="225"/>
      <c r="L1011" s="220"/>
      <c r="M1011" s="226"/>
      <c r="N1011" s="227"/>
      <c r="O1011" s="227"/>
      <c r="P1011" s="227"/>
      <c r="Q1011" s="227"/>
      <c r="R1011" s="227"/>
      <c r="S1011" s="227"/>
      <c r="T1011" s="228"/>
      <c r="AT1011" s="229" t="s">
        <v>196</v>
      </c>
      <c r="AU1011" s="229" t="s">
        <v>80</v>
      </c>
      <c r="AV1011" s="15" t="s">
        <v>194</v>
      </c>
      <c r="AW1011" s="15" t="s">
        <v>37</v>
      </c>
      <c r="AX1011" s="15" t="s">
        <v>24</v>
      </c>
      <c r="AY1011" s="229" t="s">
        <v>187</v>
      </c>
    </row>
    <row r="1012" spans="2:65" s="1" customFormat="1" ht="31.5" customHeight="1">
      <c r="B1012" s="182"/>
      <c r="C1012" s="183" t="s">
        <v>937</v>
      </c>
      <c r="D1012" s="183" t="s">
        <v>189</v>
      </c>
      <c r="E1012" s="184" t="s">
        <v>938</v>
      </c>
      <c r="F1012" s="185" t="s">
        <v>939</v>
      </c>
      <c r="G1012" s="186" t="s">
        <v>305</v>
      </c>
      <c r="H1012" s="187">
        <v>38.692</v>
      </c>
      <c r="I1012" s="188"/>
      <c r="J1012" s="189">
        <f>ROUND(I1012*H1012,2)</f>
        <v>0</v>
      </c>
      <c r="K1012" s="185" t="s">
        <v>193</v>
      </c>
      <c r="L1012" s="42"/>
      <c r="M1012" s="190" t="s">
        <v>5</v>
      </c>
      <c r="N1012" s="191" t="s">
        <v>44</v>
      </c>
      <c r="O1012" s="43"/>
      <c r="P1012" s="192">
        <f>O1012*H1012</f>
        <v>0</v>
      </c>
      <c r="Q1012" s="192">
        <v>0</v>
      </c>
      <c r="R1012" s="192">
        <f>Q1012*H1012</f>
        <v>0</v>
      </c>
      <c r="S1012" s="192">
        <v>0.10100000000000001</v>
      </c>
      <c r="T1012" s="193">
        <f>S1012*H1012</f>
        <v>3.9078920000000004</v>
      </c>
      <c r="AR1012" s="25" t="s">
        <v>194</v>
      </c>
      <c r="AT1012" s="25" t="s">
        <v>189</v>
      </c>
      <c r="AU1012" s="25" t="s">
        <v>80</v>
      </c>
      <c r="AY1012" s="25" t="s">
        <v>187</v>
      </c>
      <c r="BE1012" s="194">
        <f>IF(N1012="základní",J1012,0)</f>
        <v>0</v>
      </c>
      <c r="BF1012" s="194">
        <f>IF(N1012="snížená",J1012,0)</f>
        <v>0</v>
      </c>
      <c r="BG1012" s="194">
        <f>IF(N1012="zákl. přenesená",J1012,0)</f>
        <v>0</v>
      </c>
      <c r="BH1012" s="194">
        <f>IF(N1012="sníž. přenesená",J1012,0)</f>
        <v>0</v>
      </c>
      <c r="BI1012" s="194">
        <f>IF(N1012="nulová",J1012,0)</f>
        <v>0</v>
      </c>
      <c r="BJ1012" s="25" t="s">
        <v>24</v>
      </c>
      <c r="BK1012" s="194">
        <f>ROUND(I1012*H1012,2)</f>
        <v>0</v>
      </c>
      <c r="BL1012" s="25" t="s">
        <v>194</v>
      </c>
      <c r="BM1012" s="25" t="s">
        <v>940</v>
      </c>
    </row>
    <row r="1013" spans="2:65" s="12" customFormat="1">
      <c r="B1013" s="195"/>
      <c r="D1013" s="196" t="s">
        <v>196</v>
      </c>
      <c r="E1013" s="197" t="s">
        <v>5</v>
      </c>
      <c r="F1013" s="198" t="s">
        <v>941</v>
      </c>
      <c r="H1013" s="199" t="s">
        <v>5</v>
      </c>
      <c r="I1013" s="200"/>
      <c r="L1013" s="195"/>
      <c r="M1013" s="201"/>
      <c r="N1013" s="202"/>
      <c r="O1013" s="202"/>
      <c r="P1013" s="202"/>
      <c r="Q1013" s="202"/>
      <c r="R1013" s="202"/>
      <c r="S1013" s="202"/>
      <c r="T1013" s="203"/>
      <c r="AT1013" s="199" t="s">
        <v>196</v>
      </c>
      <c r="AU1013" s="199" t="s">
        <v>80</v>
      </c>
      <c r="AV1013" s="12" t="s">
        <v>24</v>
      </c>
      <c r="AW1013" s="12" t="s">
        <v>37</v>
      </c>
      <c r="AX1013" s="12" t="s">
        <v>73</v>
      </c>
      <c r="AY1013" s="199" t="s">
        <v>187</v>
      </c>
    </row>
    <row r="1014" spans="2:65" s="12" customFormat="1">
      <c r="B1014" s="195"/>
      <c r="D1014" s="196" t="s">
        <v>196</v>
      </c>
      <c r="E1014" s="197" t="s">
        <v>5</v>
      </c>
      <c r="F1014" s="198" t="s">
        <v>546</v>
      </c>
      <c r="H1014" s="199" t="s">
        <v>5</v>
      </c>
      <c r="I1014" s="200"/>
      <c r="L1014" s="195"/>
      <c r="M1014" s="201"/>
      <c r="N1014" s="202"/>
      <c r="O1014" s="202"/>
      <c r="P1014" s="202"/>
      <c r="Q1014" s="202"/>
      <c r="R1014" s="202"/>
      <c r="S1014" s="202"/>
      <c r="T1014" s="203"/>
      <c r="AT1014" s="199" t="s">
        <v>196</v>
      </c>
      <c r="AU1014" s="199" t="s">
        <v>80</v>
      </c>
      <c r="AV1014" s="12" t="s">
        <v>24</v>
      </c>
      <c r="AW1014" s="12" t="s">
        <v>37</v>
      </c>
      <c r="AX1014" s="12" t="s">
        <v>73</v>
      </c>
      <c r="AY1014" s="199" t="s">
        <v>187</v>
      </c>
    </row>
    <row r="1015" spans="2:65" s="13" customFormat="1">
      <c r="B1015" s="204"/>
      <c r="D1015" s="196" t="s">
        <v>196</v>
      </c>
      <c r="E1015" s="205" t="s">
        <v>5</v>
      </c>
      <c r="F1015" s="206" t="s">
        <v>933</v>
      </c>
      <c r="H1015" s="207">
        <v>7.7469999999999999</v>
      </c>
      <c r="I1015" s="208"/>
      <c r="L1015" s="204"/>
      <c r="M1015" s="209"/>
      <c r="N1015" s="210"/>
      <c r="O1015" s="210"/>
      <c r="P1015" s="210"/>
      <c r="Q1015" s="210"/>
      <c r="R1015" s="210"/>
      <c r="S1015" s="210"/>
      <c r="T1015" s="211"/>
      <c r="AT1015" s="205" t="s">
        <v>196</v>
      </c>
      <c r="AU1015" s="205" t="s">
        <v>80</v>
      </c>
      <c r="AV1015" s="13" t="s">
        <v>80</v>
      </c>
      <c r="AW1015" s="13" t="s">
        <v>37</v>
      </c>
      <c r="AX1015" s="13" t="s">
        <v>73</v>
      </c>
      <c r="AY1015" s="205" t="s">
        <v>187</v>
      </c>
    </row>
    <row r="1016" spans="2:65" s="13" customFormat="1">
      <c r="B1016" s="204"/>
      <c r="D1016" s="196" t="s">
        <v>196</v>
      </c>
      <c r="E1016" s="205" t="s">
        <v>5</v>
      </c>
      <c r="F1016" s="206" t="s">
        <v>933</v>
      </c>
      <c r="H1016" s="207">
        <v>7.7469999999999999</v>
      </c>
      <c r="I1016" s="208"/>
      <c r="L1016" s="204"/>
      <c r="M1016" s="209"/>
      <c r="N1016" s="210"/>
      <c r="O1016" s="210"/>
      <c r="P1016" s="210"/>
      <c r="Q1016" s="210"/>
      <c r="R1016" s="210"/>
      <c r="S1016" s="210"/>
      <c r="T1016" s="211"/>
      <c r="AT1016" s="205" t="s">
        <v>196</v>
      </c>
      <c r="AU1016" s="205" t="s">
        <v>80</v>
      </c>
      <c r="AV1016" s="13" t="s">
        <v>80</v>
      </c>
      <c r="AW1016" s="13" t="s">
        <v>37</v>
      </c>
      <c r="AX1016" s="13" t="s">
        <v>73</v>
      </c>
      <c r="AY1016" s="205" t="s">
        <v>187</v>
      </c>
    </row>
    <row r="1017" spans="2:65" s="13" customFormat="1">
      <c r="B1017" s="204"/>
      <c r="D1017" s="196" t="s">
        <v>196</v>
      </c>
      <c r="E1017" s="205" t="s">
        <v>5</v>
      </c>
      <c r="F1017" s="206" t="s">
        <v>934</v>
      </c>
      <c r="H1017" s="207">
        <v>4.782</v>
      </c>
      <c r="I1017" s="208"/>
      <c r="L1017" s="204"/>
      <c r="M1017" s="209"/>
      <c r="N1017" s="210"/>
      <c r="O1017" s="210"/>
      <c r="P1017" s="210"/>
      <c r="Q1017" s="210"/>
      <c r="R1017" s="210"/>
      <c r="S1017" s="210"/>
      <c r="T1017" s="211"/>
      <c r="AT1017" s="205" t="s">
        <v>196</v>
      </c>
      <c r="AU1017" s="205" t="s">
        <v>80</v>
      </c>
      <c r="AV1017" s="13" t="s">
        <v>80</v>
      </c>
      <c r="AW1017" s="13" t="s">
        <v>37</v>
      </c>
      <c r="AX1017" s="13" t="s">
        <v>73</v>
      </c>
      <c r="AY1017" s="205" t="s">
        <v>187</v>
      </c>
    </row>
    <row r="1018" spans="2:65" s="13" customFormat="1">
      <c r="B1018" s="204"/>
      <c r="D1018" s="196" t="s">
        <v>196</v>
      </c>
      <c r="E1018" s="205" t="s">
        <v>5</v>
      </c>
      <c r="F1018" s="206" t="s">
        <v>935</v>
      </c>
      <c r="H1018" s="207">
        <v>9.3000000000000007</v>
      </c>
      <c r="I1018" s="208"/>
      <c r="L1018" s="204"/>
      <c r="M1018" s="209"/>
      <c r="N1018" s="210"/>
      <c r="O1018" s="210"/>
      <c r="P1018" s="210"/>
      <c r="Q1018" s="210"/>
      <c r="R1018" s="210"/>
      <c r="S1018" s="210"/>
      <c r="T1018" s="211"/>
      <c r="AT1018" s="205" t="s">
        <v>196</v>
      </c>
      <c r="AU1018" s="205" t="s">
        <v>80</v>
      </c>
      <c r="AV1018" s="13" t="s">
        <v>80</v>
      </c>
      <c r="AW1018" s="13" t="s">
        <v>37</v>
      </c>
      <c r="AX1018" s="13" t="s">
        <v>73</v>
      </c>
      <c r="AY1018" s="205" t="s">
        <v>187</v>
      </c>
    </row>
    <row r="1019" spans="2:65" s="13" customFormat="1">
      <c r="B1019" s="204"/>
      <c r="D1019" s="196" t="s">
        <v>196</v>
      </c>
      <c r="E1019" s="205" t="s">
        <v>5</v>
      </c>
      <c r="F1019" s="206" t="s">
        <v>936</v>
      </c>
      <c r="H1019" s="207">
        <v>9.1159999999999997</v>
      </c>
      <c r="I1019" s="208"/>
      <c r="L1019" s="204"/>
      <c r="M1019" s="209"/>
      <c r="N1019" s="210"/>
      <c r="O1019" s="210"/>
      <c r="P1019" s="210"/>
      <c r="Q1019" s="210"/>
      <c r="R1019" s="210"/>
      <c r="S1019" s="210"/>
      <c r="T1019" s="211"/>
      <c r="AT1019" s="205" t="s">
        <v>196</v>
      </c>
      <c r="AU1019" s="205" t="s">
        <v>80</v>
      </c>
      <c r="AV1019" s="13" t="s">
        <v>80</v>
      </c>
      <c r="AW1019" s="13" t="s">
        <v>37</v>
      </c>
      <c r="AX1019" s="13" t="s">
        <v>73</v>
      </c>
      <c r="AY1019" s="205" t="s">
        <v>187</v>
      </c>
    </row>
    <row r="1020" spans="2:65" s="14" customFormat="1">
      <c r="B1020" s="212"/>
      <c r="D1020" s="196" t="s">
        <v>196</v>
      </c>
      <c r="E1020" s="213" t="s">
        <v>5</v>
      </c>
      <c r="F1020" s="214" t="s">
        <v>201</v>
      </c>
      <c r="H1020" s="215">
        <v>38.692</v>
      </c>
      <c r="I1020" s="216"/>
      <c r="L1020" s="212"/>
      <c r="M1020" s="217"/>
      <c r="N1020" s="218"/>
      <c r="O1020" s="218"/>
      <c r="P1020" s="218"/>
      <c r="Q1020" s="218"/>
      <c r="R1020" s="218"/>
      <c r="S1020" s="218"/>
      <c r="T1020" s="219"/>
      <c r="AT1020" s="213" t="s">
        <v>196</v>
      </c>
      <c r="AU1020" s="213" t="s">
        <v>80</v>
      </c>
      <c r="AV1020" s="14" t="s">
        <v>202</v>
      </c>
      <c r="AW1020" s="14" t="s">
        <v>37</v>
      </c>
      <c r="AX1020" s="14" t="s">
        <v>73</v>
      </c>
      <c r="AY1020" s="213" t="s">
        <v>187</v>
      </c>
    </row>
    <row r="1021" spans="2:65" s="15" customFormat="1">
      <c r="B1021" s="220"/>
      <c r="D1021" s="221" t="s">
        <v>196</v>
      </c>
      <c r="E1021" s="222" t="s">
        <v>5</v>
      </c>
      <c r="F1021" s="223" t="s">
        <v>203</v>
      </c>
      <c r="H1021" s="224">
        <v>38.692</v>
      </c>
      <c r="I1021" s="225"/>
      <c r="L1021" s="220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196</v>
      </c>
      <c r="AU1021" s="229" t="s">
        <v>80</v>
      </c>
      <c r="AV1021" s="15" t="s">
        <v>194</v>
      </c>
      <c r="AW1021" s="15" t="s">
        <v>37</v>
      </c>
      <c r="AX1021" s="15" t="s">
        <v>24</v>
      </c>
      <c r="AY1021" s="229" t="s">
        <v>187</v>
      </c>
    </row>
    <row r="1022" spans="2:65" s="1" customFormat="1" ht="31.5" customHeight="1">
      <c r="B1022" s="182"/>
      <c r="C1022" s="183" t="s">
        <v>942</v>
      </c>
      <c r="D1022" s="183" t="s">
        <v>189</v>
      </c>
      <c r="E1022" s="184" t="s">
        <v>943</v>
      </c>
      <c r="F1022" s="185" t="s">
        <v>944</v>
      </c>
      <c r="G1022" s="186" t="s">
        <v>305</v>
      </c>
      <c r="H1022" s="187">
        <v>17.443000000000001</v>
      </c>
      <c r="I1022" s="188"/>
      <c r="J1022" s="189">
        <f>ROUND(I1022*H1022,2)</f>
        <v>0</v>
      </c>
      <c r="K1022" s="185" t="s">
        <v>193</v>
      </c>
      <c r="L1022" s="42"/>
      <c r="M1022" s="190" t="s">
        <v>5</v>
      </c>
      <c r="N1022" s="191" t="s">
        <v>44</v>
      </c>
      <c r="O1022" s="43"/>
      <c r="P1022" s="192">
        <f>O1022*H1022</f>
        <v>0</v>
      </c>
      <c r="Q1022" s="192">
        <v>5.3263499999999998E-2</v>
      </c>
      <c r="R1022" s="192">
        <f>Q1022*H1022</f>
        <v>0.92907523050000007</v>
      </c>
      <c r="S1022" s="192">
        <v>0</v>
      </c>
      <c r="T1022" s="193">
        <f>S1022*H1022</f>
        <v>0</v>
      </c>
      <c r="AR1022" s="25" t="s">
        <v>194</v>
      </c>
      <c r="AT1022" s="25" t="s">
        <v>189</v>
      </c>
      <c r="AU1022" s="25" t="s">
        <v>80</v>
      </c>
      <c r="AY1022" s="25" t="s">
        <v>187</v>
      </c>
      <c r="BE1022" s="194">
        <f>IF(N1022="základní",J1022,0)</f>
        <v>0</v>
      </c>
      <c r="BF1022" s="194">
        <f>IF(N1022="snížená",J1022,0)</f>
        <v>0</v>
      </c>
      <c r="BG1022" s="194">
        <f>IF(N1022="zákl. přenesená",J1022,0)</f>
        <v>0</v>
      </c>
      <c r="BH1022" s="194">
        <f>IF(N1022="sníž. přenesená",J1022,0)</f>
        <v>0</v>
      </c>
      <c r="BI1022" s="194">
        <f>IF(N1022="nulová",J1022,0)</f>
        <v>0</v>
      </c>
      <c r="BJ1022" s="25" t="s">
        <v>24</v>
      </c>
      <c r="BK1022" s="194">
        <f>ROUND(I1022*H1022,2)</f>
        <v>0</v>
      </c>
      <c r="BL1022" s="25" t="s">
        <v>194</v>
      </c>
      <c r="BM1022" s="25" t="s">
        <v>945</v>
      </c>
    </row>
    <row r="1023" spans="2:65" s="12" customFormat="1">
      <c r="B1023" s="195"/>
      <c r="D1023" s="196" t="s">
        <v>196</v>
      </c>
      <c r="E1023" s="197" t="s">
        <v>5</v>
      </c>
      <c r="F1023" s="198" t="s">
        <v>946</v>
      </c>
      <c r="H1023" s="199" t="s">
        <v>5</v>
      </c>
      <c r="I1023" s="200"/>
      <c r="L1023" s="195"/>
      <c r="M1023" s="201"/>
      <c r="N1023" s="202"/>
      <c r="O1023" s="202"/>
      <c r="P1023" s="202"/>
      <c r="Q1023" s="202"/>
      <c r="R1023" s="202"/>
      <c r="S1023" s="202"/>
      <c r="T1023" s="203"/>
      <c r="AT1023" s="199" t="s">
        <v>196</v>
      </c>
      <c r="AU1023" s="199" t="s">
        <v>80</v>
      </c>
      <c r="AV1023" s="12" t="s">
        <v>24</v>
      </c>
      <c r="AW1023" s="12" t="s">
        <v>37</v>
      </c>
      <c r="AX1023" s="12" t="s">
        <v>73</v>
      </c>
      <c r="AY1023" s="199" t="s">
        <v>187</v>
      </c>
    </row>
    <row r="1024" spans="2:65" s="12" customFormat="1">
      <c r="B1024" s="195"/>
      <c r="D1024" s="196" t="s">
        <v>196</v>
      </c>
      <c r="E1024" s="197" t="s">
        <v>5</v>
      </c>
      <c r="F1024" s="198" t="s">
        <v>947</v>
      </c>
      <c r="H1024" s="199" t="s">
        <v>5</v>
      </c>
      <c r="I1024" s="200"/>
      <c r="L1024" s="195"/>
      <c r="M1024" s="201"/>
      <c r="N1024" s="202"/>
      <c r="O1024" s="202"/>
      <c r="P1024" s="202"/>
      <c r="Q1024" s="202"/>
      <c r="R1024" s="202"/>
      <c r="S1024" s="202"/>
      <c r="T1024" s="203"/>
      <c r="AT1024" s="199" t="s">
        <v>196</v>
      </c>
      <c r="AU1024" s="199" t="s">
        <v>80</v>
      </c>
      <c r="AV1024" s="12" t="s">
        <v>24</v>
      </c>
      <c r="AW1024" s="12" t="s">
        <v>37</v>
      </c>
      <c r="AX1024" s="12" t="s">
        <v>73</v>
      </c>
      <c r="AY1024" s="199" t="s">
        <v>187</v>
      </c>
    </row>
    <row r="1025" spans="2:65" s="13" customFormat="1">
      <c r="B1025" s="204"/>
      <c r="D1025" s="196" t="s">
        <v>196</v>
      </c>
      <c r="E1025" s="205" t="s">
        <v>5</v>
      </c>
      <c r="F1025" s="206" t="s">
        <v>948</v>
      </c>
      <c r="H1025" s="207">
        <v>17.443000000000001</v>
      </c>
      <c r="I1025" s="208"/>
      <c r="L1025" s="204"/>
      <c r="M1025" s="209"/>
      <c r="N1025" s="210"/>
      <c r="O1025" s="210"/>
      <c r="P1025" s="210"/>
      <c r="Q1025" s="210"/>
      <c r="R1025" s="210"/>
      <c r="S1025" s="210"/>
      <c r="T1025" s="211"/>
      <c r="AT1025" s="205" t="s">
        <v>196</v>
      </c>
      <c r="AU1025" s="205" t="s">
        <v>80</v>
      </c>
      <c r="AV1025" s="13" t="s">
        <v>80</v>
      </c>
      <c r="AW1025" s="13" t="s">
        <v>37</v>
      </c>
      <c r="AX1025" s="13" t="s">
        <v>73</v>
      </c>
      <c r="AY1025" s="205" t="s">
        <v>187</v>
      </c>
    </row>
    <row r="1026" spans="2:65" s="14" customFormat="1">
      <c r="B1026" s="212"/>
      <c r="D1026" s="196" t="s">
        <v>196</v>
      </c>
      <c r="E1026" s="213" t="s">
        <v>5</v>
      </c>
      <c r="F1026" s="214" t="s">
        <v>201</v>
      </c>
      <c r="H1026" s="215">
        <v>17.443000000000001</v>
      </c>
      <c r="I1026" s="216"/>
      <c r="L1026" s="212"/>
      <c r="M1026" s="217"/>
      <c r="N1026" s="218"/>
      <c r="O1026" s="218"/>
      <c r="P1026" s="218"/>
      <c r="Q1026" s="218"/>
      <c r="R1026" s="218"/>
      <c r="S1026" s="218"/>
      <c r="T1026" s="219"/>
      <c r="AT1026" s="213" t="s">
        <v>196</v>
      </c>
      <c r="AU1026" s="213" t="s">
        <v>80</v>
      </c>
      <c r="AV1026" s="14" t="s">
        <v>202</v>
      </c>
      <c r="AW1026" s="14" t="s">
        <v>37</v>
      </c>
      <c r="AX1026" s="14" t="s">
        <v>73</v>
      </c>
      <c r="AY1026" s="213" t="s">
        <v>187</v>
      </c>
    </row>
    <row r="1027" spans="2:65" s="15" customFormat="1">
      <c r="B1027" s="220"/>
      <c r="D1027" s="221" t="s">
        <v>196</v>
      </c>
      <c r="E1027" s="222" t="s">
        <v>5</v>
      </c>
      <c r="F1027" s="223" t="s">
        <v>203</v>
      </c>
      <c r="H1027" s="224">
        <v>17.443000000000001</v>
      </c>
      <c r="I1027" s="225"/>
      <c r="L1027" s="220"/>
      <c r="M1027" s="226"/>
      <c r="N1027" s="227"/>
      <c r="O1027" s="227"/>
      <c r="P1027" s="227"/>
      <c r="Q1027" s="227"/>
      <c r="R1027" s="227"/>
      <c r="S1027" s="227"/>
      <c r="T1027" s="228"/>
      <c r="AT1027" s="229" t="s">
        <v>196</v>
      </c>
      <c r="AU1027" s="229" t="s">
        <v>80</v>
      </c>
      <c r="AV1027" s="15" t="s">
        <v>194</v>
      </c>
      <c r="AW1027" s="15" t="s">
        <v>37</v>
      </c>
      <c r="AX1027" s="15" t="s">
        <v>24</v>
      </c>
      <c r="AY1027" s="229" t="s">
        <v>187</v>
      </c>
    </row>
    <row r="1028" spans="2:65" s="1" customFormat="1" ht="22.5" customHeight="1">
      <c r="B1028" s="182"/>
      <c r="C1028" s="183" t="s">
        <v>949</v>
      </c>
      <c r="D1028" s="183" t="s">
        <v>189</v>
      </c>
      <c r="E1028" s="184" t="s">
        <v>950</v>
      </c>
      <c r="F1028" s="185" t="s">
        <v>951</v>
      </c>
      <c r="G1028" s="186" t="s">
        <v>277</v>
      </c>
      <c r="H1028" s="187">
        <v>959.74599999999998</v>
      </c>
      <c r="I1028" s="188"/>
      <c r="J1028" s="189">
        <f>ROUND(I1028*H1028,2)</f>
        <v>0</v>
      </c>
      <c r="K1028" s="185" t="s">
        <v>193</v>
      </c>
      <c r="L1028" s="42"/>
      <c r="M1028" s="190" t="s">
        <v>5</v>
      </c>
      <c r="N1028" s="191" t="s">
        <v>44</v>
      </c>
      <c r="O1028" s="43"/>
      <c r="P1028" s="192">
        <f>O1028*H1028</f>
        <v>0</v>
      </c>
      <c r="Q1028" s="192">
        <v>0</v>
      </c>
      <c r="R1028" s="192">
        <f>Q1028*H1028</f>
        <v>0</v>
      </c>
      <c r="S1028" s="192">
        <v>1.4E-2</v>
      </c>
      <c r="T1028" s="193">
        <f>S1028*H1028</f>
        <v>13.436444</v>
      </c>
      <c r="AR1028" s="25" t="s">
        <v>194</v>
      </c>
      <c r="AT1028" s="25" t="s">
        <v>189</v>
      </c>
      <c r="AU1028" s="25" t="s">
        <v>80</v>
      </c>
      <c r="AY1028" s="25" t="s">
        <v>187</v>
      </c>
      <c r="BE1028" s="194">
        <f>IF(N1028="základní",J1028,0)</f>
        <v>0</v>
      </c>
      <c r="BF1028" s="194">
        <f>IF(N1028="snížená",J1028,0)</f>
        <v>0</v>
      </c>
      <c r="BG1028" s="194">
        <f>IF(N1028="zákl. přenesená",J1028,0)</f>
        <v>0</v>
      </c>
      <c r="BH1028" s="194">
        <f>IF(N1028="sníž. přenesená",J1028,0)</f>
        <v>0</v>
      </c>
      <c r="BI1028" s="194">
        <f>IF(N1028="nulová",J1028,0)</f>
        <v>0</v>
      </c>
      <c r="BJ1028" s="25" t="s">
        <v>24</v>
      </c>
      <c r="BK1028" s="194">
        <f>ROUND(I1028*H1028,2)</f>
        <v>0</v>
      </c>
      <c r="BL1028" s="25" t="s">
        <v>194</v>
      </c>
      <c r="BM1028" s="25" t="s">
        <v>952</v>
      </c>
    </row>
    <row r="1029" spans="2:65" s="12" customFormat="1">
      <c r="B1029" s="195"/>
      <c r="D1029" s="196" t="s">
        <v>196</v>
      </c>
      <c r="E1029" s="197" t="s">
        <v>5</v>
      </c>
      <c r="F1029" s="198" t="s">
        <v>953</v>
      </c>
      <c r="H1029" s="199" t="s">
        <v>5</v>
      </c>
      <c r="I1029" s="200"/>
      <c r="L1029" s="195"/>
      <c r="M1029" s="201"/>
      <c r="N1029" s="202"/>
      <c r="O1029" s="202"/>
      <c r="P1029" s="202"/>
      <c r="Q1029" s="202"/>
      <c r="R1029" s="202"/>
      <c r="S1029" s="202"/>
      <c r="T1029" s="203"/>
      <c r="AT1029" s="199" t="s">
        <v>196</v>
      </c>
      <c r="AU1029" s="199" t="s">
        <v>80</v>
      </c>
      <c r="AV1029" s="12" t="s">
        <v>24</v>
      </c>
      <c r="AW1029" s="12" t="s">
        <v>37</v>
      </c>
      <c r="AX1029" s="12" t="s">
        <v>73</v>
      </c>
      <c r="AY1029" s="199" t="s">
        <v>187</v>
      </c>
    </row>
    <row r="1030" spans="2:65" s="12" customFormat="1">
      <c r="B1030" s="195"/>
      <c r="D1030" s="196" t="s">
        <v>196</v>
      </c>
      <c r="E1030" s="197" t="s">
        <v>5</v>
      </c>
      <c r="F1030" s="198" t="s">
        <v>479</v>
      </c>
      <c r="H1030" s="199" t="s">
        <v>5</v>
      </c>
      <c r="I1030" s="200"/>
      <c r="L1030" s="195"/>
      <c r="M1030" s="201"/>
      <c r="N1030" s="202"/>
      <c r="O1030" s="202"/>
      <c r="P1030" s="202"/>
      <c r="Q1030" s="202"/>
      <c r="R1030" s="202"/>
      <c r="S1030" s="202"/>
      <c r="T1030" s="203"/>
      <c r="AT1030" s="199" t="s">
        <v>196</v>
      </c>
      <c r="AU1030" s="199" t="s">
        <v>80</v>
      </c>
      <c r="AV1030" s="12" t="s">
        <v>24</v>
      </c>
      <c r="AW1030" s="12" t="s">
        <v>37</v>
      </c>
      <c r="AX1030" s="12" t="s">
        <v>73</v>
      </c>
      <c r="AY1030" s="199" t="s">
        <v>187</v>
      </c>
    </row>
    <row r="1031" spans="2:65" s="12" customFormat="1">
      <c r="B1031" s="195"/>
      <c r="D1031" s="196" t="s">
        <v>196</v>
      </c>
      <c r="E1031" s="197" t="s">
        <v>5</v>
      </c>
      <c r="F1031" s="198" t="s">
        <v>480</v>
      </c>
      <c r="H1031" s="199" t="s">
        <v>5</v>
      </c>
      <c r="I1031" s="200"/>
      <c r="L1031" s="195"/>
      <c r="M1031" s="201"/>
      <c r="N1031" s="202"/>
      <c r="O1031" s="202"/>
      <c r="P1031" s="202"/>
      <c r="Q1031" s="202"/>
      <c r="R1031" s="202"/>
      <c r="S1031" s="202"/>
      <c r="T1031" s="203"/>
      <c r="AT1031" s="199" t="s">
        <v>196</v>
      </c>
      <c r="AU1031" s="199" t="s">
        <v>80</v>
      </c>
      <c r="AV1031" s="12" t="s">
        <v>24</v>
      </c>
      <c r="AW1031" s="12" t="s">
        <v>37</v>
      </c>
      <c r="AX1031" s="12" t="s">
        <v>73</v>
      </c>
      <c r="AY1031" s="199" t="s">
        <v>187</v>
      </c>
    </row>
    <row r="1032" spans="2:65" s="12" customFormat="1">
      <c r="B1032" s="195"/>
      <c r="D1032" s="196" t="s">
        <v>196</v>
      </c>
      <c r="E1032" s="197" t="s">
        <v>5</v>
      </c>
      <c r="F1032" s="198" t="s">
        <v>823</v>
      </c>
      <c r="H1032" s="199" t="s">
        <v>5</v>
      </c>
      <c r="I1032" s="200"/>
      <c r="L1032" s="195"/>
      <c r="M1032" s="201"/>
      <c r="N1032" s="202"/>
      <c r="O1032" s="202"/>
      <c r="P1032" s="202"/>
      <c r="Q1032" s="202"/>
      <c r="R1032" s="202"/>
      <c r="S1032" s="202"/>
      <c r="T1032" s="203"/>
      <c r="AT1032" s="199" t="s">
        <v>196</v>
      </c>
      <c r="AU1032" s="199" t="s">
        <v>80</v>
      </c>
      <c r="AV1032" s="12" t="s">
        <v>24</v>
      </c>
      <c r="AW1032" s="12" t="s">
        <v>37</v>
      </c>
      <c r="AX1032" s="12" t="s">
        <v>73</v>
      </c>
      <c r="AY1032" s="199" t="s">
        <v>187</v>
      </c>
    </row>
    <row r="1033" spans="2:65" s="13" customFormat="1" ht="27">
      <c r="B1033" s="204"/>
      <c r="D1033" s="196" t="s">
        <v>196</v>
      </c>
      <c r="E1033" s="205" t="s">
        <v>5</v>
      </c>
      <c r="F1033" s="206" t="s">
        <v>824</v>
      </c>
      <c r="H1033" s="207">
        <v>202.48599999999999</v>
      </c>
      <c r="I1033" s="208"/>
      <c r="L1033" s="204"/>
      <c r="M1033" s="209"/>
      <c r="N1033" s="210"/>
      <c r="O1033" s="210"/>
      <c r="P1033" s="210"/>
      <c r="Q1033" s="210"/>
      <c r="R1033" s="210"/>
      <c r="S1033" s="210"/>
      <c r="T1033" s="211"/>
      <c r="AT1033" s="205" t="s">
        <v>196</v>
      </c>
      <c r="AU1033" s="205" t="s">
        <v>80</v>
      </c>
      <c r="AV1033" s="13" t="s">
        <v>80</v>
      </c>
      <c r="AW1033" s="13" t="s">
        <v>37</v>
      </c>
      <c r="AX1033" s="13" t="s">
        <v>73</v>
      </c>
      <c r="AY1033" s="205" t="s">
        <v>187</v>
      </c>
    </row>
    <row r="1034" spans="2:65" s="13" customFormat="1" ht="27">
      <c r="B1034" s="204"/>
      <c r="D1034" s="196" t="s">
        <v>196</v>
      </c>
      <c r="E1034" s="205" t="s">
        <v>5</v>
      </c>
      <c r="F1034" s="206" t="s">
        <v>825</v>
      </c>
      <c r="H1034" s="207">
        <v>66.563000000000002</v>
      </c>
      <c r="I1034" s="208"/>
      <c r="L1034" s="204"/>
      <c r="M1034" s="209"/>
      <c r="N1034" s="210"/>
      <c r="O1034" s="210"/>
      <c r="P1034" s="210"/>
      <c r="Q1034" s="210"/>
      <c r="R1034" s="210"/>
      <c r="S1034" s="210"/>
      <c r="T1034" s="211"/>
      <c r="AT1034" s="205" t="s">
        <v>196</v>
      </c>
      <c r="AU1034" s="205" t="s">
        <v>80</v>
      </c>
      <c r="AV1034" s="13" t="s">
        <v>80</v>
      </c>
      <c r="AW1034" s="13" t="s">
        <v>37</v>
      </c>
      <c r="AX1034" s="13" t="s">
        <v>73</v>
      </c>
      <c r="AY1034" s="205" t="s">
        <v>187</v>
      </c>
    </row>
    <row r="1035" spans="2:65" s="12" customFormat="1">
      <c r="B1035" s="195"/>
      <c r="D1035" s="196" t="s">
        <v>196</v>
      </c>
      <c r="E1035" s="197" t="s">
        <v>5</v>
      </c>
      <c r="F1035" s="198" t="s">
        <v>535</v>
      </c>
      <c r="H1035" s="199" t="s">
        <v>5</v>
      </c>
      <c r="I1035" s="200"/>
      <c r="L1035" s="195"/>
      <c r="M1035" s="201"/>
      <c r="N1035" s="202"/>
      <c r="O1035" s="202"/>
      <c r="P1035" s="202"/>
      <c r="Q1035" s="202"/>
      <c r="R1035" s="202"/>
      <c r="S1035" s="202"/>
      <c r="T1035" s="203"/>
      <c r="AT1035" s="199" t="s">
        <v>196</v>
      </c>
      <c r="AU1035" s="199" t="s">
        <v>80</v>
      </c>
      <c r="AV1035" s="12" t="s">
        <v>24</v>
      </c>
      <c r="AW1035" s="12" t="s">
        <v>37</v>
      </c>
      <c r="AX1035" s="12" t="s">
        <v>73</v>
      </c>
      <c r="AY1035" s="199" t="s">
        <v>187</v>
      </c>
    </row>
    <row r="1036" spans="2:65" s="13" customFormat="1">
      <c r="B1036" s="204"/>
      <c r="D1036" s="196" t="s">
        <v>196</v>
      </c>
      <c r="E1036" s="205" t="s">
        <v>5</v>
      </c>
      <c r="F1036" s="206" t="s">
        <v>572</v>
      </c>
      <c r="H1036" s="207">
        <v>152.191</v>
      </c>
      <c r="I1036" s="208"/>
      <c r="L1036" s="204"/>
      <c r="M1036" s="209"/>
      <c r="N1036" s="210"/>
      <c r="O1036" s="210"/>
      <c r="P1036" s="210"/>
      <c r="Q1036" s="210"/>
      <c r="R1036" s="210"/>
      <c r="S1036" s="210"/>
      <c r="T1036" s="211"/>
      <c r="AT1036" s="205" t="s">
        <v>196</v>
      </c>
      <c r="AU1036" s="205" t="s">
        <v>80</v>
      </c>
      <c r="AV1036" s="13" t="s">
        <v>80</v>
      </c>
      <c r="AW1036" s="13" t="s">
        <v>37</v>
      </c>
      <c r="AX1036" s="13" t="s">
        <v>73</v>
      </c>
      <c r="AY1036" s="205" t="s">
        <v>187</v>
      </c>
    </row>
    <row r="1037" spans="2:65" s="12" customFormat="1">
      <c r="B1037" s="195"/>
      <c r="D1037" s="196" t="s">
        <v>196</v>
      </c>
      <c r="E1037" s="197" t="s">
        <v>5</v>
      </c>
      <c r="F1037" s="198" t="s">
        <v>458</v>
      </c>
      <c r="H1037" s="199" t="s">
        <v>5</v>
      </c>
      <c r="I1037" s="200"/>
      <c r="L1037" s="195"/>
      <c r="M1037" s="201"/>
      <c r="N1037" s="202"/>
      <c r="O1037" s="202"/>
      <c r="P1037" s="202"/>
      <c r="Q1037" s="202"/>
      <c r="R1037" s="202"/>
      <c r="S1037" s="202"/>
      <c r="T1037" s="203"/>
      <c r="AT1037" s="199" t="s">
        <v>196</v>
      </c>
      <c r="AU1037" s="199" t="s">
        <v>80</v>
      </c>
      <c r="AV1037" s="12" t="s">
        <v>24</v>
      </c>
      <c r="AW1037" s="12" t="s">
        <v>37</v>
      </c>
      <c r="AX1037" s="12" t="s">
        <v>73</v>
      </c>
      <c r="AY1037" s="199" t="s">
        <v>187</v>
      </c>
    </row>
    <row r="1038" spans="2:65" s="13" customFormat="1">
      <c r="B1038" s="204"/>
      <c r="D1038" s="196" t="s">
        <v>196</v>
      </c>
      <c r="E1038" s="205" t="s">
        <v>5</v>
      </c>
      <c r="F1038" s="206" t="s">
        <v>954</v>
      </c>
      <c r="H1038" s="207">
        <v>128</v>
      </c>
      <c r="I1038" s="208"/>
      <c r="L1038" s="204"/>
      <c r="M1038" s="209"/>
      <c r="N1038" s="210"/>
      <c r="O1038" s="210"/>
      <c r="P1038" s="210"/>
      <c r="Q1038" s="210"/>
      <c r="R1038" s="210"/>
      <c r="S1038" s="210"/>
      <c r="T1038" s="211"/>
      <c r="AT1038" s="205" t="s">
        <v>196</v>
      </c>
      <c r="AU1038" s="205" t="s">
        <v>80</v>
      </c>
      <c r="AV1038" s="13" t="s">
        <v>80</v>
      </c>
      <c r="AW1038" s="13" t="s">
        <v>37</v>
      </c>
      <c r="AX1038" s="13" t="s">
        <v>73</v>
      </c>
      <c r="AY1038" s="205" t="s">
        <v>187</v>
      </c>
    </row>
    <row r="1039" spans="2:65" s="13" customFormat="1">
      <c r="B1039" s="204"/>
      <c r="D1039" s="196" t="s">
        <v>196</v>
      </c>
      <c r="E1039" s="205" t="s">
        <v>5</v>
      </c>
      <c r="F1039" s="206" t="s">
        <v>955</v>
      </c>
      <c r="H1039" s="207">
        <v>20.48</v>
      </c>
      <c r="I1039" s="208"/>
      <c r="L1039" s="204"/>
      <c r="M1039" s="209"/>
      <c r="N1039" s="210"/>
      <c r="O1039" s="210"/>
      <c r="P1039" s="210"/>
      <c r="Q1039" s="210"/>
      <c r="R1039" s="210"/>
      <c r="S1039" s="210"/>
      <c r="T1039" s="211"/>
      <c r="AT1039" s="205" t="s">
        <v>196</v>
      </c>
      <c r="AU1039" s="205" t="s">
        <v>80</v>
      </c>
      <c r="AV1039" s="13" t="s">
        <v>80</v>
      </c>
      <c r="AW1039" s="13" t="s">
        <v>37</v>
      </c>
      <c r="AX1039" s="13" t="s">
        <v>73</v>
      </c>
      <c r="AY1039" s="205" t="s">
        <v>187</v>
      </c>
    </row>
    <row r="1040" spans="2:65" s="13" customFormat="1">
      <c r="B1040" s="204"/>
      <c r="D1040" s="196" t="s">
        <v>196</v>
      </c>
      <c r="E1040" s="205" t="s">
        <v>5</v>
      </c>
      <c r="F1040" s="206" t="s">
        <v>956</v>
      </c>
      <c r="H1040" s="207">
        <v>17.745000000000001</v>
      </c>
      <c r="I1040" s="208"/>
      <c r="L1040" s="204"/>
      <c r="M1040" s="209"/>
      <c r="N1040" s="210"/>
      <c r="O1040" s="210"/>
      <c r="P1040" s="210"/>
      <c r="Q1040" s="210"/>
      <c r="R1040" s="210"/>
      <c r="S1040" s="210"/>
      <c r="T1040" s="211"/>
      <c r="AT1040" s="205" t="s">
        <v>196</v>
      </c>
      <c r="AU1040" s="205" t="s">
        <v>80</v>
      </c>
      <c r="AV1040" s="13" t="s">
        <v>80</v>
      </c>
      <c r="AW1040" s="13" t="s">
        <v>37</v>
      </c>
      <c r="AX1040" s="13" t="s">
        <v>73</v>
      </c>
      <c r="AY1040" s="205" t="s">
        <v>187</v>
      </c>
    </row>
    <row r="1041" spans="2:51" s="13" customFormat="1">
      <c r="B1041" s="204"/>
      <c r="D1041" s="196" t="s">
        <v>196</v>
      </c>
      <c r="E1041" s="205" t="s">
        <v>5</v>
      </c>
      <c r="F1041" s="206" t="s">
        <v>462</v>
      </c>
      <c r="H1041" s="207">
        <v>13.02</v>
      </c>
      <c r="I1041" s="208"/>
      <c r="L1041" s="204"/>
      <c r="M1041" s="209"/>
      <c r="N1041" s="210"/>
      <c r="O1041" s="210"/>
      <c r="P1041" s="210"/>
      <c r="Q1041" s="210"/>
      <c r="R1041" s="210"/>
      <c r="S1041" s="210"/>
      <c r="T1041" s="211"/>
      <c r="AT1041" s="205" t="s">
        <v>196</v>
      </c>
      <c r="AU1041" s="205" t="s">
        <v>80</v>
      </c>
      <c r="AV1041" s="13" t="s">
        <v>80</v>
      </c>
      <c r="AW1041" s="13" t="s">
        <v>37</v>
      </c>
      <c r="AX1041" s="13" t="s">
        <v>73</v>
      </c>
      <c r="AY1041" s="205" t="s">
        <v>187</v>
      </c>
    </row>
    <row r="1042" spans="2:51" s="13" customFormat="1">
      <c r="B1042" s="204"/>
      <c r="D1042" s="196" t="s">
        <v>196</v>
      </c>
      <c r="E1042" s="205" t="s">
        <v>5</v>
      </c>
      <c r="F1042" s="206" t="s">
        <v>957</v>
      </c>
      <c r="H1042" s="207">
        <v>13.16</v>
      </c>
      <c r="I1042" s="208"/>
      <c r="L1042" s="204"/>
      <c r="M1042" s="209"/>
      <c r="N1042" s="210"/>
      <c r="O1042" s="210"/>
      <c r="P1042" s="210"/>
      <c r="Q1042" s="210"/>
      <c r="R1042" s="210"/>
      <c r="S1042" s="210"/>
      <c r="T1042" s="211"/>
      <c r="AT1042" s="205" t="s">
        <v>196</v>
      </c>
      <c r="AU1042" s="205" t="s">
        <v>80</v>
      </c>
      <c r="AV1042" s="13" t="s">
        <v>80</v>
      </c>
      <c r="AW1042" s="13" t="s">
        <v>37</v>
      </c>
      <c r="AX1042" s="13" t="s">
        <v>73</v>
      </c>
      <c r="AY1042" s="205" t="s">
        <v>187</v>
      </c>
    </row>
    <row r="1043" spans="2:51" s="13" customFormat="1">
      <c r="B1043" s="204"/>
      <c r="D1043" s="196" t="s">
        <v>196</v>
      </c>
      <c r="E1043" s="205" t="s">
        <v>5</v>
      </c>
      <c r="F1043" s="206" t="s">
        <v>958</v>
      </c>
      <c r="H1043" s="207">
        <v>3.76</v>
      </c>
      <c r="I1043" s="208"/>
      <c r="L1043" s="204"/>
      <c r="M1043" s="209"/>
      <c r="N1043" s="210"/>
      <c r="O1043" s="210"/>
      <c r="P1043" s="210"/>
      <c r="Q1043" s="210"/>
      <c r="R1043" s="210"/>
      <c r="S1043" s="210"/>
      <c r="T1043" s="211"/>
      <c r="AT1043" s="205" t="s">
        <v>196</v>
      </c>
      <c r="AU1043" s="205" t="s">
        <v>80</v>
      </c>
      <c r="AV1043" s="13" t="s">
        <v>80</v>
      </c>
      <c r="AW1043" s="13" t="s">
        <v>37</v>
      </c>
      <c r="AX1043" s="13" t="s">
        <v>73</v>
      </c>
      <c r="AY1043" s="205" t="s">
        <v>187</v>
      </c>
    </row>
    <row r="1044" spans="2:51" s="13" customFormat="1">
      <c r="B1044" s="204"/>
      <c r="D1044" s="196" t="s">
        <v>196</v>
      </c>
      <c r="E1044" s="205" t="s">
        <v>5</v>
      </c>
      <c r="F1044" s="206" t="s">
        <v>959</v>
      </c>
      <c r="H1044" s="207">
        <v>24.49</v>
      </c>
      <c r="I1044" s="208"/>
      <c r="L1044" s="204"/>
      <c r="M1044" s="209"/>
      <c r="N1044" s="210"/>
      <c r="O1044" s="210"/>
      <c r="P1044" s="210"/>
      <c r="Q1044" s="210"/>
      <c r="R1044" s="210"/>
      <c r="S1044" s="210"/>
      <c r="T1044" s="211"/>
      <c r="AT1044" s="205" t="s">
        <v>196</v>
      </c>
      <c r="AU1044" s="205" t="s">
        <v>80</v>
      </c>
      <c r="AV1044" s="13" t="s">
        <v>80</v>
      </c>
      <c r="AW1044" s="13" t="s">
        <v>37</v>
      </c>
      <c r="AX1044" s="13" t="s">
        <v>73</v>
      </c>
      <c r="AY1044" s="205" t="s">
        <v>187</v>
      </c>
    </row>
    <row r="1045" spans="2:51" s="13" customFormat="1">
      <c r="B1045" s="204"/>
      <c r="D1045" s="196" t="s">
        <v>196</v>
      </c>
      <c r="E1045" s="205" t="s">
        <v>5</v>
      </c>
      <c r="F1045" s="206" t="s">
        <v>960</v>
      </c>
      <c r="H1045" s="207">
        <v>20.934999999999999</v>
      </c>
      <c r="I1045" s="208"/>
      <c r="L1045" s="204"/>
      <c r="M1045" s="209"/>
      <c r="N1045" s="210"/>
      <c r="O1045" s="210"/>
      <c r="P1045" s="210"/>
      <c r="Q1045" s="210"/>
      <c r="R1045" s="210"/>
      <c r="S1045" s="210"/>
      <c r="T1045" s="211"/>
      <c r="AT1045" s="205" t="s">
        <v>196</v>
      </c>
      <c r="AU1045" s="205" t="s">
        <v>80</v>
      </c>
      <c r="AV1045" s="13" t="s">
        <v>80</v>
      </c>
      <c r="AW1045" s="13" t="s">
        <v>37</v>
      </c>
      <c r="AX1045" s="13" t="s">
        <v>73</v>
      </c>
      <c r="AY1045" s="205" t="s">
        <v>187</v>
      </c>
    </row>
    <row r="1046" spans="2:51" s="14" customFormat="1">
      <c r="B1046" s="212"/>
      <c r="D1046" s="196" t="s">
        <v>196</v>
      </c>
      <c r="E1046" s="213" t="s">
        <v>5</v>
      </c>
      <c r="F1046" s="214" t="s">
        <v>201</v>
      </c>
      <c r="H1046" s="215">
        <v>662.83</v>
      </c>
      <c r="I1046" s="216"/>
      <c r="L1046" s="212"/>
      <c r="M1046" s="217"/>
      <c r="N1046" s="218"/>
      <c r="O1046" s="218"/>
      <c r="P1046" s="218"/>
      <c r="Q1046" s="218"/>
      <c r="R1046" s="218"/>
      <c r="S1046" s="218"/>
      <c r="T1046" s="219"/>
      <c r="AT1046" s="213" t="s">
        <v>196</v>
      </c>
      <c r="AU1046" s="213" t="s">
        <v>80</v>
      </c>
      <c r="AV1046" s="14" t="s">
        <v>202</v>
      </c>
      <c r="AW1046" s="14" t="s">
        <v>37</v>
      </c>
      <c r="AX1046" s="14" t="s">
        <v>73</v>
      </c>
      <c r="AY1046" s="213" t="s">
        <v>187</v>
      </c>
    </row>
    <row r="1047" spans="2:51" s="12" customFormat="1">
      <c r="B1047" s="195"/>
      <c r="D1047" s="196" t="s">
        <v>196</v>
      </c>
      <c r="E1047" s="197" t="s">
        <v>5</v>
      </c>
      <c r="F1047" s="198" t="s">
        <v>961</v>
      </c>
      <c r="H1047" s="199" t="s">
        <v>5</v>
      </c>
      <c r="I1047" s="200"/>
      <c r="L1047" s="195"/>
      <c r="M1047" s="201"/>
      <c r="N1047" s="202"/>
      <c r="O1047" s="202"/>
      <c r="P1047" s="202"/>
      <c r="Q1047" s="202"/>
      <c r="R1047" s="202"/>
      <c r="S1047" s="202"/>
      <c r="T1047" s="203"/>
      <c r="AT1047" s="199" t="s">
        <v>196</v>
      </c>
      <c r="AU1047" s="199" t="s">
        <v>80</v>
      </c>
      <c r="AV1047" s="12" t="s">
        <v>24</v>
      </c>
      <c r="AW1047" s="12" t="s">
        <v>37</v>
      </c>
      <c r="AX1047" s="12" t="s">
        <v>73</v>
      </c>
      <c r="AY1047" s="199" t="s">
        <v>187</v>
      </c>
    </row>
    <row r="1048" spans="2:51" s="12" customFormat="1">
      <c r="B1048" s="195"/>
      <c r="D1048" s="196" t="s">
        <v>196</v>
      </c>
      <c r="E1048" s="197" t="s">
        <v>5</v>
      </c>
      <c r="F1048" s="198" t="s">
        <v>841</v>
      </c>
      <c r="H1048" s="199" t="s">
        <v>5</v>
      </c>
      <c r="I1048" s="200"/>
      <c r="L1048" s="195"/>
      <c r="M1048" s="201"/>
      <c r="N1048" s="202"/>
      <c r="O1048" s="202"/>
      <c r="P1048" s="202"/>
      <c r="Q1048" s="202"/>
      <c r="R1048" s="202"/>
      <c r="S1048" s="202"/>
      <c r="T1048" s="203"/>
      <c r="AT1048" s="199" t="s">
        <v>196</v>
      </c>
      <c r="AU1048" s="199" t="s">
        <v>80</v>
      </c>
      <c r="AV1048" s="12" t="s">
        <v>24</v>
      </c>
      <c r="AW1048" s="12" t="s">
        <v>37</v>
      </c>
      <c r="AX1048" s="12" t="s">
        <v>73</v>
      </c>
      <c r="AY1048" s="199" t="s">
        <v>187</v>
      </c>
    </row>
    <row r="1049" spans="2:51" s="13" customFormat="1">
      <c r="B1049" s="204"/>
      <c r="D1049" s="196" t="s">
        <v>196</v>
      </c>
      <c r="E1049" s="205" t="s">
        <v>5</v>
      </c>
      <c r="F1049" s="206" t="s">
        <v>842</v>
      </c>
      <c r="H1049" s="207">
        <v>147.9</v>
      </c>
      <c r="I1049" s="208"/>
      <c r="L1049" s="204"/>
      <c r="M1049" s="209"/>
      <c r="N1049" s="210"/>
      <c r="O1049" s="210"/>
      <c r="P1049" s="210"/>
      <c r="Q1049" s="210"/>
      <c r="R1049" s="210"/>
      <c r="S1049" s="210"/>
      <c r="T1049" s="211"/>
      <c r="AT1049" s="205" t="s">
        <v>196</v>
      </c>
      <c r="AU1049" s="205" t="s">
        <v>80</v>
      </c>
      <c r="AV1049" s="13" t="s">
        <v>80</v>
      </c>
      <c r="AW1049" s="13" t="s">
        <v>37</v>
      </c>
      <c r="AX1049" s="13" t="s">
        <v>73</v>
      </c>
      <c r="AY1049" s="205" t="s">
        <v>187</v>
      </c>
    </row>
    <row r="1050" spans="2:51" s="13" customFormat="1">
      <c r="B1050" s="204"/>
      <c r="D1050" s="196" t="s">
        <v>196</v>
      </c>
      <c r="E1050" s="205" t="s">
        <v>5</v>
      </c>
      <c r="F1050" s="206" t="s">
        <v>843</v>
      </c>
      <c r="H1050" s="207">
        <v>48.36</v>
      </c>
      <c r="I1050" s="208"/>
      <c r="L1050" s="204"/>
      <c r="M1050" s="209"/>
      <c r="N1050" s="210"/>
      <c r="O1050" s="210"/>
      <c r="P1050" s="210"/>
      <c r="Q1050" s="210"/>
      <c r="R1050" s="210"/>
      <c r="S1050" s="210"/>
      <c r="T1050" s="211"/>
      <c r="AT1050" s="205" t="s">
        <v>196</v>
      </c>
      <c r="AU1050" s="205" t="s">
        <v>80</v>
      </c>
      <c r="AV1050" s="13" t="s">
        <v>80</v>
      </c>
      <c r="AW1050" s="13" t="s">
        <v>37</v>
      </c>
      <c r="AX1050" s="13" t="s">
        <v>73</v>
      </c>
      <c r="AY1050" s="205" t="s">
        <v>187</v>
      </c>
    </row>
    <row r="1051" spans="2:51" s="13" customFormat="1">
      <c r="B1051" s="204"/>
      <c r="D1051" s="196" t="s">
        <v>196</v>
      </c>
      <c r="E1051" s="205" t="s">
        <v>5</v>
      </c>
      <c r="F1051" s="206" t="s">
        <v>844</v>
      </c>
      <c r="H1051" s="207">
        <v>23.32</v>
      </c>
      <c r="I1051" s="208"/>
      <c r="L1051" s="204"/>
      <c r="M1051" s="209"/>
      <c r="N1051" s="210"/>
      <c r="O1051" s="210"/>
      <c r="P1051" s="210"/>
      <c r="Q1051" s="210"/>
      <c r="R1051" s="210"/>
      <c r="S1051" s="210"/>
      <c r="T1051" s="211"/>
      <c r="AT1051" s="205" t="s">
        <v>196</v>
      </c>
      <c r="AU1051" s="205" t="s">
        <v>80</v>
      </c>
      <c r="AV1051" s="13" t="s">
        <v>80</v>
      </c>
      <c r="AW1051" s="13" t="s">
        <v>37</v>
      </c>
      <c r="AX1051" s="13" t="s">
        <v>73</v>
      </c>
      <c r="AY1051" s="205" t="s">
        <v>187</v>
      </c>
    </row>
    <row r="1052" spans="2:51" s="13" customFormat="1">
      <c r="B1052" s="204"/>
      <c r="D1052" s="196" t="s">
        <v>196</v>
      </c>
      <c r="E1052" s="205" t="s">
        <v>5</v>
      </c>
      <c r="F1052" s="206" t="s">
        <v>845</v>
      </c>
      <c r="H1052" s="207">
        <v>100.82</v>
      </c>
      <c r="I1052" s="208"/>
      <c r="L1052" s="204"/>
      <c r="M1052" s="209"/>
      <c r="N1052" s="210"/>
      <c r="O1052" s="210"/>
      <c r="P1052" s="210"/>
      <c r="Q1052" s="210"/>
      <c r="R1052" s="210"/>
      <c r="S1052" s="210"/>
      <c r="T1052" s="211"/>
      <c r="AT1052" s="205" t="s">
        <v>196</v>
      </c>
      <c r="AU1052" s="205" t="s">
        <v>80</v>
      </c>
      <c r="AV1052" s="13" t="s">
        <v>80</v>
      </c>
      <c r="AW1052" s="13" t="s">
        <v>37</v>
      </c>
      <c r="AX1052" s="13" t="s">
        <v>73</v>
      </c>
      <c r="AY1052" s="205" t="s">
        <v>187</v>
      </c>
    </row>
    <row r="1053" spans="2:51" s="12" customFormat="1">
      <c r="B1053" s="195"/>
      <c r="D1053" s="196" t="s">
        <v>196</v>
      </c>
      <c r="E1053" s="197" t="s">
        <v>5</v>
      </c>
      <c r="F1053" s="198" t="s">
        <v>846</v>
      </c>
      <c r="H1053" s="199" t="s">
        <v>5</v>
      </c>
      <c r="I1053" s="200"/>
      <c r="L1053" s="195"/>
      <c r="M1053" s="201"/>
      <c r="N1053" s="202"/>
      <c r="O1053" s="202"/>
      <c r="P1053" s="202"/>
      <c r="Q1053" s="202"/>
      <c r="R1053" s="202"/>
      <c r="S1053" s="202"/>
      <c r="T1053" s="203"/>
      <c r="AT1053" s="199" t="s">
        <v>196</v>
      </c>
      <c r="AU1053" s="199" t="s">
        <v>80</v>
      </c>
      <c r="AV1053" s="12" t="s">
        <v>24</v>
      </c>
      <c r="AW1053" s="12" t="s">
        <v>37</v>
      </c>
      <c r="AX1053" s="12" t="s">
        <v>73</v>
      </c>
      <c r="AY1053" s="199" t="s">
        <v>187</v>
      </c>
    </row>
    <row r="1054" spans="2:51" s="13" customFormat="1">
      <c r="B1054" s="204"/>
      <c r="D1054" s="196" t="s">
        <v>196</v>
      </c>
      <c r="E1054" s="205" t="s">
        <v>5</v>
      </c>
      <c r="F1054" s="206" t="s">
        <v>847</v>
      </c>
      <c r="H1054" s="207">
        <v>-11</v>
      </c>
      <c r="I1054" s="208"/>
      <c r="L1054" s="204"/>
      <c r="M1054" s="209"/>
      <c r="N1054" s="210"/>
      <c r="O1054" s="210"/>
      <c r="P1054" s="210"/>
      <c r="Q1054" s="210"/>
      <c r="R1054" s="210"/>
      <c r="S1054" s="210"/>
      <c r="T1054" s="211"/>
      <c r="AT1054" s="205" t="s">
        <v>196</v>
      </c>
      <c r="AU1054" s="205" t="s">
        <v>80</v>
      </c>
      <c r="AV1054" s="13" t="s">
        <v>80</v>
      </c>
      <c r="AW1054" s="13" t="s">
        <v>37</v>
      </c>
      <c r="AX1054" s="13" t="s">
        <v>73</v>
      </c>
      <c r="AY1054" s="205" t="s">
        <v>187</v>
      </c>
    </row>
    <row r="1055" spans="2:51" s="13" customFormat="1">
      <c r="B1055" s="204"/>
      <c r="D1055" s="196" t="s">
        <v>196</v>
      </c>
      <c r="E1055" s="205" t="s">
        <v>5</v>
      </c>
      <c r="F1055" s="206" t="s">
        <v>848</v>
      </c>
      <c r="H1055" s="207">
        <v>-3.51</v>
      </c>
      <c r="I1055" s="208"/>
      <c r="L1055" s="204"/>
      <c r="M1055" s="209"/>
      <c r="N1055" s="210"/>
      <c r="O1055" s="210"/>
      <c r="P1055" s="210"/>
      <c r="Q1055" s="210"/>
      <c r="R1055" s="210"/>
      <c r="S1055" s="210"/>
      <c r="T1055" s="211"/>
      <c r="AT1055" s="205" t="s">
        <v>196</v>
      </c>
      <c r="AU1055" s="205" t="s">
        <v>80</v>
      </c>
      <c r="AV1055" s="13" t="s">
        <v>80</v>
      </c>
      <c r="AW1055" s="13" t="s">
        <v>37</v>
      </c>
      <c r="AX1055" s="13" t="s">
        <v>73</v>
      </c>
      <c r="AY1055" s="205" t="s">
        <v>187</v>
      </c>
    </row>
    <row r="1056" spans="2:51" s="13" customFormat="1">
      <c r="B1056" s="204"/>
      <c r="D1056" s="196" t="s">
        <v>196</v>
      </c>
      <c r="E1056" s="205" t="s">
        <v>5</v>
      </c>
      <c r="F1056" s="206" t="s">
        <v>849</v>
      </c>
      <c r="H1056" s="207">
        <v>-2.4239999999999999</v>
      </c>
      <c r="I1056" s="208"/>
      <c r="L1056" s="204"/>
      <c r="M1056" s="209"/>
      <c r="N1056" s="210"/>
      <c r="O1056" s="210"/>
      <c r="P1056" s="210"/>
      <c r="Q1056" s="210"/>
      <c r="R1056" s="210"/>
      <c r="S1056" s="210"/>
      <c r="T1056" s="211"/>
      <c r="AT1056" s="205" t="s">
        <v>196</v>
      </c>
      <c r="AU1056" s="205" t="s">
        <v>80</v>
      </c>
      <c r="AV1056" s="13" t="s">
        <v>80</v>
      </c>
      <c r="AW1056" s="13" t="s">
        <v>37</v>
      </c>
      <c r="AX1056" s="13" t="s">
        <v>73</v>
      </c>
      <c r="AY1056" s="205" t="s">
        <v>187</v>
      </c>
    </row>
    <row r="1057" spans="2:65" s="13" customFormat="1">
      <c r="B1057" s="204"/>
      <c r="D1057" s="196" t="s">
        <v>196</v>
      </c>
      <c r="E1057" s="205" t="s">
        <v>5</v>
      </c>
      <c r="F1057" s="206" t="s">
        <v>850</v>
      </c>
      <c r="H1057" s="207">
        <v>-3.3</v>
      </c>
      <c r="I1057" s="208"/>
      <c r="L1057" s="204"/>
      <c r="M1057" s="209"/>
      <c r="N1057" s="210"/>
      <c r="O1057" s="210"/>
      <c r="P1057" s="210"/>
      <c r="Q1057" s="210"/>
      <c r="R1057" s="210"/>
      <c r="S1057" s="210"/>
      <c r="T1057" s="211"/>
      <c r="AT1057" s="205" t="s">
        <v>196</v>
      </c>
      <c r="AU1057" s="205" t="s">
        <v>80</v>
      </c>
      <c r="AV1057" s="13" t="s">
        <v>80</v>
      </c>
      <c r="AW1057" s="13" t="s">
        <v>37</v>
      </c>
      <c r="AX1057" s="13" t="s">
        <v>73</v>
      </c>
      <c r="AY1057" s="205" t="s">
        <v>187</v>
      </c>
    </row>
    <row r="1058" spans="2:65" s="13" customFormat="1">
      <c r="B1058" s="204"/>
      <c r="D1058" s="196" t="s">
        <v>196</v>
      </c>
      <c r="E1058" s="205" t="s">
        <v>5</v>
      </c>
      <c r="F1058" s="206" t="s">
        <v>851</v>
      </c>
      <c r="H1058" s="207">
        <v>-3.25</v>
      </c>
      <c r="I1058" s="208"/>
      <c r="L1058" s="204"/>
      <c r="M1058" s="209"/>
      <c r="N1058" s="210"/>
      <c r="O1058" s="210"/>
      <c r="P1058" s="210"/>
      <c r="Q1058" s="210"/>
      <c r="R1058" s="210"/>
      <c r="S1058" s="210"/>
      <c r="T1058" s="211"/>
      <c r="AT1058" s="205" t="s">
        <v>196</v>
      </c>
      <c r="AU1058" s="205" t="s">
        <v>80</v>
      </c>
      <c r="AV1058" s="13" t="s">
        <v>80</v>
      </c>
      <c r="AW1058" s="13" t="s">
        <v>37</v>
      </c>
      <c r="AX1058" s="13" t="s">
        <v>73</v>
      </c>
      <c r="AY1058" s="205" t="s">
        <v>187</v>
      </c>
    </row>
    <row r="1059" spans="2:65" s="14" customFormat="1">
      <c r="B1059" s="212"/>
      <c r="D1059" s="196" t="s">
        <v>196</v>
      </c>
      <c r="E1059" s="213" t="s">
        <v>5</v>
      </c>
      <c r="F1059" s="214" t="s">
        <v>201</v>
      </c>
      <c r="H1059" s="215">
        <v>296.916</v>
      </c>
      <c r="I1059" s="216"/>
      <c r="L1059" s="212"/>
      <c r="M1059" s="217"/>
      <c r="N1059" s="218"/>
      <c r="O1059" s="218"/>
      <c r="P1059" s="218"/>
      <c r="Q1059" s="218"/>
      <c r="R1059" s="218"/>
      <c r="S1059" s="218"/>
      <c r="T1059" s="219"/>
      <c r="AT1059" s="213" t="s">
        <v>196</v>
      </c>
      <c r="AU1059" s="213" t="s">
        <v>80</v>
      </c>
      <c r="AV1059" s="14" t="s">
        <v>202</v>
      </c>
      <c r="AW1059" s="14" t="s">
        <v>37</v>
      </c>
      <c r="AX1059" s="14" t="s">
        <v>73</v>
      </c>
      <c r="AY1059" s="213" t="s">
        <v>187</v>
      </c>
    </row>
    <row r="1060" spans="2:65" s="15" customFormat="1">
      <c r="B1060" s="220"/>
      <c r="D1060" s="221" t="s">
        <v>196</v>
      </c>
      <c r="E1060" s="222" t="s">
        <v>5</v>
      </c>
      <c r="F1060" s="223" t="s">
        <v>203</v>
      </c>
      <c r="H1060" s="224">
        <v>959.74599999999998</v>
      </c>
      <c r="I1060" s="225"/>
      <c r="L1060" s="220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196</v>
      </c>
      <c r="AU1060" s="229" t="s">
        <v>80</v>
      </c>
      <c r="AV1060" s="15" t="s">
        <v>194</v>
      </c>
      <c r="AW1060" s="15" t="s">
        <v>37</v>
      </c>
      <c r="AX1060" s="15" t="s">
        <v>24</v>
      </c>
      <c r="AY1060" s="229" t="s">
        <v>187</v>
      </c>
    </row>
    <row r="1061" spans="2:65" s="1" customFormat="1" ht="22.5" customHeight="1">
      <c r="B1061" s="182"/>
      <c r="C1061" s="183" t="s">
        <v>962</v>
      </c>
      <c r="D1061" s="183" t="s">
        <v>189</v>
      </c>
      <c r="E1061" s="184" t="s">
        <v>963</v>
      </c>
      <c r="F1061" s="185" t="s">
        <v>964</v>
      </c>
      <c r="G1061" s="186" t="s">
        <v>192</v>
      </c>
      <c r="H1061" s="187">
        <v>173.68899999999999</v>
      </c>
      <c r="I1061" s="188"/>
      <c r="J1061" s="189">
        <f>ROUND(I1061*H1061,2)</f>
        <v>0</v>
      </c>
      <c r="K1061" s="185" t="s">
        <v>193</v>
      </c>
      <c r="L1061" s="42"/>
      <c r="M1061" s="190" t="s">
        <v>5</v>
      </c>
      <c r="N1061" s="191" t="s">
        <v>44</v>
      </c>
      <c r="O1061" s="43"/>
      <c r="P1061" s="192">
        <f>O1061*H1061</f>
        <v>0</v>
      </c>
      <c r="Q1061" s="192">
        <v>0</v>
      </c>
      <c r="R1061" s="192">
        <f>Q1061*H1061</f>
        <v>0</v>
      </c>
      <c r="S1061" s="192">
        <v>0.49399999999999999</v>
      </c>
      <c r="T1061" s="193">
        <f>S1061*H1061</f>
        <v>85.802365999999992</v>
      </c>
      <c r="AR1061" s="25" t="s">
        <v>194</v>
      </c>
      <c r="AT1061" s="25" t="s">
        <v>189</v>
      </c>
      <c r="AU1061" s="25" t="s">
        <v>80</v>
      </c>
      <c r="AY1061" s="25" t="s">
        <v>187</v>
      </c>
      <c r="BE1061" s="194">
        <f>IF(N1061="základní",J1061,0)</f>
        <v>0</v>
      </c>
      <c r="BF1061" s="194">
        <f>IF(N1061="snížená",J1061,0)</f>
        <v>0</v>
      </c>
      <c r="BG1061" s="194">
        <f>IF(N1061="zákl. přenesená",J1061,0)</f>
        <v>0</v>
      </c>
      <c r="BH1061" s="194">
        <f>IF(N1061="sníž. přenesená",J1061,0)</f>
        <v>0</v>
      </c>
      <c r="BI1061" s="194">
        <f>IF(N1061="nulová",J1061,0)</f>
        <v>0</v>
      </c>
      <c r="BJ1061" s="25" t="s">
        <v>24</v>
      </c>
      <c r="BK1061" s="194">
        <f>ROUND(I1061*H1061,2)</f>
        <v>0</v>
      </c>
      <c r="BL1061" s="25" t="s">
        <v>194</v>
      </c>
      <c r="BM1061" s="25" t="s">
        <v>965</v>
      </c>
    </row>
    <row r="1062" spans="2:65" s="12" customFormat="1">
      <c r="B1062" s="195"/>
      <c r="D1062" s="196" t="s">
        <v>196</v>
      </c>
      <c r="E1062" s="197" t="s">
        <v>5</v>
      </c>
      <c r="F1062" s="198" t="s">
        <v>966</v>
      </c>
      <c r="H1062" s="199" t="s">
        <v>5</v>
      </c>
      <c r="I1062" s="200"/>
      <c r="L1062" s="195"/>
      <c r="M1062" s="201"/>
      <c r="N1062" s="202"/>
      <c r="O1062" s="202"/>
      <c r="P1062" s="202"/>
      <c r="Q1062" s="202"/>
      <c r="R1062" s="202"/>
      <c r="S1062" s="202"/>
      <c r="T1062" s="203"/>
      <c r="AT1062" s="199" t="s">
        <v>196</v>
      </c>
      <c r="AU1062" s="199" t="s">
        <v>80</v>
      </c>
      <c r="AV1062" s="12" t="s">
        <v>24</v>
      </c>
      <c r="AW1062" s="12" t="s">
        <v>37</v>
      </c>
      <c r="AX1062" s="12" t="s">
        <v>73</v>
      </c>
      <c r="AY1062" s="199" t="s">
        <v>187</v>
      </c>
    </row>
    <row r="1063" spans="2:65" s="12" customFormat="1">
      <c r="B1063" s="195"/>
      <c r="D1063" s="196" t="s">
        <v>196</v>
      </c>
      <c r="E1063" s="197" t="s">
        <v>5</v>
      </c>
      <c r="F1063" s="198" t="s">
        <v>967</v>
      </c>
      <c r="H1063" s="199" t="s">
        <v>5</v>
      </c>
      <c r="I1063" s="200"/>
      <c r="L1063" s="195"/>
      <c r="M1063" s="201"/>
      <c r="N1063" s="202"/>
      <c r="O1063" s="202"/>
      <c r="P1063" s="202"/>
      <c r="Q1063" s="202"/>
      <c r="R1063" s="202"/>
      <c r="S1063" s="202"/>
      <c r="T1063" s="203"/>
      <c r="AT1063" s="199" t="s">
        <v>196</v>
      </c>
      <c r="AU1063" s="199" t="s">
        <v>80</v>
      </c>
      <c r="AV1063" s="12" t="s">
        <v>24</v>
      </c>
      <c r="AW1063" s="12" t="s">
        <v>37</v>
      </c>
      <c r="AX1063" s="12" t="s">
        <v>73</v>
      </c>
      <c r="AY1063" s="199" t="s">
        <v>187</v>
      </c>
    </row>
    <row r="1064" spans="2:65" s="13" customFormat="1">
      <c r="B1064" s="204"/>
      <c r="D1064" s="196" t="s">
        <v>196</v>
      </c>
      <c r="E1064" s="205" t="s">
        <v>5</v>
      </c>
      <c r="F1064" s="206" t="s">
        <v>442</v>
      </c>
      <c r="H1064" s="207">
        <v>33.06</v>
      </c>
      <c r="I1064" s="208"/>
      <c r="L1064" s="204"/>
      <c r="M1064" s="209"/>
      <c r="N1064" s="210"/>
      <c r="O1064" s="210"/>
      <c r="P1064" s="210"/>
      <c r="Q1064" s="210"/>
      <c r="R1064" s="210"/>
      <c r="S1064" s="210"/>
      <c r="T1064" s="211"/>
      <c r="AT1064" s="205" t="s">
        <v>196</v>
      </c>
      <c r="AU1064" s="205" t="s">
        <v>80</v>
      </c>
      <c r="AV1064" s="13" t="s">
        <v>80</v>
      </c>
      <c r="AW1064" s="13" t="s">
        <v>37</v>
      </c>
      <c r="AX1064" s="13" t="s">
        <v>73</v>
      </c>
      <c r="AY1064" s="205" t="s">
        <v>187</v>
      </c>
    </row>
    <row r="1065" spans="2:65" s="13" customFormat="1">
      <c r="B1065" s="204"/>
      <c r="D1065" s="196" t="s">
        <v>196</v>
      </c>
      <c r="E1065" s="205" t="s">
        <v>5</v>
      </c>
      <c r="F1065" s="206" t="s">
        <v>443</v>
      </c>
      <c r="H1065" s="207">
        <v>12.194000000000001</v>
      </c>
      <c r="I1065" s="208"/>
      <c r="L1065" s="204"/>
      <c r="M1065" s="209"/>
      <c r="N1065" s="210"/>
      <c r="O1065" s="210"/>
      <c r="P1065" s="210"/>
      <c r="Q1065" s="210"/>
      <c r="R1065" s="210"/>
      <c r="S1065" s="210"/>
      <c r="T1065" s="211"/>
      <c r="AT1065" s="205" t="s">
        <v>196</v>
      </c>
      <c r="AU1065" s="205" t="s">
        <v>80</v>
      </c>
      <c r="AV1065" s="13" t="s">
        <v>80</v>
      </c>
      <c r="AW1065" s="13" t="s">
        <v>37</v>
      </c>
      <c r="AX1065" s="13" t="s">
        <v>73</v>
      </c>
      <c r="AY1065" s="205" t="s">
        <v>187</v>
      </c>
    </row>
    <row r="1066" spans="2:65" s="13" customFormat="1">
      <c r="B1066" s="204"/>
      <c r="D1066" s="196" t="s">
        <v>196</v>
      </c>
      <c r="E1066" s="205" t="s">
        <v>5</v>
      </c>
      <c r="F1066" s="206" t="s">
        <v>444</v>
      </c>
      <c r="H1066" s="207">
        <v>6.4050000000000002</v>
      </c>
      <c r="I1066" s="208"/>
      <c r="L1066" s="204"/>
      <c r="M1066" s="209"/>
      <c r="N1066" s="210"/>
      <c r="O1066" s="210"/>
      <c r="P1066" s="210"/>
      <c r="Q1066" s="210"/>
      <c r="R1066" s="210"/>
      <c r="S1066" s="210"/>
      <c r="T1066" s="211"/>
      <c r="AT1066" s="205" t="s">
        <v>196</v>
      </c>
      <c r="AU1066" s="205" t="s">
        <v>80</v>
      </c>
      <c r="AV1066" s="13" t="s">
        <v>80</v>
      </c>
      <c r="AW1066" s="13" t="s">
        <v>37</v>
      </c>
      <c r="AX1066" s="13" t="s">
        <v>73</v>
      </c>
      <c r="AY1066" s="205" t="s">
        <v>187</v>
      </c>
    </row>
    <row r="1067" spans="2:65" s="13" customFormat="1">
      <c r="B1067" s="204"/>
      <c r="D1067" s="196" t="s">
        <v>196</v>
      </c>
      <c r="E1067" s="205" t="s">
        <v>5</v>
      </c>
      <c r="F1067" s="206" t="s">
        <v>445</v>
      </c>
      <c r="H1067" s="207">
        <v>12.012</v>
      </c>
      <c r="I1067" s="208"/>
      <c r="L1067" s="204"/>
      <c r="M1067" s="209"/>
      <c r="N1067" s="210"/>
      <c r="O1067" s="210"/>
      <c r="P1067" s="210"/>
      <c r="Q1067" s="210"/>
      <c r="R1067" s="210"/>
      <c r="S1067" s="210"/>
      <c r="T1067" s="211"/>
      <c r="AT1067" s="205" t="s">
        <v>196</v>
      </c>
      <c r="AU1067" s="205" t="s">
        <v>80</v>
      </c>
      <c r="AV1067" s="13" t="s">
        <v>80</v>
      </c>
      <c r="AW1067" s="13" t="s">
        <v>37</v>
      </c>
      <c r="AX1067" s="13" t="s">
        <v>73</v>
      </c>
      <c r="AY1067" s="205" t="s">
        <v>187</v>
      </c>
    </row>
    <row r="1068" spans="2:65" s="13" customFormat="1">
      <c r="B1068" s="204"/>
      <c r="D1068" s="196" t="s">
        <v>196</v>
      </c>
      <c r="E1068" s="205" t="s">
        <v>5</v>
      </c>
      <c r="F1068" s="206" t="s">
        <v>446</v>
      </c>
      <c r="H1068" s="207">
        <v>3.1360000000000001</v>
      </c>
      <c r="I1068" s="208"/>
      <c r="L1068" s="204"/>
      <c r="M1068" s="209"/>
      <c r="N1068" s="210"/>
      <c r="O1068" s="210"/>
      <c r="P1068" s="210"/>
      <c r="Q1068" s="210"/>
      <c r="R1068" s="210"/>
      <c r="S1068" s="210"/>
      <c r="T1068" s="211"/>
      <c r="AT1068" s="205" t="s">
        <v>196</v>
      </c>
      <c r="AU1068" s="205" t="s">
        <v>80</v>
      </c>
      <c r="AV1068" s="13" t="s">
        <v>80</v>
      </c>
      <c r="AW1068" s="13" t="s">
        <v>37</v>
      </c>
      <c r="AX1068" s="13" t="s">
        <v>73</v>
      </c>
      <c r="AY1068" s="205" t="s">
        <v>187</v>
      </c>
    </row>
    <row r="1069" spans="2:65" s="13" customFormat="1">
      <c r="B1069" s="204"/>
      <c r="D1069" s="196" t="s">
        <v>196</v>
      </c>
      <c r="E1069" s="205" t="s">
        <v>5</v>
      </c>
      <c r="F1069" s="206" t="s">
        <v>447</v>
      </c>
      <c r="H1069" s="207">
        <v>3.6960000000000002</v>
      </c>
      <c r="I1069" s="208"/>
      <c r="L1069" s="204"/>
      <c r="M1069" s="209"/>
      <c r="N1069" s="210"/>
      <c r="O1069" s="210"/>
      <c r="P1069" s="210"/>
      <c r="Q1069" s="210"/>
      <c r="R1069" s="210"/>
      <c r="S1069" s="210"/>
      <c r="T1069" s="211"/>
      <c r="AT1069" s="205" t="s">
        <v>196</v>
      </c>
      <c r="AU1069" s="205" t="s">
        <v>80</v>
      </c>
      <c r="AV1069" s="13" t="s">
        <v>80</v>
      </c>
      <c r="AW1069" s="13" t="s">
        <v>37</v>
      </c>
      <c r="AX1069" s="13" t="s">
        <v>73</v>
      </c>
      <c r="AY1069" s="205" t="s">
        <v>187</v>
      </c>
    </row>
    <row r="1070" spans="2:65" s="13" customFormat="1">
      <c r="B1070" s="204"/>
      <c r="D1070" s="196" t="s">
        <v>196</v>
      </c>
      <c r="E1070" s="205" t="s">
        <v>5</v>
      </c>
      <c r="F1070" s="206" t="s">
        <v>448</v>
      </c>
      <c r="H1070" s="207">
        <v>3.234</v>
      </c>
      <c r="I1070" s="208"/>
      <c r="L1070" s="204"/>
      <c r="M1070" s="209"/>
      <c r="N1070" s="210"/>
      <c r="O1070" s="210"/>
      <c r="P1070" s="210"/>
      <c r="Q1070" s="210"/>
      <c r="R1070" s="210"/>
      <c r="S1070" s="210"/>
      <c r="T1070" s="211"/>
      <c r="AT1070" s="205" t="s">
        <v>196</v>
      </c>
      <c r="AU1070" s="205" t="s">
        <v>80</v>
      </c>
      <c r="AV1070" s="13" t="s">
        <v>80</v>
      </c>
      <c r="AW1070" s="13" t="s">
        <v>37</v>
      </c>
      <c r="AX1070" s="13" t="s">
        <v>73</v>
      </c>
      <c r="AY1070" s="205" t="s">
        <v>187</v>
      </c>
    </row>
    <row r="1071" spans="2:65" s="13" customFormat="1">
      <c r="B1071" s="204"/>
      <c r="D1071" s="196" t="s">
        <v>196</v>
      </c>
      <c r="E1071" s="205" t="s">
        <v>5</v>
      </c>
      <c r="F1071" s="206" t="s">
        <v>449</v>
      </c>
      <c r="H1071" s="207">
        <v>4.62</v>
      </c>
      <c r="I1071" s="208"/>
      <c r="L1071" s="204"/>
      <c r="M1071" s="209"/>
      <c r="N1071" s="210"/>
      <c r="O1071" s="210"/>
      <c r="P1071" s="210"/>
      <c r="Q1071" s="210"/>
      <c r="R1071" s="210"/>
      <c r="S1071" s="210"/>
      <c r="T1071" s="211"/>
      <c r="AT1071" s="205" t="s">
        <v>196</v>
      </c>
      <c r="AU1071" s="205" t="s">
        <v>80</v>
      </c>
      <c r="AV1071" s="13" t="s">
        <v>80</v>
      </c>
      <c r="AW1071" s="13" t="s">
        <v>37</v>
      </c>
      <c r="AX1071" s="13" t="s">
        <v>73</v>
      </c>
      <c r="AY1071" s="205" t="s">
        <v>187</v>
      </c>
    </row>
    <row r="1072" spans="2:65" s="13" customFormat="1">
      <c r="B1072" s="204"/>
      <c r="D1072" s="196" t="s">
        <v>196</v>
      </c>
      <c r="E1072" s="205" t="s">
        <v>5</v>
      </c>
      <c r="F1072" s="206" t="s">
        <v>450</v>
      </c>
      <c r="H1072" s="207">
        <v>3.2570000000000001</v>
      </c>
      <c r="I1072" s="208"/>
      <c r="L1072" s="204"/>
      <c r="M1072" s="209"/>
      <c r="N1072" s="210"/>
      <c r="O1072" s="210"/>
      <c r="P1072" s="210"/>
      <c r="Q1072" s="210"/>
      <c r="R1072" s="210"/>
      <c r="S1072" s="210"/>
      <c r="T1072" s="211"/>
      <c r="AT1072" s="205" t="s">
        <v>196</v>
      </c>
      <c r="AU1072" s="205" t="s">
        <v>80</v>
      </c>
      <c r="AV1072" s="13" t="s">
        <v>80</v>
      </c>
      <c r="AW1072" s="13" t="s">
        <v>37</v>
      </c>
      <c r="AX1072" s="13" t="s">
        <v>73</v>
      </c>
      <c r="AY1072" s="205" t="s">
        <v>187</v>
      </c>
    </row>
    <row r="1073" spans="2:51" s="13" customFormat="1">
      <c r="B1073" s="204"/>
      <c r="D1073" s="196" t="s">
        <v>196</v>
      </c>
      <c r="E1073" s="205" t="s">
        <v>5</v>
      </c>
      <c r="F1073" s="206" t="s">
        <v>449</v>
      </c>
      <c r="H1073" s="207">
        <v>4.62</v>
      </c>
      <c r="I1073" s="208"/>
      <c r="L1073" s="204"/>
      <c r="M1073" s="209"/>
      <c r="N1073" s="210"/>
      <c r="O1073" s="210"/>
      <c r="P1073" s="210"/>
      <c r="Q1073" s="210"/>
      <c r="R1073" s="210"/>
      <c r="S1073" s="210"/>
      <c r="T1073" s="211"/>
      <c r="AT1073" s="205" t="s">
        <v>196</v>
      </c>
      <c r="AU1073" s="205" t="s">
        <v>80</v>
      </c>
      <c r="AV1073" s="13" t="s">
        <v>80</v>
      </c>
      <c r="AW1073" s="13" t="s">
        <v>37</v>
      </c>
      <c r="AX1073" s="13" t="s">
        <v>73</v>
      </c>
      <c r="AY1073" s="205" t="s">
        <v>187</v>
      </c>
    </row>
    <row r="1074" spans="2:51" s="13" customFormat="1">
      <c r="B1074" s="204"/>
      <c r="D1074" s="196" t="s">
        <v>196</v>
      </c>
      <c r="E1074" s="205" t="s">
        <v>5</v>
      </c>
      <c r="F1074" s="206" t="s">
        <v>451</v>
      </c>
      <c r="H1074" s="207">
        <v>3.153</v>
      </c>
      <c r="I1074" s="208"/>
      <c r="L1074" s="204"/>
      <c r="M1074" s="209"/>
      <c r="N1074" s="210"/>
      <c r="O1074" s="210"/>
      <c r="P1074" s="210"/>
      <c r="Q1074" s="210"/>
      <c r="R1074" s="210"/>
      <c r="S1074" s="210"/>
      <c r="T1074" s="211"/>
      <c r="AT1074" s="205" t="s">
        <v>196</v>
      </c>
      <c r="AU1074" s="205" t="s">
        <v>80</v>
      </c>
      <c r="AV1074" s="13" t="s">
        <v>80</v>
      </c>
      <c r="AW1074" s="13" t="s">
        <v>37</v>
      </c>
      <c r="AX1074" s="13" t="s">
        <v>73</v>
      </c>
      <c r="AY1074" s="205" t="s">
        <v>187</v>
      </c>
    </row>
    <row r="1075" spans="2:51" s="13" customFormat="1">
      <c r="B1075" s="204"/>
      <c r="D1075" s="196" t="s">
        <v>196</v>
      </c>
      <c r="E1075" s="205" t="s">
        <v>5</v>
      </c>
      <c r="F1075" s="206" t="s">
        <v>452</v>
      </c>
      <c r="H1075" s="207">
        <v>5.0049999999999999</v>
      </c>
      <c r="I1075" s="208"/>
      <c r="L1075" s="204"/>
      <c r="M1075" s="209"/>
      <c r="N1075" s="210"/>
      <c r="O1075" s="210"/>
      <c r="P1075" s="210"/>
      <c r="Q1075" s="210"/>
      <c r="R1075" s="210"/>
      <c r="S1075" s="210"/>
      <c r="T1075" s="211"/>
      <c r="AT1075" s="205" t="s">
        <v>196</v>
      </c>
      <c r="AU1075" s="205" t="s">
        <v>80</v>
      </c>
      <c r="AV1075" s="13" t="s">
        <v>80</v>
      </c>
      <c r="AW1075" s="13" t="s">
        <v>37</v>
      </c>
      <c r="AX1075" s="13" t="s">
        <v>73</v>
      </c>
      <c r="AY1075" s="205" t="s">
        <v>187</v>
      </c>
    </row>
    <row r="1076" spans="2:51" s="13" customFormat="1">
      <c r="B1076" s="204"/>
      <c r="D1076" s="196" t="s">
        <v>196</v>
      </c>
      <c r="E1076" s="205" t="s">
        <v>5</v>
      </c>
      <c r="F1076" s="206" t="s">
        <v>453</v>
      </c>
      <c r="H1076" s="207">
        <v>3.1190000000000002</v>
      </c>
      <c r="I1076" s="208"/>
      <c r="L1076" s="204"/>
      <c r="M1076" s="209"/>
      <c r="N1076" s="210"/>
      <c r="O1076" s="210"/>
      <c r="P1076" s="210"/>
      <c r="Q1076" s="210"/>
      <c r="R1076" s="210"/>
      <c r="S1076" s="210"/>
      <c r="T1076" s="211"/>
      <c r="AT1076" s="205" t="s">
        <v>196</v>
      </c>
      <c r="AU1076" s="205" t="s">
        <v>80</v>
      </c>
      <c r="AV1076" s="13" t="s">
        <v>80</v>
      </c>
      <c r="AW1076" s="13" t="s">
        <v>37</v>
      </c>
      <c r="AX1076" s="13" t="s">
        <v>73</v>
      </c>
      <c r="AY1076" s="205" t="s">
        <v>187</v>
      </c>
    </row>
    <row r="1077" spans="2:51" s="13" customFormat="1">
      <c r="B1077" s="204"/>
      <c r="D1077" s="196" t="s">
        <v>196</v>
      </c>
      <c r="E1077" s="205" t="s">
        <v>5</v>
      </c>
      <c r="F1077" s="206" t="s">
        <v>454</v>
      </c>
      <c r="H1077" s="207">
        <v>3.2759999999999998</v>
      </c>
      <c r="I1077" s="208"/>
      <c r="L1077" s="204"/>
      <c r="M1077" s="209"/>
      <c r="N1077" s="210"/>
      <c r="O1077" s="210"/>
      <c r="P1077" s="210"/>
      <c r="Q1077" s="210"/>
      <c r="R1077" s="210"/>
      <c r="S1077" s="210"/>
      <c r="T1077" s="211"/>
      <c r="AT1077" s="205" t="s">
        <v>196</v>
      </c>
      <c r="AU1077" s="205" t="s">
        <v>80</v>
      </c>
      <c r="AV1077" s="13" t="s">
        <v>80</v>
      </c>
      <c r="AW1077" s="13" t="s">
        <v>37</v>
      </c>
      <c r="AX1077" s="13" t="s">
        <v>73</v>
      </c>
      <c r="AY1077" s="205" t="s">
        <v>187</v>
      </c>
    </row>
    <row r="1078" spans="2:51" s="13" customFormat="1">
      <c r="B1078" s="204"/>
      <c r="D1078" s="196" t="s">
        <v>196</v>
      </c>
      <c r="E1078" s="205" t="s">
        <v>5</v>
      </c>
      <c r="F1078" s="206" t="s">
        <v>455</v>
      </c>
      <c r="H1078" s="207">
        <v>13.23</v>
      </c>
      <c r="I1078" s="208"/>
      <c r="L1078" s="204"/>
      <c r="M1078" s="209"/>
      <c r="N1078" s="210"/>
      <c r="O1078" s="210"/>
      <c r="P1078" s="210"/>
      <c r="Q1078" s="210"/>
      <c r="R1078" s="210"/>
      <c r="S1078" s="210"/>
      <c r="T1078" s="211"/>
      <c r="AT1078" s="205" t="s">
        <v>196</v>
      </c>
      <c r="AU1078" s="205" t="s">
        <v>80</v>
      </c>
      <c r="AV1078" s="13" t="s">
        <v>80</v>
      </c>
      <c r="AW1078" s="13" t="s">
        <v>37</v>
      </c>
      <c r="AX1078" s="13" t="s">
        <v>73</v>
      </c>
      <c r="AY1078" s="205" t="s">
        <v>187</v>
      </c>
    </row>
    <row r="1079" spans="2:51" s="13" customFormat="1">
      <c r="B1079" s="204"/>
      <c r="D1079" s="196" t="s">
        <v>196</v>
      </c>
      <c r="E1079" s="205" t="s">
        <v>5</v>
      </c>
      <c r="F1079" s="206" t="s">
        <v>456</v>
      </c>
      <c r="H1079" s="207">
        <v>4.68</v>
      </c>
      <c r="I1079" s="208"/>
      <c r="L1079" s="204"/>
      <c r="M1079" s="209"/>
      <c r="N1079" s="210"/>
      <c r="O1079" s="210"/>
      <c r="P1079" s="210"/>
      <c r="Q1079" s="210"/>
      <c r="R1079" s="210"/>
      <c r="S1079" s="210"/>
      <c r="T1079" s="211"/>
      <c r="AT1079" s="205" t="s">
        <v>196</v>
      </c>
      <c r="AU1079" s="205" t="s">
        <v>80</v>
      </c>
      <c r="AV1079" s="13" t="s">
        <v>80</v>
      </c>
      <c r="AW1079" s="13" t="s">
        <v>37</v>
      </c>
      <c r="AX1079" s="13" t="s">
        <v>73</v>
      </c>
      <c r="AY1079" s="205" t="s">
        <v>187</v>
      </c>
    </row>
    <row r="1080" spans="2:51" s="13" customFormat="1">
      <c r="B1080" s="204"/>
      <c r="D1080" s="196" t="s">
        <v>196</v>
      </c>
      <c r="E1080" s="205" t="s">
        <v>5</v>
      </c>
      <c r="F1080" s="206" t="s">
        <v>457</v>
      </c>
      <c r="H1080" s="207">
        <v>4.3879999999999999</v>
      </c>
      <c r="I1080" s="208"/>
      <c r="L1080" s="204"/>
      <c r="M1080" s="209"/>
      <c r="N1080" s="210"/>
      <c r="O1080" s="210"/>
      <c r="P1080" s="210"/>
      <c r="Q1080" s="210"/>
      <c r="R1080" s="210"/>
      <c r="S1080" s="210"/>
      <c r="T1080" s="211"/>
      <c r="AT1080" s="205" t="s">
        <v>196</v>
      </c>
      <c r="AU1080" s="205" t="s">
        <v>80</v>
      </c>
      <c r="AV1080" s="13" t="s">
        <v>80</v>
      </c>
      <c r="AW1080" s="13" t="s">
        <v>37</v>
      </c>
      <c r="AX1080" s="13" t="s">
        <v>73</v>
      </c>
      <c r="AY1080" s="205" t="s">
        <v>187</v>
      </c>
    </row>
    <row r="1081" spans="2:51" s="12" customFormat="1">
      <c r="B1081" s="195"/>
      <c r="D1081" s="196" t="s">
        <v>196</v>
      </c>
      <c r="E1081" s="197" t="s">
        <v>5</v>
      </c>
      <c r="F1081" s="198" t="s">
        <v>458</v>
      </c>
      <c r="H1081" s="199" t="s">
        <v>5</v>
      </c>
      <c r="I1081" s="200"/>
      <c r="L1081" s="195"/>
      <c r="M1081" s="201"/>
      <c r="N1081" s="202"/>
      <c r="O1081" s="202"/>
      <c r="P1081" s="202"/>
      <c r="Q1081" s="202"/>
      <c r="R1081" s="202"/>
      <c r="S1081" s="202"/>
      <c r="T1081" s="203"/>
      <c r="AT1081" s="199" t="s">
        <v>196</v>
      </c>
      <c r="AU1081" s="199" t="s">
        <v>80</v>
      </c>
      <c r="AV1081" s="12" t="s">
        <v>24</v>
      </c>
      <c r="AW1081" s="12" t="s">
        <v>37</v>
      </c>
      <c r="AX1081" s="12" t="s">
        <v>73</v>
      </c>
      <c r="AY1081" s="199" t="s">
        <v>187</v>
      </c>
    </row>
    <row r="1082" spans="2:51" s="13" customFormat="1">
      <c r="B1082" s="204"/>
      <c r="D1082" s="196" t="s">
        <v>196</v>
      </c>
      <c r="E1082" s="205" t="s">
        <v>5</v>
      </c>
      <c r="F1082" s="206" t="s">
        <v>459</v>
      </c>
      <c r="H1082" s="207">
        <v>38.4</v>
      </c>
      <c r="I1082" s="208"/>
      <c r="L1082" s="204"/>
      <c r="M1082" s="209"/>
      <c r="N1082" s="210"/>
      <c r="O1082" s="210"/>
      <c r="P1082" s="210"/>
      <c r="Q1082" s="210"/>
      <c r="R1082" s="210"/>
      <c r="S1082" s="210"/>
      <c r="T1082" s="211"/>
      <c r="AT1082" s="205" t="s">
        <v>196</v>
      </c>
      <c r="AU1082" s="205" t="s">
        <v>80</v>
      </c>
      <c r="AV1082" s="13" t="s">
        <v>80</v>
      </c>
      <c r="AW1082" s="13" t="s">
        <v>37</v>
      </c>
      <c r="AX1082" s="13" t="s">
        <v>73</v>
      </c>
      <c r="AY1082" s="205" t="s">
        <v>187</v>
      </c>
    </row>
    <row r="1083" spans="2:51" s="13" customFormat="1">
      <c r="B1083" s="204"/>
      <c r="D1083" s="196" t="s">
        <v>196</v>
      </c>
      <c r="E1083" s="205" t="s">
        <v>5</v>
      </c>
      <c r="F1083" s="206" t="s">
        <v>460</v>
      </c>
      <c r="H1083" s="207">
        <v>2.56</v>
      </c>
      <c r="I1083" s="208"/>
      <c r="L1083" s="204"/>
      <c r="M1083" s="209"/>
      <c r="N1083" s="210"/>
      <c r="O1083" s="210"/>
      <c r="P1083" s="210"/>
      <c r="Q1083" s="210"/>
      <c r="R1083" s="210"/>
      <c r="S1083" s="210"/>
      <c r="T1083" s="211"/>
      <c r="AT1083" s="205" t="s">
        <v>196</v>
      </c>
      <c r="AU1083" s="205" t="s">
        <v>80</v>
      </c>
      <c r="AV1083" s="13" t="s">
        <v>80</v>
      </c>
      <c r="AW1083" s="13" t="s">
        <v>37</v>
      </c>
      <c r="AX1083" s="13" t="s">
        <v>73</v>
      </c>
      <c r="AY1083" s="205" t="s">
        <v>187</v>
      </c>
    </row>
    <row r="1084" spans="2:51" s="13" customFormat="1">
      <c r="B1084" s="204"/>
      <c r="D1084" s="196" t="s">
        <v>196</v>
      </c>
      <c r="E1084" s="205" t="s">
        <v>5</v>
      </c>
      <c r="F1084" s="206" t="s">
        <v>461</v>
      </c>
      <c r="H1084" s="207">
        <v>8.8729999999999993</v>
      </c>
      <c r="I1084" s="208"/>
      <c r="L1084" s="204"/>
      <c r="M1084" s="209"/>
      <c r="N1084" s="210"/>
      <c r="O1084" s="210"/>
      <c r="P1084" s="210"/>
      <c r="Q1084" s="210"/>
      <c r="R1084" s="210"/>
      <c r="S1084" s="210"/>
      <c r="T1084" s="211"/>
      <c r="AT1084" s="205" t="s">
        <v>196</v>
      </c>
      <c r="AU1084" s="205" t="s">
        <v>80</v>
      </c>
      <c r="AV1084" s="13" t="s">
        <v>80</v>
      </c>
      <c r="AW1084" s="13" t="s">
        <v>37</v>
      </c>
      <c r="AX1084" s="13" t="s">
        <v>73</v>
      </c>
      <c r="AY1084" s="205" t="s">
        <v>187</v>
      </c>
    </row>
    <row r="1085" spans="2:51" s="13" customFormat="1">
      <c r="B1085" s="204"/>
      <c r="D1085" s="196" t="s">
        <v>196</v>
      </c>
      <c r="E1085" s="205" t="s">
        <v>5</v>
      </c>
      <c r="F1085" s="206" t="s">
        <v>462</v>
      </c>
      <c r="H1085" s="207">
        <v>13.02</v>
      </c>
      <c r="I1085" s="208"/>
      <c r="L1085" s="204"/>
      <c r="M1085" s="209"/>
      <c r="N1085" s="210"/>
      <c r="O1085" s="210"/>
      <c r="P1085" s="210"/>
      <c r="Q1085" s="210"/>
      <c r="R1085" s="210"/>
      <c r="S1085" s="210"/>
      <c r="T1085" s="211"/>
      <c r="AT1085" s="205" t="s">
        <v>196</v>
      </c>
      <c r="AU1085" s="205" t="s">
        <v>80</v>
      </c>
      <c r="AV1085" s="13" t="s">
        <v>80</v>
      </c>
      <c r="AW1085" s="13" t="s">
        <v>37</v>
      </c>
      <c r="AX1085" s="13" t="s">
        <v>73</v>
      </c>
      <c r="AY1085" s="205" t="s">
        <v>187</v>
      </c>
    </row>
    <row r="1086" spans="2:51" s="13" customFormat="1">
      <c r="B1086" s="204"/>
      <c r="D1086" s="196" t="s">
        <v>196</v>
      </c>
      <c r="E1086" s="205" t="s">
        <v>5</v>
      </c>
      <c r="F1086" s="206" t="s">
        <v>463</v>
      </c>
      <c r="H1086" s="207">
        <v>6.58</v>
      </c>
      <c r="I1086" s="208"/>
      <c r="L1086" s="204"/>
      <c r="M1086" s="209"/>
      <c r="N1086" s="210"/>
      <c r="O1086" s="210"/>
      <c r="P1086" s="210"/>
      <c r="Q1086" s="210"/>
      <c r="R1086" s="210"/>
      <c r="S1086" s="210"/>
      <c r="T1086" s="211"/>
      <c r="AT1086" s="205" t="s">
        <v>196</v>
      </c>
      <c r="AU1086" s="205" t="s">
        <v>80</v>
      </c>
      <c r="AV1086" s="13" t="s">
        <v>80</v>
      </c>
      <c r="AW1086" s="13" t="s">
        <v>37</v>
      </c>
      <c r="AX1086" s="13" t="s">
        <v>73</v>
      </c>
      <c r="AY1086" s="205" t="s">
        <v>187</v>
      </c>
    </row>
    <row r="1087" spans="2:51" s="13" customFormat="1">
      <c r="B1087" s="204"/>
      <c r="D1087" s="196" t="s">
        <v>196</v>
      </c>
      <c r="E1087" s="205" t="s">
        <v>5</v>
      </c>
      <c r="F1087" s="206" t="s">
        <v>464</v>
      </c>
      <c r="H1087" s="207">
        <v>1.88</v>
      </c>
      <c r="I1087" s="208"/>
      <c r="L1087" s="204"/>
      <c r="M1087" s="209"/>
      <c r="N1087" s="210"/>
      <c r="O1087" s="210"/>
      <c r="P1087" s="210"/>
      <c r="Q1087" s="210"/>
      <c r="R1087" s="210"/>
      <c r="S1087" s="210"/>
      <c r="T1087" s="211"/>
      <c r="AT1087" s="205" t="s">
        <v>196</v>
      </c>
      <c r="AU1087" s="205" t="s">
        <v>80</v>
      </c>
      <c r="AV1087" s="13" t="s">
        <v>80</v>
      </c>
      <c r="AW1087" s="13" t="s">
        <v>37</v>
      </c>
      <c r="AX1087" s="13" t="s">
        <v>73</v>
      </c>
      <c r="AY1087" s="205" t="s">
        <v>187</v>
      </c>
    </row>
    <row r="1088" spans="2:51" s="13" customFormat="1">
      <c r="B1088" s="204"/>
      <c r="D1088" s="196" t="s">
        <v>196</v>
      </c>
      <c r="E1088" s="205" t="s">
        <v>5</v>
      </c>
      <c r="F1088" s="206" t="s">
        <v>465</v>
      </c>
      <c r="H1088" s="207">
        <v>12.244999999999999</v>
      </c>
      <c r="I1088" s="208"/>
      <c r="L1088" s="204"/>
      <c r="M1088" s="209"/>
      <c r="N1088" s="210"/>
      <c r="O1088" s="210"/>
      <c r="P1088" s="210"/>
      <c r="Q1088" s="210"/>
      <c r="R1088" s="210"/>
      <c r="S1088" s="210"/>
      <c r="T1088" s="211"/>
      <c r="AT1088" s="205" t="s">
        <v>196</v>
      </c>
      <c r="AU1088" s="205" t="s">
        <v>80</v>
      </c>
      <c r="AV1088" s="13" t="s">
        <v>80</v>
      </c>
      <c r="AW1088" s="13" t="s">
        <v>37</v>
      </c>
      <c r="AX1088" s="13" t="s">
        <v>73</v>
      </c>
      <c r="AY1088" s="205" t="s">
        <v>187</v>
      </c>
    </row>
    <row r="1089" spans="2:65" s="13" customFormat="1">
      <c r="B1089" s="204"/>
      <c r="D1089" s="196" t="s">
        <v>196</v>
      </c>
      <c r="E1089" s="205" t="s">
        <v>5</v>
      </c>
      <c r="F1089" s="206" t="s">
        <v>466</v>
      </c>
      <c r="H1089" s="207">
        <v>10.468</v>
      </c>
      <c r="I1089" s="208"/>
      <c r="L1089" s="204"/>
      <c r="M1089" s="209"/>
      <c r="N1089" s="210"/>
      <c r="O1089" s="210"/>
      <c r="P1089" s="210"/>
      <c r="Q1089" s="210"/>
      <c r="R1089" s="210"/>
      <c r="S1089" s="210"/>
      <c r="T1089" s="211"/>
      <c r="AT1089" s="205" t="s">
        <v>196</v>
      </c>
      <c r="AU1089" s="205" t="s">
        <v>80</v>
      </c>
      <c r="AV1089" s="13" t="s">
        <v>80</v>
      </c>
      <c r="AW1089" s="13" t="s">
        <v>37</v>
      </c>
      <c r="AX1089" s="13" t="s">
        <v>73</v>
      </c>
      <c r="AY1089" s="205" t="s">
        <v>187</v>
      </c>
    </row>
    <row r="1090" spans="2:65" s="14" customFormat="1">
      <c r="B1090" s="212"/>
      <c r="D1090" s="196" t="s">
        <v>196</v>
      </c>
      <c r="E1090" s="213" t="s">
        <v>5</v>
      </c>
      <c r="F1090" s="214" t="s">
        <v>201</v>
      </c>
      <c r="H1090" s="215">
        <v>217.11099999999999</v>
      </c>
      <c r="I1090" s="216"/>
      <c r="L1090" s="212"/>
      <c r="M1090" s="217"/>
      <c r="N1090" s="218"/>
      <c r="O1090" s="218"/>
      <c r="P1090" s="218"/>
      <c r="Q1090" s="218"/>
      <c r="R1090" s="218"/>
      <c r="S1090" s="218"/>
      <c r="T1090" s="219"/>
      <c r="AT1090" s="213" t="s">
        <v>196</v>
      </c>
      <c r="AU1090" s="213" t="s">
        <v>80</v>
      </c>
      <c r="AV1090" s="14" t="s">
        <v>202</v>
      </c>
      <c r="AW1090" s="14" t="s">
        <v>37</v>
      </c>
      <c r="AX1090" s="14" t="s">
        <v>73</v>
      </c>
      <c r="AY1090" s="213" t="s">
        <v>187</v>
      </c>
    </row>
    <row r="1091" spans="2:65" s="12" customFormat="1">
      <c r="B1091" s="195"/>
      <c r="D1091" s="196" t="s">
        <v>196</v>
      </c>
      <c r="E1091" s="197" t="s">
        <v>5</v>
      </c>
      <c r="F1091" s="198" t="s">
        <v>467</v>
      </c>
      <c r="H1091" s="199" t="s">
        <v>5</v>
      </c>
      <c r="I1091" s="200"/>
      <c r="L1091" s="195"/>
      <c r="M1091" s="201"/>
      <c r="N1091" s="202"/>
      <c r="O1091" s="202"/>
      <c r="P1091" s="202"/>
      <c r="Q1091" s="202"/>
      <c r="R1091" s="202"/>
      <c r="S1091" s="202"/>
      <c r="T1091" s="203"/>
      <c r="AT1091" s="199" t="s">
        <v>196</v>
      </c>
      <c r="AU1091" s="199" t="s">
        <v>80</v>
      </c>
      <c r="AV1091" s="12" t="s">
        <v>24</v>
      </c>
      <c r="AW1091" s="12" t="s">
        <v>37</v>
      </c>
      <c r="AX1091" s="12" t="s">
        <v>73</v>
      </c>
      <c r="AY1091" s="199" t="s">
        <v>187</v>
      </c>
    </row>
    <row r="1092" spans="2:65" s="13" customFormat="1">
      <c r="B1092" s="204"/>
      <c r="D1092" s="196" t="s">
        <v>196</v>
      </c>
      <c r="E1092" s="205" t="s">
        <v>5</v>
      </c>
      <c r="F1092" s="206" t="s">
        <v>468</v>
      </c>
      <c r="H1092" s="207">
        <v>-43.421999999999997</v>
      </c>
      <c r="I1092" s="208"/>
      <c r="L1092" s="204"/>
      <c r="M1092" s="209"/>
      <c r="N1092" s="210"/>
      <c r="O1092" s="210"/>
      <c r="P1092" s="210"/>
      <c r="Q1092" s="210"/>
      <c r="R1092" s="210"/>
      <c r="S1092" s="210"/>
      <c r="T1092" s="211"/>
      <c r="AT1092" s="205" t="s">
        <v>196</v>
      </c>
      <c r="AU1092" s="205" t="s">
        <v>80</v>
      </c>
      <c r="AV1092" s="13" t="s">
        <v>80</v>
      </c>
      <c r="AW1092" s="13" t="s">
        <v>37</v>
      </c>
      <c r="AX1092" s="13" t="s">
        <v>73</v>
      </c>
      <c r="AY1092" s="205" t="s">
        <v>187</v>
      </c>
    </row>
    <row r="1093" spans="2:65" s="14" customFormat="1">
      <c r="B1093" s="212"/>
      <c r="D1093" s="196" t="s">
        <v>196</v>
      </c>
      <c r="E1093" s="213" t="s">
        <v>5</v>
      </c>
      <c r="F1093" s="214" t="s">
        <v>201</v>
      </c>
      <c r="H1093" s="215">
        <v>-43.421999999999997</v>
      </c>
      <c r="I1093" s="216"/>
      <c r="L1093" s="212"/>
      <c r="M1093" s="217"/>
      <c r="N1093" s="218"/>
      <c r="O1093" s="218"/>
      <c r="P1093" s="218"/>
      <c r="Q1093" s="218"/>
      <c r="R1093" s="218"/>
      <c r="S1093" s="218"/>
      <c r="T1093" s="219"/>
      <c r="AT1093" s="213" t="s">
        <v>196</v>
      </c>
      <c r="AU1093" s="213" t="s">
        <v>80</v>
      </c>
      <c r="AV1093" s="14" t="s">
        <v>202</v>
      </c>
      <c r="AW1093" s="14" t="s">
        <v>37</v>
      </c>
      <c r="AX1093" s="14" t="s">
        <v>73</v>
      </c>
      <c r="AY1093" s="213" t="s">
        <v>187</v>
      </c>
    </row>
    <row r="1094" spans="2:65" s="15" customFormat="1">
      <c r="B1094" s="220"/>
      <c r="D1094" s="221" t="s">
        <v>196</v>
      </c>
      <c r="E1094" s="222" t="s">
        <v>5</v>
      </c>
      <c r="F1094" s="223" t="s">
        <v>203</v>
      </c>
      <c r="H1094" s="224">
        <v>173.68899999999999</v>
      </c>
      <c r="I1094" s="225"/>
      <c r="L1094" s="220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196</v>
      </c>
      <c r="AU1094" s="229" t="s">
        <v>80</v>
      </c>
      <c r="AV1094" s="15" t="s">
        <v>194</v>
      </c>
      <c r="AW1094" s="15" t="s">
        <v>37</v>
      </c>
      <c r="AX1094" s="15" t="s">
        <v>24</v>
      </c>
      <c r="AY1094" s="229" t="s">
        <v>187</v>
      </c>
    </row>
    <row r="1095" spans="2:65" s="1" customFormat="1" ht="44.25" customHeight="1">
      <c r="B1095" s="182"/>
      <c r="C1095" s="183" t="s">
        <v>968</v>
      </c>
      <c r="D1095" s="183" t="s">
        <v>189</v>
      </c>
      <c r="E1095" s="184" t="s">
        <v>969</v>
      </c>
      <c r="F1095" s="185" t="s">
        <v>970</v>
      </c>
      <c r="G1095" s="186" t="s">
        <v>192</v>
      </c>
      <c r="H1095" s="187">
        <v>1054.489</v>
      </c>
      <c r="I1095" s="188"/>
      <c r="J1095" s="189">
        <f>ROUND(I1095*H1095,2)</f>
        <v>0</v>
      </c>
      <c r="K1095" s="185" t="s">
        <v>193</v>
      </c>
      <c r="L1095" s="42"/>
      <c r="M1095" s="190" t="s">
        <v>5</v>
      </c>
      <c r="N1095" s="191" t="s">
        <v>44</v>
      </c>
      <c r="O1095" s="43"/>
      <c r="P1095" s="192">
        <f>O1095*H1095</f>
        <v>0</v>
      </c>
      <c r="Q1095" s="192">
        <v>0</v>
      </c>
      <c r="R1095" s="192">
        <f>Q1095*H1095</f>
        <v>0</v>
      </c>
      <c r="S1095" s="192">
        <v>0.55000000000000004</v>
      </c>
      <c r="T1095" s="193">
        <f>S1095*H1095</f>
        <v>579.96895000000006</v>
      </c>
      <c r="AR1095" s="25" t="s">
        <v>194</v>
      </c>
      <c r="AT1095" s="25" t="s">
        <v>189</v>
      </c>
      <c r="AU1095" s="25" t="s">
        <v>80</v>
      </c>
      <c r="AY1095" s="25" t="s">
        <v>187</v>
      </c>
      <c r="BE1095" s="194">
        <f>IF(N1095="základní",J1095,0)</f>
        <v>0</v>
      </c>
      <c r="BF1095" s="194">
        <f>IF(N1095="snížená",J1095,0)</f>
        <v>0</v>
      </c>
      <c r="BG1095" s="194">
        <f>IF(N1095="zákl. přenesená",J1095,0)</f>
        <v>0</v>
      </c>
      <c r="BH1095" s="194">
        <f>IF(N1095="sníž. přenesená",J1095,0)</f>
        <v>0</v>
      </c>
      <c r="BI1095" s="194">
        <f>IF(N1095="nulová",J1095,0)</f>
        <v>0</v>
      </c>
      <c r="BJ1095" s="25" t="s">
        <v>24</v>
      </c>
      <c r="BK1095" s="194">
        <f>ROUND(I1095*H1095,2)</f>
        <v>0</v>
      </c>
      <c r="BL1095" s="25" t="s">
        <v>194</v>
      </c>
      <c r="BM1095" s="25" t="s">
        <v>971</v>
      </c>
    </row>
    <row r="1096" spans="2:65" s="12" customFormat="1">
      <c r="B1096" s="195"/>
      <c r="D1096" s="196" t="s">
        <v>196</v>
      </c>
      <c r="E1096" s="197" t="s">
        <v>5</v>
      </c>
      <c r="F1096" s="198" t="s">
        <v>972</v>
      </c>
      <c r="H1096" s="199" t="s">
        <v>5</v>
      </c>
      <c r="I1096" s="200"/>
      <c r="L1096" s="195"/>
      <c r="M1096" s="201"/>
      <c r="N1096" s="202"/>
      <c r="O1096" s="202"/>
      <c r="P1096" s="202"/>
      <c r="Q1096" s="202"/>
      <c r="R1096" s="202"/>
      <c r="S1096" s="202"/>
      <c r="T1096" s="203"/>
      <c r="AT1096" s="199" t="s">
        <v>196</v>
      </c>
      <c r="AU1096" s="199" t="s">
        <v>80</v>
      </c>
      <c r="AV1096" s="12" t="s">
        <v>24</v>
      </c>
      <c r="AW1096" s="12" t="s">
        <v>37</v>
      </c>
      <c r="AX1096" s="12" t="s">
        <v>73</v>
      </c>
      <c r="AY1096" s="199" t="s">
        <v>187</v>
      </c>
    </row>
    <row r="1097" spans="2:65" s="12" customFormat="1">
      <c r="B1097" s="195"/>
      <c r="D1097" s="196" t="s">
        <v>196</v>
      </c>
      <c r="E1097" s="197" t="s">
        <v>5</v>
      </c>
      <c r="F1097" s="198" t="s">
        <v>967</v>
      </c>
      <c r="H1097" s="199" t="s">
        <v>5</v>
      </c>
      <c r="I1097" s="200"/>
      <c r="L1097" s="195"/>
      <c r="M1097" s="201"/>
      <c r="N1097" s="202"/>
      <c r="O1097" s="202"/>
      <c r="P1097" s="202"/>
      <c r="Q1097" s="202"/>
      <c r="R1097" s="202"/>
      <c r="S1097" s="202"/>
      <c r="T1097" s="203"/>
      <c r="AT1097" s="199" t="s">
        <v>196</v>
      </c>
      <c r="AU1097" s="199" t="s">
        <v>80</v>
      </c>
      <c r="AV1097" s="12" t="s">
        <v>24</v>
      </c>
      <c r="AW1097" s="12" t="s">
        <v>37</v>
      </c>
      <c r="AX1097" s="12" t="s">
        <v>73</v>
      </c>
      <c r="AY1097" s="199" t="s">
        <v>187</v>
      </c>
    </row>
    <row r="1098" spans="2:65" s="13" customFormat="1">
      <c r="B1098" s="204"/>
      <c r="D1098" s="196" t="s">
        <v>196</v>
      </c>
      <c r="E1098" s="205" t="s">
        <v>5</v>
      </c>
      <c r="F1098" s="206" t="s">
        <v>973</v>
      </c>
      <c r="H1098" s="207">
        <v>531.03800000000001</v>
      </c>
      <c r="I1098" s="208"/>
      <c r="L1098" s="204"/>
      <c r="M1098" s="209"/>
      <c r="N1098" s="210"/>
      <c r="O1098" s="210"/>
      <c r="P1098" s="210"/>
      <c r="Q1098" s="210"/>
      <c r="R1098" s="210"/>
      <c r="S1098" s="210"/>
      <c r="T1098" s="211"/>
      <c r="AT1098" s="205" t="s">
        <v>196</v>
      </c>
      <c r="AU1098" s="205" t="s">
        <v>80</v>
      </c>
      <c r="AV1098" s="13" t="s">
        <v>80</v>
      </c>
      <c r="AW1098" s="13" t="s">
        <v>37</v>
      </c>
      <c r="AX1098" s="13" t="s">
        <v>73</v>
      </c>
      <c r="AY1098" s="205" t="s">
        <v>187</v>
      </c>
    </row>
    <row r="1099" spans="2:65" s="13" customFormat="1">
      <c r="B1099" s="204"/>
      <c r="D1099" s="196" t="s">
        <v>196</v>
      </c>
      <c r="E1099" s="205" t="s">
        <v>5</v>
      </c>
      <c r="F1099" s="206" t="s">
        <v>974</v>
      </c>
      <c r="H1099" s="207">
        <v>523.45100000000002</v>
      </c>
      <c r="I1099" s="208"/>
      <c r="L1099" s="204"/>
      <c r="M1099" s="209"/>
      <c r="N1099" s="210"/>
      <c r="O1099" s="210"/>
      <c r="P1099" s="210"/>
      <c r="Q1099" s="210"/>
      <c r="R1099" s="210"/>
      <c r="S1099" s="210"/>
      <c r="T1099" s="211"/>
      <c r="AT1099" s="205" t="s">
        <v>196</v>
      </c>
      <c r="AU1099" s="205" t="s">
        <v>80</v>
      </c>
      <c r="AV1099" s="13" t="s">
        <v>80</v>
      </c>
      <c r="AW1099" s="13" t="s">
        <v>37</v>
      </c>
      <c r="AX1099" s="13" t="s">
        <v>73</v>
      </c>
      <c r="AY1099" s="205" t="s">
        <v>187</v>
      </c>
    </row>
    <row r="1100" spans="2:65" s="14" customFormat="1">
      <c r="B1100" s="212"/>
      <c r="D1100" s="196" t="s">
        <v>196</v>
      </c>
      <c r="E1100" s="213" t="s">
        <v>5</v>
      </c>
      <c r="F1100" s="214" t="s">
        <v>201</v>
      </c>
      <c r="H1100" s="215">
        <v>1054.489</v>
      </c>
      <c r="I1100" s="216"/>
      <c r="L1100" s="212"/>
      <c r="M1100" s="217"/>
      <c r="N1100" s="218"/>
      <c r="O1100" s="218"/>
      <c r="P1100" s="218"/>
      <c r="Q1100" s="218"/>
      <c r="R1100" s="218"/>
      <c r="S1100" s="218"/>
      <c r="T1100" s="219"/>
      <c r="AT1100" s="213" t="s">
        <v>196</v>
      </c>
      <c r="AU1100" s="213" t="s">
        <v>80</v>
      </c>
      <c r="AV1100" s="14" t="s">
        <v>202</v>
      </c>
      <c r="AW1100" s="14" t="s">
        <v>37</v>
      </c>
      <c r="AX1100" s="14" t="s">
        <v>73</v>
      </c>
      <c r="AY1100" s="213" t="s">
        <v>187</v>
      </c>
    </row>
    <row r="1101" spans="2:65" s="15" customFormat="1">
      <c r="B1101" s="220"/>
      <c r="D1101" s="221" t="s">
        <v>196</v>
      </c>
      <c r="E1101" s="222" t="s">
        <v>5</v>
      </c>
      <c r="F1101" s="223" t="s">
        <v>203</v>
      </c>
      <c r="H1101" s="224">
        <v>1054.489</v>
      </c>
      <c r="I1101" s="225"/>
      <c r="L1101" s="220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196</v>
      </c>
      <c r="AU1101" s="229" t="s">
        <v>80</v>
      </c>
      <c r="AV1101" s="15" t="s">
        <v>194</v>
      </c>
      <c r="AW1101" s="15" t="s">
        <v>37</v>
      </c>
      <c r="AX1101" s="15" t="s">
        <v>24</v>
      </c>
      <c r="AY1101" s="229" t="s">
        <v>187</v>
      </c>
    </row>
    <row r="1102" spans="2:65" s="1" customFormat="1" ht="22.5" customHeight="1">
      <c r="B1102" s="182"/>
      <c r="C1102" s="183" t="s">
        <v>975</v>
      </c>
      <c r="D1102" s="183" t="s">
        <v>189</v>
      </c>
      <c r="E1102" s="184" t="s">
        <v>976</v>
      </c>
      <c r="F1102" s="185" t="s">
        <v>977</v>
      </c>
      <c r="G1102" s="186" t="s">
        <v>277</v>
      </c>
      <c r="H1102" s="187">
        <v>807.55499999999995</v>
      </c>
      <c r="I1102" s="188"/>
      <c r="J1102" s="189">
        <f>ROUND(I1102*H1102,2)</f>
        <v>0</v>
      </c>
      <c r="K1102" s="185" t="s">
        <v>193</v>
      </c>
      <c r="L1102" s="42"/>
      <c r="M1102" s="190" t="s">
        <v>5</v>
      </c>
      <c r="N1102" s="191" t="s">
        <v>44</v>
      </c>
      <c r="O1102" s="43"/>
      <c r="P1102" s="192">
        <f>O1102*H1102</f>
        <v>0</v>
      </c>
      <c r="Q1102" s="192">
        <v>0</v>
      </c>
      <c r="R1102" s="192">
        <f>Q1102*H1102</f>
        <v>0</v>
      </c>
      <c r="S1102" s="192">
        <v>6.3E-2</v>
      </c>
      <c r="T1102" s="193">
        <f>S1102*H1102</f>
        <v>50.875964999999994</v>
      </c>
      <c r="AR1102" s="25" t="s">
        <v>194</v>
      </c>
      <c r="AT1102" s="25" t="s">
        <v>189</v>
      </c>
      <c r="AU1102" s="25" t="s">
        <v>80</v>
      </c>
      <c r="AY1102" s="25" t="s">
        <v>187</v>
      </c>
      <c r="BE1102" s="194">
        <f>IF(N1102="základní",J1102,0)</f>
        <v>0</v>
      </c>
      <c r="BF1102" s="194">
        <f>IF(N1102="snížená",J1102,0)</f>
        <v>0</v>
      </c>
      <c r="BG1102" s="194">
        <f>IF(N1102="zákl. přenesená",J1102,0)</f>
        <v>0</v>
      </c>
      <c r="BH1102" s="194">
        <f>IF(N1102="sníž. přenesená",J1102,0)</f>
        <v>0</v>
      </c>
      <c r="BI1102" s="194">
        <f>IF(N1102="nulová",J1102,0)</f>
        <v>0</v>
      </c>
      <c r="BJ1102" s="25" t="s">
        <v>24</v>
      </c>
      <c r="BK1102" s="194">
        <f>ROUND(I1102*H1102,2)</f>
        <v>0</v>
      </c>
      <c r="BL1102" s="25" t="s">
        <v>194</v>
      </c>
      <c r="BM1102" s="25" t="s">
        <v>978</v>
      </c>
    </row>
    <row r="1103" spans="2:65" s="12" customFormat="1">
      <c r="B1103" s="195"/>
      <c r="D1103" s="196" t="s">
        <v>196</v>
      </c>
      <c r="E1103" s="197" t="s">
        <v>5</v>
      </c>
      <c r="F1103" s="198" t="s">
        <v>979</v>
      </c>
      <c r="H1103" s="199" t="s">
        <v>5</v>
      </c>
      <c r="I1103" s="200"/>
      <c r="L1103" s="195"/>
      <c r="M1103" s="201"/>
      <c r="N1103" s="202"/>
      <c r="O1103" s="202"/>
      <c r="P1103" s="202"/>
      <c r="Q1103" s="202"/>
      <c r="R1103" s="202"/>
      <c r="S1103" s="202"/>
      <c r="T1103" s="203"/>
      <c r="AT1103" s="199" t="s">
        <v>196</v>
      </c>
      <c r="AU1103" s="199" t="s">
        <v>80</v>
      </c>
      <c r="AV1103" s="12" t="s">
        <v>24</v>
      </c>
      <c r="AW1103" s="12" t="s">
        <v>37</v>
      </c>
      <c r="AX1103" s="12" t="s">
        <v>73</v>
      </c>
      <c r="AY1103" s="199" t="s">
        <v>187</v>
      </c>
    </row>
    <row r="1104" spans="2:65" s="12" customFormat="1">
      <c r="B1104" s="195"/>
      <c r="D1104" s="196" t="s">
        <v>196</v>
      </c>
      <c r="E1104" s="197" t="s">
        <v>5</v>
      </c>
      <c r="F1104" s="198" t="s">
        <v>479</v>
      </c>
      <c r="H1104" s="199" t="s">
        <v>5</v>
      </c>
      <c r="I1104" s="200"/>
      <c r="L1104" s="195"/>
      <c r="M1104" s="201"/>
      <c r="N1104" s="202"/>
      <c r="O1104" s="202"/>
      <c r="P1104" s="202"/>
      <c r="Q1104" s="202"/>
      <c r="R1104" s="202"/>
      <c r="S1104" s="202"/>
      <c r="T1104" s="203"/>
      <c r="AT1104" s="199" t="s">
        <v>196</v>
      </c>
      <c r="AU1104" s="199" t="s">
        <v>80</v>
      </c>
      <c r="AV1104" s="12" t="s">
        <v>24</v>
      </c>
      <c r="AW1104" s="12" t="s">
        <v>37</v>
      </c>
      <c r="AX1104" s="12" t="s">
        <v>73</v>
      </c>
      <c r="AY1104" s="199" t="s">
        <v>187</v>
      </c>
    </row>
    <row r="1105" spans="2:51" s="12" customFormat="1">
      <c r="B1105" s="195"/>
      <c r="D1105" s="196" t="s">
        <v>196</v>
      </c>
      <c r="E1105" s="197" t="s">
        <v>5</v>
      </c>
      <c r="F1105" s="198" t="s">
        <v>480</v>
      </c>
      <c r="H1105" s="199" t="s">
        <v>5</v>
      </c>
      <c r="I1105" s="200"/>
      <c r="L1105" s="195"/>
      <c r="M1105" s="201"/>
      <c r="N1105" s="202"/>
      <c r="O1105" s="202"/>
      <c r="P1105" s="202"/>
      <c r="Q1105" s="202"/>
      <c r="R1105" s="202"/>
      <c r="S1105" s="202"/>
      <c r="T1105" s="203"/>
      <c r="AT1105" s="199" t="s">
        <v>196</v>
      </c>
      <c r="AU1105" s="199" t="s">
        <v>80</v>
      </c>
      <c r="AV1105" s="12" t="s">
        <v>24</v>
      </c>
      <c r="AW1105" s="12" t="s">
        <v>37</v>
      </c>
      <c r="AX1105" s="12" t="s">
        <v>73</v>
      </c>
      <c r="AY1105" s="199" t="s">
        <v>187</v>
      </c>
    </row>
    <row r="1106" spans="2:51" s="12" customFormat="1">
      <c r="B1106" s="195"/>
      <c r="D1106" s="196" t="s">
        <v>196</v>
      </c>
      <c r="E1106" s="197" t="s">
        <v>5</v>
      </c>
      <c r="F1106" s="198" t="s">
        <v>823</v>
      </c>
      <c r="H1106" s="199" t="s">
        <v>5</v>
      </c>
      <c r="I1106" s="200"/>
      <c r="L1106" s="195"/>
      <c r="M1106" s="201"/>
      <c r="N1106" s="202"/>
      <c r="O1106" s="202"/>
      <c r="P1106" s="202"/>
      <c r="Q1106" s="202"/>
      <c r="R1106" s="202"/>
      <c r="S1106" s="202"/>
      <c r="T1106" s="203"/>
      <c r="AT1106" s="199" t="s">
        <v>196</v>
      </c>
      <c r="AU1106" s="199" t="s">
        <v>80</v>
      </c>
      <c r="AV1106" s="12" t="s">
        <v>24</v>
      </c>
      <c r="AW1106" s="12" t="s">
        <v>37</v>
      </c>
      <c r="AX1106" s="12" t="s">
        <v>73</v>
      </c>
      <c r="AY1106" s="199" t="s">
        <v>187</v>
      </c>
    </row>
    <row r="1107" spans="2:51" s="13" customFormat="1" ht="27">
      <c r="B1107" s="204"/>
      <c r="D1107" s="196" t="s">
        <v>196</v>
      </c>
      <c r="E1107" s="205" t="s">
        <v>5</v>
      </c>
      <c r="F1107" s="206" t="s">
        <v>824</v>
      </c>
      <c r="H1107" s="207">
        <v>202.48599999999999</v>
      </c>
      <c r="I1107" s="208"/>
      <c r="L1107" s="204"/>
      <c r="M1107" s="209"/>
      <c r="N1107" s="210"/>
      <c r="O1107" s="210"/>
      <c r="P1107" s="210"/>
      <c r="Q1107" s="210"/>
      <c r="R1107" s="210"/>
      <c r="S1107" s="210"/>
      <c r="T1107" s="211"/>
      <c r="AT1107" s="205" t="s">
        <v>196</v>
      </c>
      <c r="AU1107" s="205" t="s">
        <v>80</v>
      </c>
      <c r="AV1107" s="13" t="s">
        <v>80</v>
      </c>
      <c r="AW1107" s="13" t="s">
        <v>37</v>
      </c>
      <c r="AX1107" s="13" t="s">
        <v>73</v>
      </c>
      <c r="AY1107" s="205" t="s">
        <v>187</v>
      </c>
    </row>
    <row r="1108" spans="2:51" s="13" customFormat="1" ht="27">
      <c r="B1108" s="204"/>
      <c r="D1108" s="196" t="s">
        <v>196</v>
      </c>
      <c r="E1108" s="205" t="s">
        <v>5</v>
      </c>
      <c r="F1108" s="206" t="s">
        <v>825</v>
      </c>
      <c r="H1108" s="207">
        <v>66.563000000000002</v>
      </c>
      <c r="I1108" s="208"/>
      <c r="L1108" s="204"/>
      <c r="M1108" s="209"/>
      <c r="N1108" s="210"/>
      <c r="O1108" s="210"/>
      <c r="P1108" s="210"/>
      <c r="Q1108" s="210"/>
      <c r="R1108" s="210"/>
      <c r="S1108" s="210"/>
      <c r="T1108" s="211"/>
      <c r="AT1108" s="205" t="s">
        <v>196</v>
      </c>
      <c r="AU1108" s="205" t="s">
        <v>80</v>
      </c>
      <c r="AV1108" s="13" t="s">
        <v>80</v>
      </c>
      <c r="AW1108" s="13" t="s">
        <v>37</v>
      </c>
      <c r="AX1108" s="13" t="s">
        <v>73</v>
      </c>
      <c r="AY1108" s="205" t="s">
        <v>187</v>
      </c>
    </row>
    <row r="1109" spans="2:51" s="12" customFormat="1">
      <c r="B1109" s="195"/>
      <c r="D1109" s="196" t="s">
        <v>196</v>
      </c>
      <c r="E1109" s="197" t="s">
        <v>5</v>
      </c>
      <c r="F1109" s="198" t="s">
        <v>458</v>
      </c>
      <c r="H1109" s="199" t="s">
        <v>5</v>
      </c>
      <c r="I1109" s="200"/>
      <c r="L1109" s="195"/>
      <c r="M1109" s="201"/>
      <c r="N1109" s="202"/>
      <c r="O1109" s="202"/>
      <c r="P1109" s="202"/>
      <c r="Q1109" s="202"/>
      <c r="R1109" s="202"/>
      <c r="S1109" s="202"/>
      <c r="T1109" s="203"/>
      <c r="AT1109" s="199" t="s">
        <v>196</v>
      </c>
      <c r="AU1109" s="199" t="s">
        <v>80</v>
      </c>
      <c r="AV1109" s="12" t="s">
        <v>24</v>
      </c>
      <c r="AW1109" s="12" t="s">
        <v>37</v>
      </c>
      <c r="AX1109" s="12" t="s">
        <v>73</v>
      </c>
      <c r="AY1109" s="199" t="s">
        <v>187</v>
      </c>
    </row>
    <row r="1110" spans="2:51" s="13" customFormat="1">
      <c r="B1110" s="204"/>
      <c r="D1110" s="196" t="s">
        <v>196</v>
      </c>
      <c r="E1110" s="205" t="s">
        <v>5</v>
      </c>
      <c r="F1110" s="206" t="s">
        <v>954</v>
      </c>
      <c r="H1110" s="207">
        <v>128</v>
      </c>
      <c r="I1110" s="208"/>
      <c r="L1110" s="204"/>
      <c r="M1110" s="209"/>
      <c r="N1110" s="210"/>
      <c r="O1110" s="210"/>
      <c r="P1110" s="210"/>
      <c r="Q1110" s="210"/>
      <c r="R1110" s="210"/>
      <c r="S1110" s="210"/>
      <c r="T1110" s="211"/>
      <c r="AT1110" s="205" t="s">
        <v>196</v>
      </c>
      <c r="AU1110" s="205" t="s">
        <v>80</v>
      </c>
      <c r="AV1110" s="13" t="s">
        <v>80</v>
      </c>
      <c r="AW1110" s="13" t="s">
        <v>37</v>
      </c>
      <c r="AX1110" s="13" t="s">
        <v>73</v>
      </c>
      <c r="AY1110" s="205" t="s">
        <v>187</v>
      </c>
    </row>
    <row r="1111" spans="2:51" s="13" customFormat="1">
      <c r="B1111" s="204"/>
      <c r="D1111" s="196" t="s">
        <v>196</v>
      </c>
      <c r="E1111" s="205" t="s">
        <v>5</v>
      </c>
      <c r="F1111" s="206" t="s">
        <v>955</v>
      </c>
      <c r="H1111" s="207">
        <v>20.48</v>
      </c>
      <c r="I1111" s="208"/>
      <c r="L1111" s="204"/>
      <c r="M1111" s="209"/>
      <c r="N1111" s="210"/>
      <c r="O1111" s="210"/>
      <c r="P1111" s="210"/>
      <c r="Q1111" s="210"/>
      <c r="R1111" s="210"/>
      <c r="S1111" s="210"/>
      <c r="T1111" s="211"/>
      <c r="AT1111" s="205" t="s">
        <v>196</v>
      </c>
      <c r="AU1111" s="205" t="s">
        <v>80</v>
      </c>
      <c r="AV1111" s="13" t="s">
        <v>80</v>
      </c>
      <c r="AW1111" s="13" t="s">
        <v>37</v>
      </c>
      <c r="AX1111" s="13" t="s">
        <v>73</v>
      </c>
      <c r="AY1111" s="205" t="s">
        <v>187</v>
      </c>
    </row>
    <row r="1112" spans="2:51" s="13" customFormat="1">
      <c r="B1112" s="204"/>
      <c r="D1112" s="196" t="s">
        <v>196</v>
      </c>
      <c r="E1112" s="205" t="s">
        <v>5</v>
      </c>
      <c r="F1112" s="206" t="s">
        <v>956</v>
      </c>
      <c r="H1112" s="207">
        <v>17.745000000000001</v>
      </c>
      <c r="I1112" s="208"/>
      <c r="L1112" s="204"/>
      <c r="M1112" s="209"/>
      <c r="N1112" s="210"/>
      <c r="O1112" s="210"/>
      <c r="P1112" s="210"/>
      <c r="Q1112" s="210"/>
      <c r="R1112" s="210"/>
      <c r="S1112" s="210"/>
      <c r="T1112" s="211"/>
      <c r="AT1112" s="205" t="s">
        <v>196</v>
      </c>
      <c r="AU1112" s="205" t="s">
        <v>80</v>
      </c>
      <c r="AV1112" s="13" t="s">
        <v>80</v>
      </c>
      <c r="AW1112" s="13" t="s">
        <v>37</v>
      </c>
      <c r="AX1112" s="13" t="s">
        <v>73</v>
      </c>
      <c r="AY1112" s="205" t="s">
        <v>187</v>
      </c>
    </row>
    <row r="1113" spans="2:51" s="13" customFormat="1">
      <c r="B1113" s="204"/>
      <c r="D1113" s="196" t="s">
        <v>196</v>
      </c>
      <c r="E1113" s="205" t="s">
        <v>5</v>
      </c>
      <c r="F1113" s="206" t="s">
        <v>462</v>
      </c>
      <c r="H1113" s="207">
        <v>13.02</v>
      </c>
      <c r="I1113" s="208"/>
      <c r="L1113" s="204"/>
      <c r="M1113" s="209"/>
      <c r="N1113" s="210"/>
      <c r="O1113" s="210"/>
      <c r="P1113" s="210"/>
      <c r="Q1113" s="210"/>
      <c r="R1113" s="210"/>
      <c r="S1113" s="210"/>
      <c r="T1113" s="211"/>
      <c r="AT1113" s="205" t="s">
        <v>196</v>
      </c>
      <c r="AU1113" s="205" t="s">
        <v>80</v>
      </c>
      <c r="AV1113" s="13" t="s">
        <v>80</v>
      </c>
      <c r="AW1113" s="13" t="s">
        <v>37</v>
      </c>
      <c r="AX1113" s="13" t="s">
        <v>73</v>
      </c>
      <c r="AY1113" s="205" t="s">
        <v>187</v>
      </c>
    </row>
    <row r="1114" spans="2:51" s="13" customFormat="1">
      <c r="B1114" s="204"/>
      <c r="D1114" s="196" t="s">
        <v>196</v>
      </c>
      <c r="E1114" s="205" t="s">
        <v>5</v>
      </c>
      <c r="F1114" s="206" t="s">
        <v>957</v>
      </c>
      <c r="H1114" s="207">
        <v>13.16</v>
      </c>
      <c r="I1114" s="208"/>
      <c r="L1114" s="204"/>
      <c r="M1114" s="209"/>
      <c r="N1114" s="210"/>
      <c r="O1114" s="210"/>
      <c r="P1114" s="210"/>
      <c r="Q1114" s="210"/>
      <c r="R1114" s="210"/>
      <c r="S1114" s="210"/>
      <c r="T1114" s="211"/>
      <c r="AT1114" s="205" t="s">
        <v>196</v>
      </c>
      <c r="AU1114" s="205" t="s">
        <v>80</v>
      </c>
      <c r="AV1114" s="13" t="s">
        <v>80</v>
      </c>
      <c r="AW1114" s="13" t="s">
        <v>37</v>
      </c>
      <c r="AX1114" s="13" t="s">
        <v>73</v>
      </c>
      <c r="AY1114" s="205" t="s">
        <v>187</v>
      </c>
    </row>
    <row r="1115" spans="2:51" s="13" customFormat="1">
      <c r="B1115" s="204"/>
      <c r="D1115" s="196" t="s">
        <v>196</v>
      </c>
      <c r="E1115" s="205" t="s">
        <v>5</v>
      </c>
      <c r="F1115" s="206" t="s">
        <v>958</v>
      </c>
      <c r="H1115" s="207">
        <v>3.76</v>
      </c>
      <c r="I1115" s="208"/>
      <c r="L1115" s="204"/>
      <c r="M1115" s="209"/>
      <c r="N1115" s="210"/>
      <c r="O1115" s="210"/>
      <c r="P1115" s="210"/>
      <c r="Q1115" s="210"/>
      <c r="R1115" s="210"/>
      <c r="S1115" s="210"/>
      <c r="T1115" s="211"/>
      <c r="AT1115" s="205" t="s">
        <v>196</v>
      </c>
      <c r="AU1115" s="205" t="s">
        <v>80</v>
      </c>
      <c r="AV1115" s="13" t="s">
        <v>80</v>
      </c>
      <c r="AW1115" s="13" t="s">
        <v>37</v>
      </c>
      <c r="AX1115" s="13" t="s">
        <v>73</v>
      </c>
      <c r="AY1115" s="205" t="s">
        <v>187</v>
      </c>
    </row>
    <row r="1116" spans="2:51" s="13" customFormat="1">
      <c r="B1116" s="204"/>
      <c r="D1116" s="196" t="s">
        <v>196</v>
      </c>
      <c r="E1116" s="205" t="s">
        <v>5</v>
      </c>
      <c r="F1116" s="206" t="s">
        <v>959</v>
      </c>
      <c r="H1116" s="207">
        <v>24.49</v>
      </c>
      <c r="I1116" s="208"/>
      <c r="L1116" s="204"/>
      <c r="M1116" s="209"/>
      <c r="N1116" s="210"/>
      <c r="O1116" s="210"/>
      <c r="P1116" s="210"/>
      <c r="Q1116" s="210"/>
      <c r="R1116" s="210"/>
      <c r="S1116" s="210"/>
      <c r="T1116" s="211"/>
      <c r="AT1116" s="205" t="s">
        <v>196</v>
      </c>
      <c r="AU1116" s="205" t="s">
        <v>80</v>
      </c>
      <c r="AV1116" s="13" t="s">
        <v>80</v>
      </c>
      <c r="AW1116" s="13" t="s">
        <v>37</v>
      </c>
      <c r="AX1116" s="13" t="s">
        <v>73</v>
      </c>
      <c r="AY1116" s="205" t="s">
        <v>187</v>
      </c>
    </row>
    <row r="1117" spans="2:51" s="13" customFormat="1">
      <c r="B1117" s="204"/>
      <c r="D1117" s="196" t="s">
        <v>196</v>
      </c>
      <c r="E1117" s="205" t="s">
        <v>5</v>
      </c>
      <c r="F1117" s="206" t="s">
        <v>960</v>
      </c>
      <c r="H1117" s="207">
        <v>20.934999999999999</v>
      </c>
      <c r="I1117" s="208"/>
      <c r="L1117" s="204"/>
      <c r="M1117" s="209"/>
      <c r="N1117" s="210"/>
      <c r="O1117" s="210"/>
      <c r="P1117" s="210"/>
      <c r="Q1117" s="210"/>
      <c r="R1117" s="210"/>
      <c r="S1117" s="210"/>
      <c r="T1117" s="211"/>
      <c r="AT1117" s="205" t="s">
        <v>196</v>
      </c>
      <c r="AU1117" s="205" t="s">
        <v>80</v>
      </c>
      <c r="AV1117" s="13" t="s">
        <v>80</v>
      </c>
      <c r="AW1117" s="13" t="s">
        <v>37</v>
      </c>
      <c r="AX1117" s="13" t="s">
        <v>73</v>
      </c>
      <c r="AY1117" s="205" t="s">
        <v>187</v>
      </c>
    </row>
    <row r="1118" spans="2:51" s="14" customFormat="1">
      <c r="B1118" s="212"/>
      <c r="D1118" s="196" t="s">
        <v>196</v>
      </c>
      <c r="E1118" s="213" t="s">
        <v>5</v>
      </c>
      <c r="F1118" s="214" t="s">
        <v>201</v>
      </c>
      <c r="H1118" s="215">
        <v>510.63900000000001</v>
      </c>
      <c r="I1118" s="216"/>
      <c r="L1118" s="212"/>
      <c r="M1118" s="217"/>
      <c r="N1118" s="218"/>
      <c r="O1118" s="218"/>
      <c r="P1118" s="218"/>
      <c r="Q1118" s="218"/>
      <c r="R1118" s="218"/>
      <c r="S1118" s="218"/>
      <c r="T1118" s="219"/>
      <c r="AT1118" s="213" t="s">
        <v>196</v>
      </c>
      <c r="AU1118" s="213" t="s">
        <v>80</v>
      </c>
      <c r="AV1118" s="14" t="s">
        <v>202</v>
      </c>
      <c r="AW1118" s="14" t="s">
        <v>37</v>
      </c>
      <c r="AX1118" s="14" t="s">
        <v>73</v>
      </c>
      <c r="AY1118" s="213" t="s">
        <v>187</v>
      </c>
    </row>
    <row r="1119" spans="2:51" s="12" customFormat="1">
      <c r="B1119" s="195"/>
      <c r="D1119" s="196" t="s">
        <v>196</v>
      </c>
      <c r="E1119" s="197" t="s">
        <v>5</v>
      </c>
      <c r="F1119" s="198" t="s">
        <v>961</v>
      </c>
      <c r="H1119" s="199" t="s">
        <v>5</v>
      </c>
      <c r="I1119" s="200"/>
      <c r="L1119" s="195"/>
      <c r="M1119" s="201"/>
      <c r="N1119" s="202"/>
      <c r="O1119" s="202"/>
      <c r="P1119" s="202"/>
      <c r="Q1119" s="202"/>
      <c r="R1119" s="202"/>
      <c r="S1119" s="202"/>
      <c r="T1119" s="203"/>
      <c r="AT1119" s="199" t="s">
        <v>196</v>
      </c>
      <c r="AU1119" s="199" t="s">
        <v>80</v>
      </c>
      <c r="AV1119" s="12" t="s">
        <v>24</v>
      </c>
      <c r="AW1119" s="12" t="s">
        <v>37</v>
      </c>
      <c r="AX1119" s="12" t="s">
        <v>73</v>
      </c>
      <c r="AY1119" s="199" t="s">
        <v>187</v>
      </c>
    </row>
    <row r="1120" spans="2:51" s="12" customFormat="1">
      <c r="B1120" s="195"/>
      <c r="D1120" s="196" t="s">
        <v>196</v>
      </c>
      <c r="E1120" s="197" t="s">
        <v>5</v>
      </c>
      <c r="F1120" s="198" t="s">
        <v>841</v>
      </c>
      <c r="H1120" s="199" t="s">
        <v>5</v>
      </c>
      <c r="I1120" s="200"/>
      <c r="L1120" s="195"/>
      <c r="M1120" s="201"/>
      <c r="N1120" s="202"/>
      <c r="O1120" s="202"/>
      <c r="P1120" s="202"/>
      <c r="Q1120" s="202"/>
      <c r="R1120" s="202"/>
      <c r="S1120" s="202"/>
      <c r="T1120" s="203"/>
      <c r="AT1120" s="199" t="s">
        <v>196</v>
      </c>
      <c r="AU1120" s="199" t="s">
        <v>80</v>
      </c>
      <c r="AV1120" s="12" t="s">
        <v>24</v>
      </c>
      <c r="AW1120" s="12" t="s">
        <v>37</v>
      </c>
      <c r="AX1120" s="12" t="s">
        <v>73</v>
      </c>
      <c r="AY1120" s="199" t="s">
        <v>187</v>
      </c>
    </row>
    <row r="1121" spans="2:65" s="13" customFormat="1">
      <c r="B1121" s="204"/>
      <c r="D1121" s="196" t="s">
        <v>196</v>
      </c>
      <c r="E1121" s="205" t="s">
        <v>5</v>
      </c>
      <c r="F1121" s="206" t="s">
        <v>842</v>
      </c>
      <c r="H1121" s="207">
        <v>147.9</v>
      </c>
      <c r="I1121" s="208"/>
      <c r="L1121" s="204"/>
      <c r="M1121" s="209"/>
      <c r="N1121" s="210"/>
      <c r="O1121" s="210"/>
      <c r="P1121" s="210"/>
      <c r="Q1121" s="210"/>
      <c r="R1121" s="210"/>
      <c r="S1121" s="210"/>
      <c r="T1121" s="211"/>
      <c r="AT1121" s="205" t="s">
        <v>196</v>
      </c>
      <c r="AU1121" s="205" t="s">
        <v>80</v>
      </c>
      <c r="AV1121" s="13" t="s">
        <v>80</v>
      </c>
      <c r="AW1121" s="13" t="s">
        <v>37</v>
      </c>
      <c r="AX1121" s="13" t="s">
        <v>73</v>
      </c>
      <c r="AY1121" s="205" t="s">
        <v>187</v>
      </c>
    </row>
    <row r="1122" spans="2:65" s="13" customFormat="1">
      <c r="B1122" s="204"/>
      <c r="D1122" s="196" t="s">
        <v>196</v>
      </c>
      <c r="E1122" s="205" t="s">
        <v>5</v>
      </c>
      <c r="F1122" s="206" t="s">
        <v>843</v>
      </c>
      <c r="H1122" s="207">
        <v>48.36</v>
      </c>
      <c r="I1122" s="208"/>
      <c r="L1122" s="204"/>
      <c r="M1122" s="209"/>
      <c r="N1122" s="210"/>
      <c r="O1122" s="210"/>
      <c r="P1122" s="210"/>
      <c r="Q1122" s="210"/>
      <c r="R1122" s="210"/>
      <c r="S1122" s="210"/>
      <c r="T1122" s="211"/>
      <c r="AT1122" s="205" t="s">
        <v>196</v>
      </c>
      <c r="AU1122" s="205" t="s">
        <v>80</v>
      </c>
      <c r="AV1122" s="13" t="s">
        <v>80</v>
      </c>
      <c r="AW1122" s="13" t="s">
        <v>37</v>
      </c>
      <c r="AX1122" s="13" t="s">
        <v>73</v>
      </c>
      <c r="AY1122" s="205" t="s">
        <v>187</v>
      </c>
    </row>
    <row r="1123" spans="2:65" s="13" customFormat="1">
      <c r="B1123" s="204"/>
      <c r="D1123" s="196" t="s">
        <v>196</v>
      </c>
      <c r="E1123" s="205" t="s">
        <v>5</v>
      </c>
      <c r="F1123" s="206" t="s">
        <v>844</v>
      </c>
      <c r="H1123" s="207">
        <v>23.32</v>
      </c>
      <c r="I1123" s="208"/>
      <c r="L1123" s="204"/>
      <c r="M1123" s="209"/>
      <c r="N1123" s="210"/>
      <c r="O1123" s="210"/>
      <c r="P1123" s="210"/>
      <c r="Q1123" s="210"/>
      <c r="R1123" s="210"/>
      <c r="S1123" s="210"/>
      <c r="T1123" s="211"/>
      <c r="AT1123" s="205" t="s">
        <v>196</v>
      </c>
      <c r="AU1123" s="205" t="s">
        <v>80</v>
      </c>
      <c r="AV1123" s="13" t="s">
        <v>80</v>
      </c>
      <c r="AW1123" s="13" t="s">
        <v>37</v>
      </c>
      <c r="AX1123" s="13" t="s">
        <v>73</v>
      </c>
      <c r="AY1123" s="205" t="s">
        <v>187</v>
      </c>
    </row>
    <row r="1124" spans="2:65" s="13" customFormat="1">
      <c r="B1124" s="204"/>
      <c r="D1124" s="196" t="s">
        <v>196</v>
      </c>
      <c r="E1124" s="205" t="s">
        <v>5</v>
      </c>
      <c r="F1124" s="206" t="s">
        <v>845</v>
      </c>
      <c r="H1124" s="207">
        <v>100.82</v>
      </c>
      <c r="I1124" s="208"/>
      <c r="L1124" s="204"/>
      <c r="M1124" s="209"/>
      <c r="N1124" s="210"/>
      <c r="O1124" s="210"/>
      <c r="P1124" s="210"/>
      <c r="Q1124" s="210"/>
      <c r="R1124" s="210"/>
      <c r="S1124" s="210"/>
      <c r="T1124" s="211"/>
      <c r="AT1124" s="205" t="s">
        <v>196</v>
      </c>
      <c r="AU1124" s="205" t="s">
        <v>80</v>
      </c>
      <c r="AV1124" s="13" t="s">
        <v>80</v>
      </c>
      <c r="AW1124" s="13" t="s">
        <v>37</v>
      </c>
      <c r="AX1124" s="13" t="s">
        <v>73</v>
      </c>
      <c r="AY1124" s="205" t="s">
        <v>187</v>
      </c>
    </row>
    <row r="1125" spans="2:65" s="12" customFormat="1">
      <c r="B1125" s="195"/>
      <c r="D1125" s="196" t="s">
        <v>196</v>
      </c>
      <c r="E1125" s="197" t="s">
        <v>5</v>
      </c>
      <c r="F1125" s="198" t="s">
        <v>846</v>
      </c>
      <c r="H1125" s="199" t="s">
        <v>5</v>
      </c>
      <c r="I1125" s="200"/>
      <c r="L1125" s="195"/>
      <c r="M1125" s="201"/>
      <c r="N1125" s="202"/>
      <c r="O1125" s="202"/>
      <c r="P1125" s="202"/>
      <c r="Q1125" s="202"/>
      <c r="R1125" s="202"/>
      <c r="S1125" s="202"/>
      <c r="T1125" s="203"/>
      <c r="AT1125" s="199" t="s">
        <v>196</v>
      </c>
      <c r="AU1125" s="199" t="s">
        <v>80</v>
      </c>
      <c r="AV1125" s="12" t="s">
        <v>24</v>
      </c>
      <c r="AW1125" s="12" t="s">
        <v>37</v>
      </c>
      <c r="AX1125" s="12" t="s">
        <v>73</v>
      </c>
      <c r="AY1125" s="199" t="s">
        <v>187</v>
      </c>
    </row>
    <row r="1126" spans="2:65" s="13" customFormat="1">
      <c r="B1126" s="204"/>
      <c r="D1126" s="196" t="s">
        <v>196</v>
      </c>
      <c r="E1126" s="205" t="s">
        <v>5</v>
      </c>
      <c r="F1126" s="206" t="s">
        <v>847</v>
      </c>
      <c r="H1126" s="207">
        <v>-11</v>
      </c>
      <c r="I1126" s="208"/>
      <c r="L1126" s="204"/>
      <c r="M1126" s="209"/>
      <c r="N1126" s="210"/>
      <c r="O1126" s="210"/>
      <c r="P1126" s="210"/>
      <c r="Q1126" s="210"/>
      <c r="R1126" s="210"/>
      <c r="S1126" s="210"/>
      <c r="T1126" s="211"/>
      <c r="AT1126" s="205" t="s">
        <v>196</v>
      </c>
      <c r="AU1126" s="205" t="s">
        <v>80</v>
      </c>
      <c r="AV1126" s="13" t="s">
        <v>80</v>
      </c>
      <c r="AW1126" s="13" t="s">
        <v>37</v>
      </c>
      <c r="AX1126" s="13" t="s">
        <v>73</v>
      </c>
      <c r="AY1126" s="205" t="s">
        <v>187</v>
      </c>
    </row>
    <row r="1127" spans="2:65" s="13" customFormat="1">
      <c r="B1127" s="204"/>
      <c r="D1127" s="196" t="s">
        <v>196</v>
      </c>
      <c r="E1127" s="205" t="s">
        <v>5</v>
      </c>
      <c r="F1127" s="206" t="s">
        <v>848</v>
      </c>
      <c r="H1127" s="207">
        <v>-3.51</v>
      </c>
      <c r="I1127" s="208"/>
      <c r="L1127" s="204"/>
      <c r="M1127" s="209"/>
      <c r="N1127" s="210"/>
      <c r="O1127" s="210"/>
      <c r="P1127" s="210"/>
      <c r="Q1127" s="210"/>
      <c r="R1127" s="210"/>
      <c r="S1127" s="210"/>
      <c r="T1127" s="211"/>
      <c r="AT1127" s="205" t="s">
        <v>196</v>
      </c>
      <c r="AU1127" s="205" t="s">
        <v>80</v>
      </c>
      <c r="AV1127" s="13" t="s">
        <v>80</v>
      </c>
      <c r="AW1127" s="13" t="s">
        <v>37</v>
      </c>
      <c r="AX1127" s="13" t="s">
        <v>73</v>
      </c>
      <c r="AY1127" s="205" t="s">
        <v>187</v>
      </c>
    </row>
    <row r="1128" spans="2:65" s="13" customFormat="1">
      <c r="B1128" s="204"/>
      <c r="D1128" s="196" t="s">
        <v>196</v>
      </c>
      <c r="E1128" s="205" t="s">
        <v>5</v>
      </c>
      <c r="F1128" s="206" t="s">
        <v>849</v>
      </c>
      <c r="H1128" s="207">
        <v>-2.4239999999999999</v>
      </c>
      <c r="I1128" s="208"/>
      <c r="L1128" s="204"/>
      <c r="M1128" s="209"/>
      <c r="N1128" s="210"/>
      <c r="O1128" s="210"/>
      <c r="P1128" s="210"/>
      <c r="Q1128" s="210"/>
      <c r="R1128" s="210"/>
      <c r="S1128" s="210"/>
      <c r="T1128" s="211"/>
      <c r="AT1128" s="205" t="s">
        <v>196</v>
      </c>
      <c r="AU1128" s="205" t="s">
        <v>80</v>
      </c>
      <c r="AV1128" s="13" t="s">
        <v>80</v>
      </c>
      <c r="AW1128" s="13" t="s">
        <v>37</v>
      </c>
      <c r="AX1128" s="13" t="s">
        <v>73</v>
      </c>
      <c r="AY1128" s="205" t="s">
        <v>187</v>
      </c>
    </row>
    <row r="1129" spans="2:65" s="13" customFormat="1">
      <c r="B1129" s="204"/>
      <c r="D1129" s="196" t="s">
        <v>196</v>
      </c>
      <c r="E1129" s="205" t="s">
        <v>5</v>
      </c>
      <c r="F1129" s="206" t="s">
        <v>850</v>
      </c>
      <c r="H1129" s="207">
        <v>-3.3</v>
      </c>
      <c r="I1129" s="208"/>
      <c r="L1129" s="204"/>
      <c r="M1129" s="209"/>
      <c r="N1129" s="210"/>
      <c r="O1129" s="210"/>
      <c r="P1129" s="210"/>
      <c r="Q1129" s="210"/>
      <c r="R1129" s="210"/>
      <c r="S1129" s="210"/>
      <c r="T1129" s="211"/>
      <c r="AT1129" s="205" t="s">
        <v>196</v>
      </c>
      <c r="AU1129" s="205" t="s">
        <v>80</v>
      </c>
      <c r="AV1129" s="13" t="s">
        <v>80</v>
      </c>
      <c r="AW1129" s="13" t="s">
        <v>37</v>
      </c>
      <c r="AX1129" s="13" t="s">
        <v>73</v>
      </c>
      <c r="AY1129" s="205" t="s">
        <v>187</v>
      </c>
    </row>
    <row r="1130" spans="2:65" s="13" customFormat="1">
      <c r="B1130" s="204"/>
      <c r="D1130" s="196" t="s">
        <v>196</v>
      </c>
      <c r="E1130" s="205" t="s">
        <v>5</v>
      </c>
      <c r="F1130" s="206" t="s">
        <v>851</v>
      </c>
      <c r="H1130" s="207">
        <v>-3.25</v>
      </c>
      <c r="I1130" s="208"/>
      <c r="L1130" s="204"/>
      <c r="M1130" s="209"/>
      <c r="N1130" s="210"/>
      <c r="O1130" s="210"/>
      <c r="P1130" s="210"/>
      <c r="Q1130" s="210"/>
      <c r="R1130" s="210"/>
      <c r="S1130" s="210"/>
      <c r="T1130" s="211"/>
      <c r="AT1130" s="205" t="s">
        <v>196</v>
      </c>
      <c r="AU1130" s="205" t="s">
        <v>80</v>
      </c>
      <c r="AV1130" s="13" t="s">
        <v>80</v>
      </c>
      <c r="AW1130" s="13" t="s">
        <v>37</v>
      </c>
      <c r="AX1130" s="13" t="s">
        <v>73</v>
      </c>
      <c r="AY1130" s="205" t="s">
        <v>187</v>
      </c>
    </row>
    <row r="1131" spans="2:65" s="14" customFormat="1">
      <c r="B1131" s="212"/>
      <c r="D1131" s="196" t="s">
        <v>196</v>
      </c>
      <c r="E1131" s="213" t="s">
        <v>5</v>
      </c>
      <c r="F1131" s="214" t="s">
        <v>201</v>
      </c>
      <c r="H1131" s="215">
        <v>296.916</v>
      </c>
      <c r="I1131" s="216"/>
      <c r="L1131" s="212"/>
      <c r="M1131" s="217"/>
      <c r="N1131" s="218"/>
      <c r="O1131" s="218"/>
      <c r="P1131" s="218"/>
      <c r="Q1131" s="218"/>
      <c r="R1131" s="218"/>
      <c r="S1131" s="218"/>
      <c r="T1131" s="219"/>
      <c r="AT1131" s="213" t="s">
        <v>196</v>
      </c>
      <c r="AU1131" s="213" t="s">
        <v>80</v>
      </c>
      <c r="AV1131" s="14" t="s">
        <v>202</v>
      </c>
      <c r="AW1131" s="14" t="s">
        <v>37</v>
      </c>
      <c r="AX1131" s="14" t="s">
        <v>73</v>
      </c>
      <c r="AY1131" s="213" t="s">
        <v>187</v>
      </c>
    </row>
    <row r="1132" spans="2:65" s="15" customFormat="1">
      <c r="B1132" s="220"/>
      <c r="D1132" s="221" t="s">
        <v>196</v>
      </c>
      <c r="E1132" s="222" t="s">
        <v>5</v>
      </c>
      <c r="F1132" s="223" t="s">
        <v>203</v>
      </c>
      <c r="H1132" s="224">
        <v>807.55499999999995</v>
      </c>
      <c r="I1132" s="225"/>
      <c r="L1132" s="220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196</v>
      </c>
      <c r="AU1132" s="229" t="s">
        <v>80</v>
      </c>
      <c r="AV1132" s="15" t="s">
        <v>194</v>
      </c>
      <c r="AW1132" s="15" t="s">
        <v>37</v>
      </c>
      <c r="AX1132" s="15" t="s">
        <v>24</v>
      </c>
      <c r="AY1132" s="229" t="s">
        <v>187</v>
      </c>
    </row>
    <row r="1133" spans="2:65" s="1" customFormat="1" ht="22.5" customHeight="1">
      <c r="B1133" s="182"/>
      <c r="C1133" s="183" t="s">
        <v>980</v>
      </c>
      <c r="D1133" s="183" t="s">
        <v>189</v>
      </c>
      <c r="E1133" s="184" t="s">
        <v>981</v>
      </c>
      <c r="F1133" s="185" t="s">
        <v>982</v>
      </c>
      <c r="G1133" s="186" t="s">
        <v>277</v>
      </c>
      <c r="H1133" s="187">
        <v>152.191</v>
      </c>
      <c r="I1133" s="188"/>
      <c r="J1133" s="189">
        <f>ROUND(I1133*H1133,2)</f>
        <v>0</v>
      </c>
      <c r="K1133" s="185" t="s">
        <v>193</v>
      </c>
      <c r="L1133" s="42"/>
      <c r="M1133" s="190" t="s">
        <v>5</v>
      </c>
      <c r="N1133" s="191" t="s">
        <v>44</v>
      </c>
      <c r="O1133" s="43"/>
      <c r="P1133" s="192">
        <f>O1133*H1133</f>
        <v>0</v>
      </c>
      <c r="Q1133" s="192">
        <v>0</v>
      </c>
      <c r="R1133" s="192">
        <f>Q1133*H1133</f>
        <v>0</v>
      </c>
      <c r="S1133" s="192">
        <v>6.3E-2</v>
      </c>
      <c r="T1133" s="193">
        <f>S1133*H1133</f>
        <v>9.5880329999999994</v>
      </c>
      <c r="AR1133" s="25" t="s">
        <v>194</v>
      </c>
      <c r="AT1133" s="25" t="s">
        <v>189</v>
      </c>
      <c r="AU1133" s="25" t="s">
        <v>80</v>
      </c>
      <c r="AY1133" s="25" t="s">
        <v>187</v>
      </c>
      <c r="BE1133" s="194">
        <f>IF(N1133="základní",J1133,0)</f>
        <v>0</v>
      </c>
      <c r="BF1133" s="194">
        <f>IF(N1133="snížená",J1133,0)</f>
        <v>0</v>
      </c>
      <c r="BG1133" s="194">
        <f>IF(N1133="zákl. přenesená",J1133,0)</f>
        <v>0</v>
      </c>
      <c r="BH1133" s="194">
        <f>IF(N1133="sníž. přenesená",J1133,0)</f>
        <v>0</v>
      </c>
      <c r="BI1133" s="194">
        <f>IF(N1133="nulová",J1133,0)</f>
        <v>0</v>
      </c>
      <c r="BJ1133" s="25" t="s">
        <v>24</v>
      </c>
      <c r="BK1133" s="194">
        <f>ROUND(I1133*H1133,2)</f>
        <v>0</v>
      </c>
      <c r="BL1133" s="25" t="s">
        <v>194</v>
      </c>
      <c r="BM1133" s="25" t="s">
        <v>983</v>
      </c>
    </row>
    <row r="1134" spans="2:65" s="12" customFormat="1">
      <c r="B1134" s="195"/>
      <c r="D1134" s="196" t="s">
        <v>196</v>
      </c>
      <c r="E1134" s="197" t="s">
        <v>5</v>
      </c>
      <c r="F1134" s="198" t="s">
        <v>984</v>
      </c>
      <c r="H1134" s="199" t="s">
        <v>5</v>
      </c>
      <c r="I1134" s="200"/>
      <c r="L1134" s="195"/>
      <c r="M1134" s="201"/>
      <c r="N1134" s="202"/>
      <c r="O1134" s="202"/>
      <c r="P1134" s="202"/>
      <c r="Q1134" s="202"/>
      <c r="R1134" s="202"/>
      <c r="S1134" s="202"/>
      <c r="T1134" s="203"/>
      <c r="AT1134" s="199" t="s">
        <v>196</v>
      </c>
      <c r="AU1134" s="199" t="s">
        <v>80</v>
      </c>
      <c r="AV1134" s="12" t="s">
        <v>24</v>
      </c>
      <c r="AW1134" s="12" t="s">
        <v>37</v>
      </c>
      <c r="AX1134" s="12" t="s">
        <v>73</v>
      </c>
      <c r="AY1134" s="199" t="s">
        <v>187</v>
      </c>
    </row>
    <row r="1135" spans="2:65" s="12" customFormat="1">
      <c r="B1135" s="195"/>
      <c r="D1135" s="196" t="s">
        <v>196</v>
      </c>
      <c r="E1135" s="197" t="s">
        <v>5</v>
      </c>
      <c r="F1135" s="198" t="s">
        <v>479</v>
      </c>
      <c r="H1135" s="199" t="s">
        <v>5</v>
      </c>
      <c r="I1135" s="200"/>
      <c r="L1135" s="195"/>
      <c r="M1135" s="201"/>
      <c r="N1135" s="202"/>
      <c r="O1135" s="202"/>
      <c r="P1135" s="202"/>
      <c r="Q1135" s="202"/>
      <c r="R1135" s="202"/>
      <c r="S1135" s="202"/>
      <c r="T1135" s="203"/>
      <c r="AT1135" s="199" t="s">
        <v>196</v>
      </c>
      <c r="AU1135" s="199" t="s">
        <v>80</v>
      </c>
      <c r="AV1135" s="12" t="s">
        <v>24</v>
      </c>
      <c r="AW1135" s="12" t="s">
        <v>37</v>
      </c>
      <c r="AX1135" s="12" t="s">
        <v>73</v>
      </c>
      <c r="AY1135" s="199" t="s">
        <v>187</v>
      </c>
    </row>
    <row r="1136" spans="2:65" s="12" customFormat="1">
      <c r="B1136" s="195"/>
      <c r="D1136" s="196" t="s">
        <v>196</v>
      </c>
      <c r="E1136" s="197" t="s">
        <v>5</v>
      </c>
      <c r="F1136" s="198" t="s">
        <v>480</v>
      </c>
      <c r="H1136" s="199" t="s">
        <v>5</v>
      </c>
      <c r="I1136" s="200"/>
      <c r="L1136" s="195"/>
      <c r="M1136" s="201"/>
      <c r="N1136" s="202"/>
      <c r="O1136" s="202"/>
      <c r="P1136" s="202"/>
      <c r="Q1136" s="202"/>
      <c r="R1136" s="202"/>
      <c r="S1136" s="202"/>
      <c r="T1136" s="203"/>
      <c r="AT1136" s="199" t="s">
        <v>196</v>
      </c>
      <c r="AU1136" s="199" t="s">
        <v>80</v>
      </c>
      <c r="AV1136" s="12" t="s">
        <v>24</v>
      </c>
      <c r="AW1136" s="12" t="s">
        <v>37</v>
      </c>
      <c r="AX1136" s="12" t="s">
        <v>73</v>
      </c>
      <c r="AY1136" s="199" t="s">
        <v>187</v>
      </c>
    </row>
    <row r="1137" spans="2:65" s="12" customFormat="1">
      <c r="B1137" s="195"/>
      <c r="D1137" s="196" t="s">
        <v>196</v>
      </c>
      <c r="E1137" s="197" t="s">
        <v>5</v>
      </c>
      <c r="F1137" s="198" t="s">
        <v>535</v>
      </c>
      <c r="H1137" s="199" t="s">
        <v>5</v>
      </c>
      <c r="I1137" s="200"/>
      <c r="L1137" s="195"/>
      <c r="M1137" s="201"/>
      <c r="N1137" s="202"/>
      <c r="O1137" s="202"/>
      <c r="P1137" s="202"/>
      <c r="Q1137" s="202"/>
      <c r="R1137" s="202"/>
      <c r="S1137" s="202"/>
      <c r="T1137" s="203"/>
      <c r="AT1137" s="199" t="s">
        <v>196</v>
      </c>
      <c r="AU1137" s="199" t="s">
        <v>80</v>
      </c>
      <c r="AV1137" s="12" t="s">
        <v>24</v>
      </c>
      <c r="AW1137" s="12" t="s">
        <v>37</v>
      </c>
      <c r="AX1137" s="12" t="s">
        <v>73</v>
      </c>
      <c r="AY1137" s="199" t="s">
        <v>187</v>
      </c>
    </row>
    <row r="1138" spans="2:65" s="13" customFormat="1">
      <c r="B1138" s="204"/>
      <c r="D1138" s="196" t="s">
        <v>196</v>
      </c>
      <c r="E1138" s="205" t="s">
        <v>5</v>
      </c>
      <c r="F1138" s="206" t="s">
        <v>572</v>
      </c>
      <c r="H1138" s="207">
        <v>152.191</v>
      </c>
      <c r="I1138" s="208"/>
      <c r="L1138" s="204"/>
      <c r="M1138" s="209"/>
      <c r="N1138" s="210"/>
      <c r="O1138" s="210"/>
      <c r="P1138" s="210"/>
      <c r="Q1138" s="210"/>
      <c r="R1138" s="210"/>
      <c r="S1138" s="210"/>
      <c r="T1138" s="211"/>
      <c r="AT1138" s="205" t="s">
        <v>196</v>
      </c>
      <c r="AU1138" s="205" t="s">
        <v>80</v>
      </c>
      <c r="AV1138" s="13" t="s">
        <v>80</v>
      </c>
      <c r="AW1138" s="13" t="s">
        <v>37</v>
      </c>
      <c r="AX1138" s="13" t="s">
        <v>73</v>
      </c>
      <c r="AY1138" s="205" t="s">
        <v>187</v>
      </c>
    </row>
    <row r="1139" spans="2:65" s="14" customFormat="1">
      <c r="B1139" s="212"/>
      <c r="D1139" s="196" t="s">
        <v>196</v>
      </c>
      <c r="E1139" s="213" t="s">
        <v>5</v>
      </c>
      <c r="F1139" s="214" t="s">
        <v>201</v>
      </c>
      <c r="H1139" s="215">
        <v>152.191</v>
      </c>
      <c r="I1139" s="216"/>
      <c r="L1139" s="212"/>
      <c r="M1139" s="217"/>
      <c r="N1139" s="218"/>
      <c r="O1139" s="218"/>
      <c r="P1139" s="218"/>
      <c r="Q1139" s="218"/>
      <c r="R1139" s="218"/>
      <c r="S1139" s="218"/>
      <c r="T1139" s="219"/>
      <c r="AT1139" s="213" t="s">
        <v>196</v>
      </c>
      <c r="AU1139" s="213" t="s">
        <v>80</v>
      </c>
      <c r="AV1139" s="14" t="s">
        <v>202</v>
      </c>
      <c r="AW1139" s="14" t="s">
        <v>37</v>
      </c>
      <c r="AX1139" s="14" t="s">
        <v>73</v>
      </c>
      <c r="AY1139" s="213" t="s">
        <v>187</v>
      </c>
    </row>
    <row r="1140" spans="2:65" s="15" customFormat="1">
      <c r="B1140" s="220"/>
      <c r="D1140" s="221" t="s">
        <v>196</v>
      </c>
      <c r="E1140" s="222" t="s">
        <v>5</v>
      </c>
      <c r="F1140" s="223" t="s">
        <v>203</v>
      </c>
      <c r="H1140" s="224">
        <v>152.191</v>
      </c>
      <c r="I1140" s="225"/>
      <c r="L1140" s="220"/>
      <c r="M1140" s="226"/>
      <c r="N1140" s="227"/>
      <c r="O1140" s="227"/>
      <c r="P1140" s="227"/>
      <c r="Q1140" s="227"/>
      <c r="R1140" s="227"/>
      <c r="S1140" s="227"/>
      <c r="T1140" s="228"/>
      <c r="AT1140" s="229" t="s">
        <v>196</v>
      </c>
      <c r="AU1140" s="229" t="s">
        <v>80</v>
      </c>
      <c r="AV1140" s="15" t="s">
        <v>194</v>
      </c>
      <c r="AW1140" s="15" t="s">
        <v>37</v>
      </c>
      <c r="AX1140" s="15" t="s">
        <v>24</v>
      </c>
      <c r="AY1140" s="229" t="s">
        <v>187</v>
      </c>
    </row>
    <row r="1141" spans="2:65" s="1" customFormat="1" ht="22.5" customHeight="1">
      <c r="B1141" s="182"/>
      <c r="C1141" s="183" t="s">
        <v>985</v>
      </c>
      <c r="D1141" s="183" t="s">
        <v>189</v>
      </c>
      <c r="E1141" s="184" t="s">
        <v>986</v>
      </c>
      <c r="F1141" s="185" t="s">
        <v>987</v>
      </c>
      <c r="G1141" s="186" t="s">
        <v>277</v>
      </c>
      <c r="H1141" s="187">
        <v>959.74599999999998</v>
      </c>
      <c r="I1141" s="188"/>
      <c r="J1141" s="189">
        <f>ROUND(I1141*H1141,2)</f>
        <v>0</v>
      </c>
      <c r="K1141" s="185" t="s">
        <v>193</v>
      </c>
      <c r="L1141" s="42"/>
      <c r="M1141" s="190" t="s">
        <v>5</v>
      </c>
      <c r="N1141" s="191" t="s">
        <v>44</v>
      </c>
      <c r="O1141" s="43"/>
      <c r="P1141" s="192">
        <f>O1141*H1141</f>
        <v>0</v>
      </c>
      <c r="Q1141" s="192">
        <v>0</v>
      </c>
      <c r="R1141" s="192">
        <f>Q1141*H1141</f>
        <v>0</v>
      </c>
      <c r="S1141" s="192">
        <v>0</v>
      </c>
      <c r="T1141" s="193">
        <f>S1141*H1141</f>
        <v>0</v>
      </c>
      <c r="AR1141" s="25" t="s">
        <v>194</v>
      </c>
      <c r="AT1141" s="25" t="s">
        <v>189</v>
      </c>
      <c r="AU1141" s="25" t="s">
        <v>80</v>
      </c>
      <c r="AY1141" s="25" t="s">
        <v>187</v>
      </c>
      <c r="BE1141" s="194">
        <f>IF(N1141="základní",J1141,0)</f>
        <v>0</v>
      </c>
      <c r="BF1141" s="194">
        <f>IF(N1141="snížená",J1141,0)</f>
        <v>0</v>
      </c>
      <c r="BG1141" s="194">
        <f>IF(N1141="zákl. přenesená",J1141,0)</f>
        <v>0</v>
      </c>
      <c r="BH1141" s="194">
        <f>IF(N1141="sníž. přenesená",J1141,0)</f>
        <v>0</v>
      </c>
      <c r="BI1141" s="194">
        <f>IF(N1141="nulová",J1141,0)</f>
        <v>0</v>
      </c>
      <c r="BJ1141" s="25" t="s">
        <v>24</v>
      </c>
      <c r="BK1141" s="194">
        <f>ROUND(I1141*H1141,2)</f>
        <v>0</v>
      </c>
      <c r="BL1141" s="25" t="s">
        <v>194</v>
      </c>
      <c r="BM1141" s="25" t="s">
        <v>988</v>
      </c>
    </row>
    <row r="1142" spans="2:65" s="12" customFormat="1">
      <c r="B1142" s="195"/>
      <c r="D1142" s="196" t="s">
        <v>196</v>
      </c>
      <c r="E1142" s="197" t="s">
        <v>5</v>
      </c>
      <c r="F1142" s="198" t="s">
        <v>989</v>
      </c>
      <c r="H1142" s="199" t="s">
        <v>5</v>
      </c>
      <c r="I1142" s="200"/>
      <c r="L1142" s="195"/>
      <c r="M1142" s="201"/>
      <c r="N1142" s="202"/>
      <c r="O1142" s="202"/>
      <c r="P1142" s="202"/>
      <c r="Q1142" s="202"/>
      <c r="R1142" s="202"/>
      <c r="S1142" s="202"/>
      <c r="T1142" s="203"/>
      <c r="AT1142" s="199" t="s">
        <v>196</v>
      </c>
      <c r="AU1142" s="199" t="s">
        <v>80</v>
      </c>
      <c r="AV1142" s="12" t="s">
        <v>24</v>
      </c>
      <c r="AW1142" s="12" t="s">
        <v>37</v>
      </c>
      <c r="AX1142" s="12" t="s">
        <v>73</v>
      </c>
      <c r="AY1142" s="199" t="s">
        <v>187</v>
      </c>
    </row>
    <row r="1143" spans="2:65" s="12" customFormat="1">
      <c r="B1143" s="195"/>
      <c r="D1143" s="196" t="s">
        <v>196</v>
      </c>
      <c r="E1143" s="197" t="s">
        <v>5</v>
      </c>
      <c r="F1143" s="198" t="s">
        <v>479</v>
      </c>
      <c r="H1143" s="199" t="s">
        <v>5</v>
      </c>
      <c r="I1143" s="200"/>
      <c r="L1143" s="195"/>
      <c r="M1143" s="201"/>
      <c r="N1143" s="202"/>
      <c r="O1143" s="202"/>
      <c r="P1143" s="202"/>
      <c r="Q1143" s="202"/>
      <c r="R1143" s="202"/>
      <c r="S1143" s="202"/>
      <c r="T1143" s="203"/>
      <c r="AT1143" s="199" t="s">
        <v>196</v>
      </c>
      <c r="AU1143" s="199" t="s">
        <v>80</v>
      </c>
      <c r="AV1143" s="12" t="s">
        <v>24</v>
      </c>
      <c r="AW1143" s="12" t="s">
        <v>37</v>
      </c>
      <c r="AX1143" s="12" t="s">
        <v>73</v>
      </c>
      <c r="AY1143" s="199" t="s">
        <v>187</v>
      </c>
    </row>
    <row r="1144" spans="2:65" s="12" customFormat="1">
      <c r="B1144" s="195"/>
      <c r="D1144" s="196" t="s">
        <v>196</v>
      </c>
      <c r="E1144" s="197" t="s">
        <v>5</v>
      </c>
      <c r="F1144" s="198" t="s">
        <v>480</v>
      </c>
      <c r="H1144" s="199" t="s">
        <v>5</v>
      </c>
      <c r="I1144" s="200"/>
      <c r="L1144" s="195"/>
      <c r="M1144" s="201"/>
      <c r="N1144" s="202"/>
      <c r="O1144" s="202"/>
      <c r="P1144" s="202"/>
      <c r="Q1144" s="202"/>
      <c r="R1144" s="202"/>
      <c r="S1144" s="202"/>
      <c r="T1144" s="203"/>
      <c r="AT1144" s="199" t="s">
        <v>196</v>
      </c>
      <c r="AU1144" s="199" t="s">
        <v>80</v>
      </c>
      <c r="AV1144" s="12" t="s">
        <v>24</v>
      </c>
      <c r="AW1144" s="12" t="s">
        <v>37</v>
      </c>
      <c r="AX1144" s="12" t="s">
        <v>73</v>
      </c>
      <c r="AY1144" s="199" t="s">
        <v>187</v>
      </c>
    </row>
    <row r="1145" spans="2:65" s="12" customFormat="1">
      <c r="B1145" s="195"/>
      <c r="D1145" s="196" t="s">
        <v>196</v>
      </c>
      <c r="E1145" s="197" t="s">
        <v>5</v>
      </c>
      <c r="F1145" s="198" t="s">
        <v>823</v>
      </c>
      <c r="H1145" s="199" t="s">
        <v>5</v>
      </c>
      <c r="I1145" s="200"/>
      <c r="L1145" s="195"/>
      <c r="M1145" s="201"/>
      <c r="N1145" s="202"/>
      <c r="O1145" s="202"/>
      <c r="P1145" s="202"/>
      <c r="Q1145" s="202"/>
      <c r="R1145" s="202"/>
      <c r="S1145" s="202"/>
      <c r="T1145" s="203"/>
      <c r="AT1145" s="199" t="s">
        <v>196</v>
      </c>
      <c r="AU1145" s="199" t="s">
        <v>80</v>
      </c>
      <c r="AV1145" s="12" t="s">
        <v>24</v>
      </c>
      <c r="AW1145" s="12" t="s">
        <v>37</v>
      </c>
      <c r="AX1145" s="12" t="s">
        <v>73</v>
      </c>
      <c r="AY1145" s="199" t="s">
        <v>187</v>
      </c>
    </row>
    <row r="1146" spans="2:65" s="13" customFormat="1" ht="27">
      <c r="B1146" s="204"/>
      <c r="D1146" s="196" t="s">
        <v>196</v>
      </c>
      <c r="E1146" s="205" t="s">
        <v>5</v>
      </c>
      <c r="F1146" s="206" t="s">
        <v>824</v>
      </c>
      <c r="H1146" s="207">
        <v>202.48599999999999</v>
      </c>
      <c r="I1146" s="208"/>
      <c r="L1146" s="204"/>
      <c r="M1146" s="209"/>
      <c r="N1146" s="210"/>
      <c r="O1146" s="210"/>
      <c r="P1146" s="210"/>
      <c r="Q1146" s="210"/>
      <c r="R1146" s="210"/>
      <c r="S1146" s="210"/>
      <c r="T1146" s="211"/>
      <c r="AT1146" s="205" t="s">
        <v>196</v>
      </c>
      <c r="AU1146" s="205" t="s">
        <v>80</v>
      </c>
      <c r="AV1146" s="13" t="s">
        <v>80</v>
      </c>
      <c r="AW1146" s="13" t="s">
        <v>37</v>
      </c>
      <c r="AX1146" s="13" t="s">
        <v>73</v>
      </c>
      <c r="AY1146" s="205" t="s">
        <v>187</v>
      </c>
    </row>
    <row r="1147" spans="2:65" s="13" customFormat="1" ht="27">
      <c r="B1147" s="204"/>
      <c r="D1147" s="196" t="s">
        <v>196</v>
      </c>
      <c r="E1147" s="205" t="s">
        <v>5</v>
      </c>
      <c r="F1147" s="206" t="s">
        <v>825</v>
      </c>
      <c r="H1147" s="207">
        <v>66.563000000000002</v>
      </c>
      <c r="I1147" s="208"/>
      <c r="L1147" s="204"/>
      <c r="M1147" s="209"/>
      <c r="N1147" s="210"/>
      <c r="O1147" s="210"/>
      <c r="P1147" s="210"/>
      <c r="Q1147" s="210"/>
      <c r="R1147" s="210"/>
      <c r="S1147" s="210"/>
      <c r="T1147" s="211"/>
      <c r="AT1147" s="205" t="s">
        <v>196</v>
      </c>
      <c r="AU1147" s="205" t="s">
        <v>80</v>
      </c>
      <c r="AV1147" s="13" t="s">
        <v>80</v>
      </c>
      <c r="AW1147" s="13" t="s">
        <v>37</v>
      </c>
      <c r="AX1147" s="13" t="s">
        <v>73</v>
      </c>
      <c r="AY1147" s="205" t="s">
        <v>187</v>
      </c>
    </row>
    <row r="1148" spans="2:65" s="12" customFormat="1">
      <c r="B1148" s="195"/>
      <c r="D1148" s="196" t="s">
        <v>196</v>
      </c>
      <c r="E1148" s="197" t="s">
        <v>5</v>
      </c>
      <c r="F1148" s="198" t="s">
        <v>535</v>
      </c>
      <c r="H1148" s="199" t="s">
        <v>5</v>
      </c>
      <c r="I1148" s="200"/>
      <c r="L1148" s="195"/>
      <c r="M1148" s="201"/>
      <c r="N1148" s="202"/>
      <c r="O1148" s="202"/>
      <c r="P1148" s="202"/>
      <c r="Q1148" s="202"/>
      <c r="R1148" s="202"/>
      <c r="S1148" s="202"/>
      <c r="T1148" s="203"/>
      <c r="AT1148" s="199" t="s">
        <v>196</v>
      </c>
      <c r="AU1148" s="199" t="s">
        <v>80</v>
      </c>
      <c r="AV1148" s="12" t="s">
        <v>24</v>
      </c>
      <c r="AW1148" s="12" t="s">
        <v>37</v>
      </c>
      <c r="AX1148" s="12" t="s">
        <v>73</v>
      </c>
      <c r="AY1148" s="199" t="s">
        <v>187</v>
      </c>
    </row>
    <row r="1149" spans="2:65" s="13" customFormat="1">
      <c r="B1149" s="204"/>
      <c r="D1149" s="196" t="s">
        <v>196</v>
      </c>
      <c r="E1149" s="205" t="s">
        <v>5</v>
      </c>
      <c r="F1149" s="206" t="s">
        <v>572</v>
      </c>
      <c r="H1149" s="207">
        <v>152.191</v>
      </c>
      <c r="I1149" s="208"/>
      <c r="L1149" s="204"/>
      <c r="M1149" s="209"/>
      <c r="N1149" s="210"/>
      <c r="O1149" s="210"/>
      <c r="P1149" s="210"/>
      <c r="Q1149" s="210"/>
      <c r="R1149" s="210"/>
      <c r="S1149" s="210"/>
      <c r="T1149" s="211"/>
      <c r="AT1149" s="205" t="s">
        <v>196</v>
      </c>
      <c r="AU1149" s="205" t="s">
        <v>80</v>
      </c>
      <c r="AV1149" s="13" t="s">
        <v>80</v>
      </c>
      <c r="AW1149" s="13" t="s">
        <v>37</v>
      </c>
      <c r="AX1149" s="13" t="s">
        <v>73</v>
      </c>
      <c r="AY1149" s="205" t="s">
        <v>187</v>
      </c>
    </row>
    <row r="1150" spans="2:65" s="12" customFormat="1">
      <c r="B1150" s="195"/>
      <c r="D1150" s="196" t="s">
        <v>196</v>
      </c>
      <c r="E1150" s="197" t="s">
        <v>5</v>
      </c>
      <c r="F1150" s="198" t="s">
        <v>458</v>
      </c>
      <c r="H1150" s="199" t="s">
        <v>5</v>
      </c>
      <c r="I1150" s="200"/>
      <c r="L1150" s="195"/>
      <c r="M1150" s="201"/>
      <c r="N1150" s="202"/>
      <c r="O1150" s="202"/>
      <c r="P1150" s="202"/>
      <c r="Q1150" s="202"/>
      <c r="R1150" s="202"/>
      <c r="S1150" s="202"/>
      <c r="T1150" s="203"/>
      <c r="AT1150" s="199" t="s">
        <v>196</v>
      </c>
      <c r="AU1150" s="199" t="s">
        <v>80</v>
      </c>
      <c r="AV1150" s="12" t="s">
        <v>24</v>
      </c>
      <c r="AW1150" s="12" t="s">
        <v>37</v>
      </c>
      <c r="AX1150" s="12" t="s">
        <v>73</v>
      </c>
      <c r="AY1150" s="199" t="s">
        <v>187</v>
      </c>
    </row>
    <row r="1151" spans="2:65" s="13" customFormat="1">
      <c r="B1151" s="204"/>
      <c r="D1151" s="196" t="s">
        <v>196</v>
      </c>
      <c r="E1151" s="205" t="s">
        <v>5</v>
      </c>
      <c r="F1151" s="206" t="s">
        <v>954</v>
      </c>
      <c r="H1151" s="207">
        <v>128</v>
      </c>
      <c r="I1151" s="208"/>
      <c r="L1151" s="204"/>
      <c r="M1151" s="209"/>
      <c r="N1151" s="210"/>
      <c r="O1151" s="210"/>
      <c r="P1151" s="210"/>
      <c r="Q1151" s="210"/>
      <c r="R1151" s="210"/>
      <c r="S1151" s="210"/>
      <c r="T1151" s="211"/>
      <c r="AT1151" s="205" t="s">
        <v>196</v>
      </c>
      <c r="AU1151" s="205" t="s">
        <v>80</v>
      </c>
      <c r="AV1151" s="13" t="s">
        <v>80</v>
      </c>
      <c r="AW1151" s="13" t="s">
        <v>37</v>
      </c>
      <c r="AX1151" s="13" t="s">
        <v>73</v>
      </c>
      <c r="AY1151" s="205" t="s">
        <v>187</v>
      </c>
    </row>
    <row r="1152" spans="2:65" s="13" customFormat="1">
      <c r="B1152" s="204"/>
      <c r="D1152" s="196" t="s">
        <v>196</v>
      </c>
      <c r="E1152" s="205" t="s">
        <v>5</v>
      </c>
      <c r="F1152" s="206" t="s">
        <v>955</v>
      </c>
      <c r="H1152" s="207">
        <v>20.48</v>
      </c>
      <c r="I1152" s="208"/>
      <c r="L1152" s="204"/>
      <c r="M1152" s="209"/>
      <c r="N1152" s="210"/>
      <c r="O1152" s="210"/>
      <c r="P1152" s="210"/>
      <c r="Q1152" s="210"/>
      <c r="R1152" s="210"/>
      <c r="S1152" s="210"/>
      <c r="T1152" s="211"/>
      <c r="AT1152" s="205" t="s">
        <v>196</v>
      </c>
      <c r="AU1152" s="205" t="s">
        <v>80</v>
      </c>
      <c r="AV1152" s="13" t="s">
        <v>80</v>
      </c>
      <c r="AW1152" s="13" t="s">
        <v>37</v>
      </c>
      <c r="AX1152" s="13" t="s">
        <v>73</v>
      </c>
      <c r="AY1152" s="205" t="s">
        <v>187</v>
      </c>
    </row>
    <row r="1153" spans="2:51" s="13" customFormat="1">
      <c r="B1153" s="204"/>
      <c r="D1153" s="196" t="s">
        <v>196</v>
      </c>
      <c r="E1153" s="205" t="s">
        <v>5</v>
      </c>
      <c r="F1153" s="206" t="s">
        <v>956</v>
      </c>
      <c r="H1153" s="207">
        <v>17.745000000000001</v>
      </c>
      <c r="I1153" s="208"/>
      <c r="L1153" s="204"/>
      <c r="M1153" s="209"/>
      <c r="N1153" s="210"/>
      <c r="O1153" s="210"/>
      <c r="P1153" s="210"/>
      <c r="Q1153" s="210"/>
      <c r="R1153" s="210"/>
      <c r="S1153" s="210"/>
      <c r="T1153" s="211"/>
      <c r="AT1153" s="205" t="s">
        <v>196</v>
      </c>
      <c r="AU1153" s="205" t="s">
        <v>80</v>
      </c>
      <c r="AV1153" s="13" t="s">
        <v>80</v>
      </c>
      <c r="AW1153" s="13" t="s">
        <v>37</v>
      </c>
      <c r="AX1153" s="13" t="s">
        <v>73</v>
      </c>
      <c r="AY1153" s="205" t="s">
        <v>187</v>
      </c>
    </row>
    <row r="1154" spans="2:51" s="13" customFormat="1">
      <c r="B1154" s="204"/>
      <c r="D1154" s="196" t="s">
        <v>196</v>
      </c>
      <c r="E1154" s="205" t="s">
        <v>5</v>
      </c>
      <c r="F1154" s="206" t="s">
        <v>462</v>
      </c>
      <c r="H1154" s="207">
        <v>13.02</v>
      </c>
      <c r="I1154" s="208"/>
      <c r="L1154" s="204"/>
      <c r="M1154" s="209"/>
      <c r="N1154" s="210"/>
      <c r="O1154" s="210"/>
      <c r="P1154" s="210"/>
      <c r="Q1154" s="210"/>
      <c r="R1154" s="210"/>
      <c r="S1154" s="210"/>
      <c r="T1154" s="211"/>
      <c r="AT1154" s="205" t="s">
        <v>196</v>
      </c>
      <c r="AU1154" s="205" t="s">
        <v>80</v>
      </c>
      <c r="AV1154" s="13" t="s">
        <v>80</v>
      </c>
      <c r="AW1154" s="13" t="s">
        <v>37</v>
      </c>
      <c r="AX1154" s="13" t="s">
        <v>73</v>
      </c>
      <c r="AY1154" s="205" t="s">
        <v>187</v>
      </c>
    </row>
    <row r="1155" spans="2:51" s="13" customFormat="1">
      <c r="B1155" s="204"/>
      <c r="D1155" s="196" t="s">
        <v>196</v>
      </c>
      <c r="E1155" s="205" t="s">
        <v>5</v>
      </c>
      <c r="F1155" s="206" t="s">
        <v>957</v>
      </c>
      <c r="H1155" s="207">
        <v>13.16</v>
      </c>
      <c r="I1155" s="208"/>
      <c r="L1155" s="204"/>
      <c r="M1155" s="209"/>
      <c r="N1155" s="210"/>
      <c r="O1155" s="210"/>
      <c r="P1155" s="210"/>
      <c r="Q1155" s="210"/>
      <c r="R1155" s="210"/>
      <c r="S1155" s="210"/>
      <c r="T1155" s="211"/>
      <c r="AT1155" s="205" t="s">
        <v>196</v>
      </c>
      <c r="AU1155" s="205" t="s">
        <v>80</v>
      </c>
      <c r="AV1155" s="13" t="s">
        <v>80</v>
      </c>
      <c r="AW1155" s="13" t="s">
        <v>37</v>
      </c>
      <c r="AX1155" s="13" t="s">
        <v>73</v>
      </c>
      <c r="AY1155" s="205" t="s">
        <v>187</v>
      </c>
    </row>
    <row r="1156" spans="2:51" s="13" customFormat="1">
      <c r="B1156" s="204"/>
      <c r="D1156" s="196" t="s">
        <v>196</v>
      </c>
      <c r="E1156" s="205" t="s">
        <v>5</v>
      </c>
      <c r="F1156" s="206" t="s">
        <v>958</v>
      </c>
      <c r="H1156" s="207">
        <v>3.76</v>
      </c>
      <c r="I1156" s="208"/>
      <c r="L1156" s="204"/>
      <c r="M1156" s="209"/>
      <c r="N1156" s="210"/>
      <c r="O1156" s="210"/>
      <c r="P1156" s="210"/>
      <c r="Q1156" s="210"/>
      <c r="R1156" s="210"/>
      <c r="S1156" s="210"/>
      <c r="T1156" s="211"/>
      <c r="AT1156" s="205" t="s">
        <v>196</v>
      </c>
      <c r="AU1156" s="205" t="s">
        <v>80</v>
      </c>
      <c r="AV1156" s="13" t="s">
        <v>80</v>
      </c>
      <c r="AW1156" s="13" t="s">
        <v>37</v>
      </c>
      <c r="AX1156" s="13" t="s">
        <v>73</v>
      </c>
      <c r="AY1156" s="205" t="s">
        <v>187</v>
      </c>
    </row>
    <row r="1157" spans="2:51" s="13" customFormat="1">
      <c r="B1157" s="204"/>
      <c r="D1157" s="196" t="s">
        <v>196</v>
      </c>
      <c r="E1157" s="205" t="s">
        <v>5</v>
      </c>
      <c r="F1157" s="206" t="s">
        <v>959</v>
      </c>
      <c r="H1157" s="207">
        <v>24.49</v>
      </c>
      <c r="I1157" s="208"/>
      <c r="L1157" s="204"/>
      <c r="M1157" s="209"/>
      <c r="N1157" s="210"/>
      <c r="O1157" s="210"/>
      <c r="P1157" s="210"/>
      <c r="Q1157" s="210"/>
      <c r="R1157" s="210"/>
      <c r="S1157" s="210"/>
      <c r="T1157" s="211"/>
      <c r="AT1157" s="205" t="s">
        <v>196</v>
      </c>
      <c r="AU1157" s="205" t="s">
        <v>80</v>
      </c>
      <c r="AV1157" s="13" t="s">
        <v>80</v>
      </c>
      <c r="AW1157" s="13" t="s">
        <v>37</v>
      </c>
      <c r="AX1157" s="13" t="s">
        <v>73</v>
      </c>
      <c r="AY1157" s="205" t="s">
        <v>187</v>
      </c>
    </row>
    <row r="1158" spans="2:51" s="13" customFormat="1">
      <c r="B1158" s="204"/>
      <c r="D1158" s="196" t="s">
        <v>196</v>
      </c>
      <c r="E1158" s="205" t="s">
        <v>5</v>
      </c>
      <c r="F1158" s="206" t="s">
        <v>960</v>
      </c>
      <c r="H1158" s="207">
        <v>20.934999999999999</v>
      </c>
      <c r="I1158" s="208"/>
      <c r="L1158" s="204"/>
      <c r="M1158" s="209"/>
      <c r="N1158" s="210"/>
      <c r="O1158" s="210"/>
      <c r="P1158" s="210"/>
      <c r="Q1158" s="210"/>
      <c r="R1158" s="210"/>
      <c r="S1158" s="210"/>
      <c r="T1158" s="211"/>
      <c r="AT1158" s="205" t="s">
        <v>196</v>
      </c>
      <c r="AU1158" s="205" t="s">
        <v>80</v>
      </c>
      <c r="AV1158" s="13" t="s">
        <v>80</v>
      </c>
      <c r="AW1158" s="13" t="s">
        <v>37</v>
      </c>
      <c r="AX1158" s="13" t="s">
        <v>73</v>
      </c>
      <c r="AY1158" s="205" t="s">
        <v>187</v>
      </c>
    </row>
    <row r="1159" spans="2:51" s="14" customFormat="1">
      <c r="B1159" s="212"/>
      <c r="D1159" s="196" t="s">
        <v>196</v>
      </c>
      <c r="E1159" s="213" t="s">
        <v>5</v>
      </c>
      <c r="F1159" s="214" t="s">
        <v>201</v>
      </c>
      <c r="H1159" s="215">
        <v>662.83</v>
      </c>
      <c r="I1159" s="216"/>
      <c r="L1159" s="212"/>
      <c r="M1159" s="217"/>
      <c r="N1159" s="218"/>
      <c r="O1159" s="218"/>
      <c r="P1159" s="218"/>
      <c r="Q1159" s="218"/>
      <c r="R1159" s="218"/>
      <c r="S1159" s="218"/>
      <c r="T1159" s="219"/>
      <c r="AT1159" s="213" t="s">
        <v>196</v>
      </c>
      <c r="AU1159" s="213" t="s">
        <v>80</v>
      </c>
      <c r="AV1159" s="14" t="s">
        <v>202</v>
      </c>
      <c r="AW1159" s="14" t="s">
        <v>37</v>
      </c>
      <c r="AX1159" s="14" t="s">
        <v>73</v>
      </c>
      <c r="AY1159" s="213" t="s">
        <v>187</v>
      </c>
    </row>
    <row r="1160" spans="2:51" s="12" customFormat="1">
      <c r="B1160" s="195"/>
      <c r="D1160" s="196" t="s">
        <v>196</v>
      </c>
      <c r="E1160" s="197" t="s">
        <v>5</v>
      </c>
      <c r="F1160" s="198" t="s">
        <v>961</v>
      </c>
      <c r="H1160" s="199" t="s">
        <v>5</v>
      </c>
      <c r="I1160" s="200"/>
      <c r="L1160" s="195"/>
      <c r="M1160" s="201"/>
      <c r="N1160" s="202"/>
      <c r="O1160" s="202"/>
      <c r="P1160" s="202"/>
      <c r="Q1160" s="202"/>
      <c r="R1160" s="202"/>
      <c r="S1160" s="202"/>
      <c r="T1160" s="203"/>
      <c r="AT1160" s="199" t="s">
        <v>196</v>
      </c>
      <c r="AU1160" s="199" t="s">
        <v>80</v>
      </c>
      <c r="AV1160" s="12" t="s">
        <v>24</v>
      </c>
      <c r="AW1160" s="12" t="s">
        <v>37</v>
      </c>
      <c r="AX1160" s="12" t="s">
        <v>73</v>
      </c>
      <c r="AY1160" s="199" t="s">
        <v>187</v>
      </c>
    </row>
    <row r="1161" spans="2:51" s="12" customFormat="1">
      <c r="B1161" s="195"/>
      <c r="D1161" s="196" t="s">
        <v>196</v>
      </c>
      <c r="E1161" s="197" t="s">
        <v>5</v>
      </c>
      <c r="F1161" s="198" t="s">
        <v>841</v>
      </c>
      <c r="H1161" s="199" t="s">
        <v>5</v>
      </c>
      <c r="I1161" s="200"/>
      <c r="L1161" s="195"/>
      <c r="M1161" s="201"/>
      <c r="N1161" s="202"/>
      <c r="O1161" s="202"/>
      <c r="P1161" s="202"/>
      <c r="Q1161" s="202"/>
      <c r="R1161" s="202"/>
      <c r="S1161" s="202"/>
      <c r="T1161" s="203"/>
      <c r="AT1161" s="199" t="s">
        <v>196</v>
      </c>
      <c r="AU1161" s="199" t="s">
        <v>80</v>
      </c>
      <c r="AV1161" s="12" t="s">
        <v>24</v>
      </c>
      <c r="AW1161" s="12" t="s">
        <v>37</v>
      </c>
      <c r="AX1161" s="12" t="s">
        <v>73</v>
      </c>
      <c r="AY1161" s="199" t="s">
        <v>187</v>
      </c>
    </row>
    <row r="1162" spans="2:51" s="13" customFormat="1">
      <c r="B1162" s="204"/>
      <c r="D1162" s="196" t="s">
        <v>196</v>
      </c>
      <c r="E1162" s="205" t="s">
        <v>5</v>
      </c>
      <c r="F1162" s="206" t="s">
        <v>842</v>
      </c>
      <c r="H1162" s="207">
        <v>147.9</v>
      </c>
      <c r="I1162" s="208"/>
      <c r="L1162" s="204"/>
      <c r="M1162" s="209"/>
      <c r="N1162" s="210"/>
      <c r="O1162" s="210"/>
      <c r="P1162" s="210"/>
      <c r="Q1162" s="210"/>
      <c r="R1162" s="210"/>
      <c r="S1162" s="210"/>
      <c r="T1162" s="211"/>
      <c r="AT1162" s="205" t="s">
        <v>196</v>
      </c>
      <c r="AU1162" s="205" t="s">
        <v>80</v>
      </c>
      <c r="AV1162" s="13" t="s">
        <v>80</v>
      </c>
      <c r="AW1162" s="13" t="s">
        <v>37</v>
      </c>
      <c r="AX1162" s="13" t="s">
        <v>73</v>
      </c>
      <c r="AY1162" s="205" t="s">
        <v>187</v>
      </c>
    </row>
    <row r="1163" spans="2:51" s="13" customFormat="1">
      <c r="B1163" s="204"/>
      <c r="D1163" s="196" t="s">
        <v>196</v>
      </c>
      <c r="E1163" s="205" t="s">
        <v>5</v>
      </c>
      <c r="F1163" s="206" t="s">
        <v>843</v>
      </c>
      <c r="H1163" s="207">
        <v>48.36</v>
      </c>
      <c r="I1163" s="208"/>
      <c r="L1163" s="204"/>
      <c r="M1163" s="209"/>
      <c r="N1163" s="210"/>
      <c r="O1163" s="210"/>
      <c r="P1163" s="210"/>
      <c r="Q1163" s="210"/>
      <c r="R1163" s="210"/>
      <c r="S1163" s="210"/>
      <c r="T1163" s="211"/>
      <c r="AT1163" s="205" t="s">
        <v>196</v>
      </c>
      <c r="AU1163" s="205" t="s">
        <v>80</v>
      </c>
      <c r="AV1163" s="13" t="s">
        <v>80</v>
      </c>
      <c r="AW1163" s="13" t="s">
        <v>37</v>
      </c>
      <c r="AX1163" s="13" t="s">
        <v>73</v>
      </c>
      <c r="AY1163" s="205" t="s">
        <v>187</v>
      </c>
    </row>
    <row r="1164" spans="2:51" s="13" customFormat="1">
      <c r="B1164" s="204"/>
      <c r="D1164" s="196" t="s">
        <v>196</v>
      </c>
      <c r="E1164" s="205" t="s">
        <v>5</v>
      </c>
      <c r="F1164" s="206" t="s">
        <v>844</v>
      </c>
      <c r="H1164" s="207">
        <v>23.32</v>
      </c>
      <c r="I1164" s="208"/>
      <c r="L1164" s="204"/>
      <c r="M1164" s="209"/>
      <c r="N1164" s="210"/>
      <c r="O1164" s="210"/>
      <c r="P1164" s="210"/>
      <c r="Q1164" s="210"/>
      <c r="R1164" s="210"/>
      <c r="S1164" s="210"/>
      <c r="T1164" s="211"/>
      <c r="AT1164" s="205" t="s">
        <v>196</v>
      </c>
      <c r="AU1164" s="205" t="s">
        <v>80</v>
      </c>
      <c r="AV1164" s="13" t="s">
        <v>80</v>
      </c>
      <c r="AW1164" s="13" t="s">
        <v>37</v>
      </c>
      <c r="AX1164" s="13" t="s">
        <v>73</v>
      </c>
      <c r="AY1164" s="205" t="s">
        <v>187</v>
      </c>
    </row>
    <row r="1165" spans="2:51" s="13" customFormat="1">
      <c r="B1165" s="204"/>
      <c r="D1165" s="196" t="s">
        <v>196</v>
      </c>
      <c r="E1165" s="205" t="s">
        <v>5</v>
      </c>
      <c r="F1165" s="206" t="s">
        <v>845</v>
      </c>
      <c r="H1165" s="207">
        <v>100.82</v>
      </c>
      <c r="I1165" s="208"/>
      <c r="L1165" s="204"/>
      <c r="M1165" s="209"/>
      <c r="N1165" s="210"/>
      <c r="O1165" s="210"/>
      <c r="P1165" s="210"/>
      <c r="Q1165" s="210"/>
      <c r="R1165" s="210"/>
      <c r="S1165" s="210"/>
      <c r="T1165" s="211"/>
      <c r="AT1165" s="205" t="s">
        <v>196</v>
      </c>
      <c r="AU1165" s="205" t="s">
        <v>80</v>
      </c>
      <c r="AV1165" s="13" t="s">
        <v>80</v>
      </c>
      <c r="AW1165" s="13" t="s">
        <v>37</v>
      </c>
      <c r="AX1165" s="13" t="s">
        <v>73</v>
      </c>
      <c r="AY1165" s="205" t="s">
        <v>187</v>
      </c>
    </row>
    <row r="1166" spans="2:51" s="12" customFormat="1">
      <c r="B1166" s="195"/>
      <c r="D1166" s="196" t="s">
        <v>196</v>
      </c>
      <c r="E1166" s="197" t="s">
        <v>5</v>
      </c>
      <c r="F1166" s="198" t="s">
        <v>846</v>
      </c>
      <c r="H1166" s="199" t="s">
        <v>5</v>
      </c>
      <c r="I1166" s="200"/>
      <c r="L1166" s="195"/>
      <c r="M1166" s="201"/>
      <c r="N1166" s="202"/>
      <c r="O1166" s="202"/>
      <c r="P1166" s="202"/>
      <c r="Q1166" s="202"/>
      <c r="R1166" s="202"/>
      <c r="S1166" s="202"/>
      <c r="T1166" s="203"/>
      <c r="AT1166" s="199" t="s">
        <v>196</v>
      </c>
      <c r="AU1166" s="199" t="s">
        <v>80</v>
      </c>
      <c r="AV1166" s="12" t="s">
        <v>24</v>
      </c>
      <c r="AW1166" s="12" t="s">
        <v>37</v>
      </c>
      <c r="AX1166" s="12" t="s">
        <v>73</v>
      </c>
      <c r="AY1166" s="199" t="s">
        <v>187</v>
      </c>
    </row>
    <row r="1167" spans="2:51" s="13" customFormat="1">
      <c r="B1167" s="204"/>
      <c r="D1167" s="196" t="s">
        <v>196</v>
      </c>
      <c r="E1167" s="205" t="s">
        <v>5</v>
      </c>
      <c r="F1167" s="206" t="s">
        <v>847</v>
      </c>
      <c r="H1167" s="207">
        <v>-11</v>
      </c>
      <c r="I1167" s="208"/>
      <c r="L1167" s="204"/>
      <c r="M1167" s="209"/>
      <c r="N1167" s="210"/>
      <c r="O1167" s="210"/>
      <c r="P1167" s="210"/>
      <c r="Q1167" s="210"/>
      <c r="R1167" s="210"/>
      <c r="S1167" s="210"/>
      <c r="T1167" s="211"/>
      <c r="AT1167" s="205" t="s">
        <v>196</v>
      </c>
      <c r="AU1167" s="205" t="s">
        <v>80</v>
      </c>
      <c r="AV1167" s="13" t="s">
        <v>80</v>
      </c>
      <c r="AW1167" s="13" t="s">
        <v>37</v>
      </c>
      <c r="AX1167" s="13" t="s">
        <v>73</v>
      </c>
      <c r="AY1167" s="205" t="s">
        <v>187</v>
      </c>
    </row>
    <row r="1168" spans="2:51" s="13" customFormat="1">
      <c r="B1168" s="204"/>
      <c r="D1168" s="196" t="s">
        <v>196</v>
      </c>
      <c r="E1168" s="205" t="s">
        <v>5</v>
      </c>
      <c r="F1168" s="206" t="s">
        <v>848</v>
      </c>
      <c r="H1168" s="207">
        <v>-3.51</v>
      </c>
      <c r="I1168" s="208"/>
      <c r="L1168" s="204"/>
      <c r="M1168" s="209"/>
      <c r="N1168" s="210"/>
      <c r="O1168" s="210"/>
      <c r="P1168" s="210"/>
      <c r="Q1168" s="210"/>
      <c r="R1168" s="210"/>
      <c r="S1168" s="210"/>
      <c r="T1168" s="211"/>
      <c r="AT1168" s="205" t="s">
        <v>196</v>
      </c>
      <c r="AU1168" s="205" t="s">
        <v>80</v>
      </c>
      <c r="AV1168" s="13" t="s">
        <v>80</v>
      </c>
      <c r="AW1168" s="13" t="s">
        <v>37</v>
      </c>
      <c r="AX1168" s="13" t="s">
        <v>73</v>
      </c>
      <c r="AY1168" s="205" t="s">
        <v>187</v>
      </c>
    </row>
    <row r="1169" spans="2:65" s="13" customFormat="1">
      <c r="B1169" s="204"/>
      <c r="D1169" s="196" t="s">
        <v>196</v>
      </c>
      <c r="E1169" s="205" t="s">
        <v>5</v>
      </c>
      <c r="F1169" s="206" t="s">
        <v>849</v>
      </c>
      <c r="H1169" s="207">
        <v>-2.4239999999999999</v>
      </c>
      <c r="I1169" s="208"/>
      <c r="L1169" s="204"/>
      <c r="M1169" s="209"/>
      <c r="N1169" s="210"/>
      <c r="O1169" s="210"/>
      <c r="P1169" s="210"/>
      <c r="Q1169" s="210"/>
      <c r="R1169" s="210"/>
      <c r="S1169" s="210"/>
      <c r="T1169" s="211"/>
      <c r="AT1169" s="205" t="s">
        <v>196</v>
      </c>
      <c r="AU1169" s="205" t="s">
        <v>80</v>
      </c>
      <c r="AV1169" s="13" t="s">
        <v>80</v>
      </c>
      <c r="AW1169" s="13" t="s">
        <v>37</v>
      </c>
      <c r="AX1169" s="13" t="s">
        <v>73</v>
      </c>
      <c r="AY1169" s="205" t="s">
        <v>187</v>
      </c>
    </row>
    <row r="1170" spans="2:65" s="13" customFormat="1">
      <c r="B1170" s="204"/>
      <c r="D1170" s="196" t="s">
        <v>196</v>
      </c>
      <c r="E1170" s="205" t="s">
        <v>5</v>
      </c>
      <c r="F1170" s="206" t="s">
        <v>850</v>
      </c>
      <c r="H1170" s="207">
        <v>-3.3</v>
      </c>
      <c r="I1170" s="208"/>
      <c r="L1170" s="204"/>
      <c r="M1170" s="209"/>
      <c r="N1170" s="210"/>
      <c r="O1170" s="210"/>
      <c r="P1170" s="210"/>
      <c r="Q1170" s="210"/>
      <c r="R1170" s="210"/>
      <c r="S1170" s="210"/>
      <c r="T1170" s="211"/>
      <c r="AT1170" s="205" t="s">
        <v>196</v>
      </c>
      <c r="AU1170" s="205" t="s">
        <v>80</v>
      </c>
      <c r="AV1170" s="13" t="s">
        <v>80</v>
      </c>
      <c r="AW1170" s="13" t="s">
        <v>37</v>
      </c>
      <c r="AX1170" s="13" t="s">
        <v>73</v>
      </c>
      <c r="AY1170" s="205" t="s">
        <v>187</v>
      </c>
    </row>
    <row r="1171" spans="2:65" s="13" customFormat="1">
      <c r="B1171" s="204"/>
      <c r="D1171" s="196" t="s">
        <v>196</v>
      </c>
      <c r="E1171" s="205" t="s">
        <v>5</v>
      </c>
      <c r="F1171" s="206" t="s">
        <v>851</v>
      </c>
      <c r="H1171" s="207">
        <v>-3.25</v>
      </c>
      <c r="I1171" s="208"/>
      <c r="L1171" s="204"/>
      <c r="M1171" s="209"/>
      <c r="N1171" s="210"/>
      <c r="O1171" s="210"/>
      <c r="P1171" s="210"/>
      <c r="Q1171" s="210"/>
      <c r="R1171" s="210"/>
      <c r="S1171" s="210"/>
      <c r="T1171" s="211"/>
      <c r="AT1171" s="205" t="s">
        <v>196</v>
      </c>
      <c r="AU1171" s="205" t="s">
        <v>80</v>
      </c>
      <c r="AV1171" s="13" t="s">
        <v>80</v>
      </c>
      <c r="AW1171" s="13" t="s">
        <v>37</v>
      </c>
      <c r="AX1171" s="13" t="s">
        <v>73</v>
      </c>
      <c r="AY1171" s="205" t="s">
        <v>187</v>
      </c>
    </row>
    <row r="1172" spans="2:65" s="14" customFormat="1">
      <c r="B1172" s="212"/>
      <c r="D1172" s="196" t="s">
        <v>196</v>
      </c>
      <c r="E1172" s="213" t="s">
        <v>5</v>
      </c>
      <c r="F1172" s="214" t="s">
        <v>201</v>
      </c>
      <c r="H1172" s="215">
        <v>296.916</v>
      </c>
      <c r="I1172" s="216"/>
      <c r="L1172" s="212"/>
      <c r="M1172" s="217"/>
      <c r="N1172" s="218"/>
      <c r="O1172" s="218"/>
      <c r="P1172" s="218"/>
      <c r="Q1172" s="218"/>
      <c r="R1172" s="218"/>
      <c r="S1172" s="218"/>
      <c r="T1172" s="219"/>
      <c r="AT1172" s="213" t="s">
        <v>196</v>
      </c>
      <c r="AU1172" s="213" t="s">
        <v>80</v>
      </c>
      <c r="AV1172" s="14" t="s">
        <v>202</v>
      </c>
      <c r="AW1172" s="14" t="s">
        <v>37</v>
      </c>
      <c r="AX1172" s="14" t="s">
        <v>73</v>
      </c>
      <c r="AY1172" s="213" t="s">
        <v>187</v>
      </c>
    </row>
    <row r="1173" spans="2:65" s="15" customFormat="1">
      <c r="B1173" s="220"/>
      <c r="D1173" s="221" t="s">
        <v>196</v>
      </c>
      <c r="E1173" s="222" t="s">
        <v>5</v>
      </c>
      <c r="F1173" s="223" t="s">
        <v>203</v>
      </c>
      <c r="H1173" s="224">
        <v>959.74599999999998</v>
      </c>
      <c r="I1173" s="225"/>
      <c r="L1173" s="220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196</v>
      </c>
      <c r="AU1173" s="229" t="s">
        <v>80</v>
      </c>
      <c r="AV1173" s="15" t="s">
        <v>194</v>
      </c>
      <c r="AW1173" s="15" t="s">
        <v>37</v>
      </c>
      <c r="AX1173" s="15" t="s">
        <v>24</v>
      </c>
      <c r="AY1173" s="229" t="s">
        <v>187</v>
      </c>
    </row>
    <row r="1174" spans="2:65" s="1" customFormat="1" ht="22.5" customHeight="1">
      <c r="B1174" s="182"/>
      <c r="C1174" s="183" t="s">
        <v>990</v>
      </c>
      <c r="D1174" s="183" t="s">
        <v>189</v>
      </c>
      <c r="E1174" s="184" t="s">
        <v>991</v>
      </c>
      <c r="F1174" s="185" t="s">
        <v>992</v>
      </c>
      <c r="G1174" s="186" t="s">
        <v>277</v>
      </c>
      <c r="H1174" s="187">
        <v>959.74599999999998</v>
      </c>
      <c r="I1174" s="188"/>
      <c r="J1174" s="189">
        <f>ROUND(I1174*H1174,2)</f>
        <v>0</v>
      </c>
      <c r="K1174" s="185" t="s">
        <v>193</v>
      </c>
      <c r="L1174" s="42"/>
      <c r="M1174" s="190" t="s">
        <v>5</v>
      </c>
      <c r="N1174" s="191" t="s">
        <v>44</v>
      </c>
      <c r="O1174" s="43"/>
      <c r="P1174" s="192">
        <f>O1174*H1174</f>
        <v>0</v>
      </c>
      <c r="Q1174" s="192">
        <v>0</v>
      </c>
      <c r="R1174" s="192">
        <f>Q1174*H1174</f>
        <v>0</v>
      </c>
      <c r="S1174" s="192">
        <v>0</v>
      </c>
      <c r="T1174" s="193">
        <f>S1174*H1174</f>
        <v>0</v>
      </c>
      <c r="AR1174" s="25" t="s">
        <v>194</v>
      </c>
      <c r="AT1174" s="25" t="s">
        <v>189</v>
      </c>
      <c r="AU1174" s="25" t="s">
        <v>80</v>
      </c>
      <c r="AY1174" s="25" t="s">
        <v>187</v>
      </c>
      <c r="BE1174" s="194">
        <f>IF(N1174="základní",J1174,0)</f>
        <v>0</v>
      </c>
      <c r="BF1174" s="194">
        <f>IF(N1174="snížená",J1174,0)</f>
        <v>0</v>
      </c>
      <c r="BG1174" s="194">
        <f>IF(N1174="zákl. přenesená",J1174,0)</f>
        <v>0</v>
      </c>
      <c r="BH1174" s="194">
        <f>IF(N1174="sníž. přenesená",J1174,0)</f>
        <v>0</v>
      </c>
      <c r="BI1174" s="194">
        <f>IF(N1174="nulová",J1174,0)</f>
        <v>0</v>
      </c>
      <c r="BJ1174" s="25" t="s">
        <v>24</v>
      </c>
      <c r="BK1174" s="194">
        <f>ROUND(I1174*H1174,2)</f>
        <v>0</v>
      </c>
      <c r="BL1174" s="25" t="s">
        <v>194</v>
      </c>
      <c r="BM1174" s="25" t="s">
        <v>993</v>
      </c>
    </row>
    <row r="1175" spans="2:65" s="12" customFormat="1">
      <c r="B1175" s="195"/>
      <c r="D1175" s="196" t="s">
        <v>196</v>
      </c>
      <c r="E1175" s="197" t="s">
        <v>5</v>
      </c>
      <c r="F1175" s="198" t="s">
        <v>994</v>
      </c>
      <c r="H1175" s="199" t="s">
        <v>5</v>
      </c>
      <c r="I1175" s="200"/>
      <c r="L1175" s="195"/>
      <c r="M1175" s="201"/>
      <c r="N1175" s="202"/>
      <c r="O1175" s="202"/>
      <c r="P1175" s="202"/>
      <c r="Q1175" s="202"/>
      <c r="R1175" s="202"/>
      <c r="S1175" s="202"/>
      <c r="T1175" s="203"/>
      <c r="AT1175" s="199" t="s">
        <v>196</v>
      </c>
      <c r="AU1175" s="199" t="s">
        <v>80</v>
      </c>
      <c r="AV1175" s="12" t="s">
        <v>24</v>
      </c>
      <c r="AW1175" s="12" t="s">
        <v>37</v>
      </c>
      <c r="AX1175" s="12" t="s">
        <v>73</v>
      </c>
      <c r="AY1175" s="199" t="s">
        <v>187</v>
      </c>
    </row>
    <row r="1176" spans="2:65" s="12" customFormat="1">
      <c r="B1176" s="195"/>
      <c r="D1176" s="196" t="s">
        <v>196</v>
      </c>
      <c r="E1176" s="197" t="s">
        <v>5</v>
      </c>
      <c r="F1176" s="198" t="s">
        <v>479</v>
      </c>
      <c r="H1176" s="199" t="s">
        <v>5</v>
      </c>
      <c r="I1176" s="200"/>
      <c r="L1176" s="195"/>
      <c r="M1176" s="201"/>
      <c r="N1176" s="202"/>
      <c r="O1176" s="202"/>
      <c r="P1176" s="202"/>
      <c r="Q1176" s="202"/>
      <c r="R1176" s="202"/>
      <c r="S1176" s="202"/>
      <c r="T1176" s="203"/>
      <c r="AT1176" s="199" t="s">
        <v>196</v>
      </c>
      <c r="AU1176" s="199" t="s">
        <v>80</v>
      </c>
      <c r="AV1176" s="12" t="s">
        <v>24</v>
      </c>
      <c r="AW1176" s="12" t="s">
        <v>37</v>
      </c>
      <c r="AX1176" s="12" t="s">
        <v>73</v>
      </c>
      <c r="AY1176" s="199" t="s">
        <v>187</v>
      </c>
    </row>
    <row r="1177" spans="2:65" s="12" customFormat="1">
      <c r="B1177" s="195"/>
      <c r="D1177" s="196" t="s">
        <v>196</v>
      </c>
      <c r="E1177" s="197" t="s">
        <v>5</v>
      </c>
      <c r="F1177" s="198" t="s">
        <v>480</v>
      </c>
      <c r="H1177" s="199" t="s">
        <v>5</v>
      </c>
      <c r="I1177" s="200"/>
      <c r="L1177" s="195"/>
      <c r="M1177" s="201"/>
      <c r="N1177" s="202"/>
      <c r="O1177" s="202"/>
      <c r="P1177" s="202"/>
      <c r="Q1177" s="202"/>
      <c r="R1177" s="202"/>
      <c r="S1177" s="202"/>
      <c r="T1177" s="203"/>
      <c r="AT1177" s="199" t="s">
        <v>196</v>
      </c>
      <c r="AU1177" s="199" t="s">
        <v>80</v>
      </c>
      <c r="AV1177" s="12" t="s">
        <v>24</v>
      </c>
      <c r="AW1177" s="12" t="s">
        <v>37</v>
      </c>
      <c r="AX1177" s="12" t="s">
        <v>73</v>
      </c>
      <c r="AY1177" s="199" t="s">
        <v>187</v>
      </c>
    </row>
    <row r="1178" spans="2:65" s="12" customFormat="1">
      <c r="B1178" s="195"/>
      <c r="D1178" s="196" t="s">
        <v>196</v>
      </c>
      <c r="E1178" s="197" t="s">
        <v>5</v>
      </c>
      <c r="F1178" s="198" t="s">
        <v>823</v>
      </c>
      <c r="H1178" s="199" t="s">
        <v>5</v>
      </c>
      <c r="I1178" s="200"/>
      <c r="L1178" s="195"/>
      <c r="M1178" s="201"/>
      <c r="N1178" s="202"/>
      <c r="O1178" s="202"/>
      <c r="P1178" s="202"/>
      <c r="Q1178" s="202"/>
      <c r="R1178" s="202"/>
      <c r="S1178" s="202"/>
      <c r="T1178" s="203"/>
      <c r="AT1178" s="199" t="s">
        <v>196</v>
      </c>
      <c r="AU1178" s="199" t="s">
        <v>80</v>
      </c>
      <c r="AV1178" s="12" t="s">
        <v>24</v>
      </c>
      <c r="AW1178" s="12" t="s">
        <v>37</v>
      </c>
      <c r="AX1178" s="12" t="s">
        <v>73</v>
      </c>
      <c r="AY1178" s="199" t="s">
        <v>187</v>
      </c>
    </row>
    <row r="1179" spans="2:65" s="13" customFormat="1" ht="27">
      <c r="B1179" s="204"/>
      <c r="D1179" s="196" t="s">
        <v>196</v>
      </c>
      <c r="E1179" s="205" t="s">
        <v>5</v>
      </c>
      <c r="F1179" s="206" t="s">
        <v>824</v>
      </c>
      <c r="H1179" s="207">
        <v>202.48599999999999</v>
      </c>
      <c r="I1179" s="208"/>
      <c r="L1179" s="204"/>
      <c r="M1179" s="209"/>
      <c r="N1179" s="210"/>
      <c r="O1179" s="210"/>
      <c r="P1179" s="210"/>
      <c r="Q1179" s="210"/>
      <c r="R1179" s="210"/>
      <c r="S1179" s="210"/>
      <c r="T1179" s="211"/>
      <c r="AT1179" s="205" t="s">
        <v>196</v>
      </c>
      <c r="AU1179" s="205" t="s">
        <v>80</v>
      </c>
      <c r="AV1179" s="13" t="s">
        <v>80</v>
      </c>
      <c r="AW1179" s="13" t="s">
        <v>37</v>
      </c>
      <c r="AX1179" s="13" t="s">
        <v>73</v>
      </c>
      <c r="AY1179" s="205" t="s">
        <v>187</v>
      </c>
    </row>
    <row r="1180" spans="2:65" s="13" customFormat="1" ht="27">
      <c r="B1180" s="204"/>
      <c r="D1180" s="196" t="s">
        <v>196</v>
      </c>
      <c r="E1180" s="205" t="s">
        <v>5</v>
      </c>
      <c r="F1180" s="206" t="s">
        <v>825</v>
      </c>
      <c r="H1180" s="207">
        <v>66.563000000000002</v>
      </c>
      <c r="I1180" s="208"/>
      <c r="L1180" s="204"/>
      <c r="M1180" s="209"/>
      <c r="N1180" s="210"/>
      <c r="O1180" s="210"/>
      <c r="P1180" s="210"/>
      <c r="Q1180" s="210"/>
      <c r="R1180" s="210"/>
      <c r="S1180" s="210"/>
      <c r="T1180" s="211"/>
      <c r="AT1180" s="205" t="s">
        <v>196</v>
      </c>
      <c r="AU1180" s="205" t="s">
        <v>80</v>
      </c>
      <c r="AV1180" s="13" t="s">
        <v>80</v>
      </c>
      <c r="AW1180" s="13" t="s">
        <v>37</v>
      </c>
      <c r="AX1180" s="13" t="s">
        <v>73</v>
      </c>
      <c r="AY1180" s="205" t="s">
        <v>187</v>
      </c>
    </row>
    <row r="1181" spans="2:65" s="12" customFormat="1">
      <c r="B1181" s="195"/>
      <c r="D1181" s="196" t="s">
        <v>196</v>
      </c>
      <c r="E1181" s="197" t="s">
        <v>5</v>
      </c>
      <c r="F1181" s="198" t="s">
        <v>535</v>
      </c>
      <c r="H1181" s="199" t="s">
        <v>5</v>
      </c>
      <c r="I1181" s="200"/>
      <c r="L1181" s="195"/>
      <c r="M1181" s="201"/>
      <c r="N1181" s="202"/>
      <c r="O1181" s="202"/>
      <c r="P1181" s="202"/>
      <c r="Q1181" s="202"/>
      <c r="R1181" s="202"/>
      <c r="S1181" s="202"/>
      <c r="T1181" s="203"/>
      <c r="AT1181" s="199" t="s">
        <v>196</v>
      </c>
      <c r="AU1181" s="199" t="s">
        <v>80</v>
      </c>
      <c r="AV1181" s="12" t="s">
        <v>24</v>
      </c>
      <c r="AW1181" s="12" t="s">
        <v>37</v>
      </c>
      <c r="AX1181" s="12" t="s">
        <v>73</v>
      </c>
      <c r="AY1181" s="199" t="s">
        <v>187</v>
      </c>
    </row>
    <row r="1182" spans="2:65" s="13" customFormat="1">
      <c r="B1182" s="204"/>
      <c r="D1182" s="196" t="s">
        <v>196</v>
      </c>
      <c r="E1182" s="205" t="s">
        <v>5</v>
      </c>
      <c r="F1182" s="206" t="s">
        <v>572</v>
      </c>
      <c r="H1182" s="207">
        <v>152.191</v>
      </c>
      <c r="I1182" s="208"/>
      <c r="L1182" s="204"/>
      <c r="M1182" s="209"/>
      <c r="N1182" s="210"/>
      <c r="O1182" s="210"/>
      <c r="P1182" s="210"/>
      <c r="Q1182" s="210"/>
      <c r="R1182" s="210"/>
      <c r="S1182" s="210"/>
      <c r="T1182" s="211"/>
      <c r="AT1182" s="205" t="s">
        <v>196</v>
      </c>
      <c r="AU1182" s="205" t="s">
        <v>80</v>
      </c>
      <c r="AV1182" s="13" t="s">
        <v>80</v>
      </c>
      <c r="AW1182" s="13" t="s">
        <v>37</v>
      </c>
      <c r="AX1182" s="13" t="s">
        <v>73</v>
      </c>
      <c r="AY1182" s="205" t="s">
        <v>187</v>
      </c>
    </row>
    <row r="1183" spans="2:65" s="12" customFormat="1">
      <c r="B1183" s="195"/>
      <c r="D1183" s="196" t="s">
        <v>196</v>
      </c>
      <c r="E1183" s="197" t="s">
        <v>5</v>
      </c>
      <c r="F1183" s="198" t="s">
        <v>458</v>
      </c>
      <c r="H1183" s="199" t="s">
        <v>5</v>
      </c>
      <c r="I1183" s="200"/>
      <c r="L1183" s="195"/>
      <c r="M1183" s="201"/>
      <c r="N1183" s="202"/>
      <c r="O1183" s="202"/>
      <c r="P1183" s="202"/>
      <c r="Q1183" s="202"/>
      <c r="R1183" s="202"/>
      <c r="S1183" s="202"/>
      <c r="T1183" s="203"/>
      <c r="AT1183" s="199" t="s">
        <v>196</v>
      </c>
      <c r="AU1183" s="199" t="s">
        <v>80</v>
      </c>
      <c r="AV1183" s="12" t="s">
        <v>24</v>
      </c>
      <c r="AW1183" s="12" t="s">
        <v>37</v>
      </c>
      <c r="AX1183" s="12" t="s">
        <v>73</v>
      </c>
      <c r="AY1183" s="199" t="s">
        <v>187</v>
      </c>
    </row>
    <row r="1184" spans="2:65" s="13" customFormat="1">
      <c r="B1184" s="204"/>
      <c r="D1184" s="196" t="s">
        <v>196</v>
      </c>
      <c r="E1184" s="205" t="s">
        <v>5</v>
      </c>
      <c r="F1184" s="206" t="s">
        <v>954</v>
      </c>
      <c r="H1184" s="207">
        <v>128</v>
      </c>
      <c r="I1184" s="208"/>
      <c r="L1184" s="204"/>
      <c r="M1184" s="209"/>
      <c r="N1184" s="210"/>
      <c r="O1184" s="210"/>
      <c r="P1184" s="210"/>
      <c r="Q1184" s="210"/>
      <c r="R1184" s="210"/>
      <c r="S1184" s="210"/>
      <c r="T1184" s="211"/>
      <c r="AT1184" s="205" t="s">
        <v>196</v>
      </c>
      <c r="AU1184" s="205" t="s">
        <v>80</v>
      </c>
      <c r="AV1184" s="13" t="s">
        <v>80</v>
      </c>
      <c r="AW1184" s="13" t="s">
        <v>37</v>
      </c>
      <c r="AX1184" s="13" t="s">
        <v>73</v>
      </c>
      <c r="AY1184" s="205" t="s">
        <v>187</v>
      </c>
    </row>
    <row r="1185" spans="2:51" s="13" customFormat="1">
      <c r="B1185" s="204"/>
      <c r="D1185" s="196" t="s">
        <v>196</v>
      </c>
      <c r="E1185" s="205" t="s">
        <v>5</v>
      </c>
      <c r="F1185" s="206" t="s">
        <v>955</v>
      </c>
      <c r="H1185" s="207">
        <v>20.48</v>
      </c>
      <c r="I1185" s="208"/>
      <c r="L1185" s="204"/>
      <c r="M1185" s="209"/>
      <c r="N1185" s="210"/>
      <c r="O1185" s="210"/>
      <c r="P1185" s="210"/>
      <c r="Q1185" s="210"/>
      <c r="R1185" s="210"/>
      <c r="S1185" s="210"/>
      <c r="T1185" s="211"/>
      <c r="AT1185" s="205" t="s">
        <v>196</v>
      </c>
      <c r="AU1185" s="205" t="s">
        <v>80</v>
      </c>
      <c r="AV1185" s="13" t="s">
        <v>80</v>
      </c>
      <c r="AW1185" s="13" t="s">
        <v>37</v>
      </c>
      <c r="AX1185" s="13" t="s">
        <v>73</v>
      </c>
      <c r="AY1185" s="205" t="s">
        <v>187</v>
      </c>
    </row>
    <row r="1186" spans="2:51" s="13" customFormat="1">
      <c r="B1186" s="204"/>
      <c r="D1186" s="196" t="s">
        <v>196</v>
      </c>
      <c r="E1186" s="205" t="s">
        <v>5</v>
      </c>
      <c r="F1186" s="206" t="s">
        <v>956</v>
      </c>
      <c r="H1186" s="207">
        <v>17.745000000000001</v>
      </c>
      <c r="I1186" s="208"/>
      <c r="L1186" s="204"/>
      <c r="M1186" s="209"/>
      <c r="N1186" s="210"/>
      <c r="O1186" s="210"/>
      <c r="P1186" s="210"/>
      <c r="Q1186" s="210"/>
      <c r="R1186" s="210"/>
      <c r="S1186" s="210"/>
      <c r="T1186" s="211"/>
      <c r="AT1186" s="205" t="s">
        <v>196</v>
      </c>
      <c r="AU1186" s="205" t="s">
        <v>80</v>
      </c>
      <c r="AV1186" s="13" t="s">
        <v>80</v>
      </c>
      <c r="AW1186" s="13" t="s">
        <v>37</v>
      </c>
      <c r="AX1186" s="13" t="s">
        <v>73</v>
      </c>
      <c r="AY1186" s="205" t="s">
        <v>187</v>
      </c>
    </row>
    <row r="1187" spans="2:51" s="13" customFormat="1">
      <c r="B1187" s="204"/>
      <c r="D1187" s="196" t="s">
        <v>196</v>
      </c>
      <c r="E1187" s="205" t="s">
        <v>5</v>
      </c>
      <c r="F1187" s="206" t="s">
        <v>462</v>
      </c>
      <c r="H1187" s="207">
        <v>13.02</v>
      </c>
      <c r="I1187" s="208"/>
      <c r="L1187" s="204"/>
      <c r="M1187" s="209"/>
      <c r="N1187" s="210"/>
      <c r="O1187" s="210"/>
      <c r="P1187" s="210"/>
      <c r="Q1187" s="210"/>
      <c r="R1187" s="210"/>
      <c r="S1187" s="210"/>
      <c r="T1187" s="211"/>
      <c r="AT1187" s="205" t="s">
        <v>196</v>
      </c>
      <c r="AU1187" s="205" t="s">
        <v>80</v>
      </c>
      <c r="AV1187" s="13" t="s">
        <v>80</v>
      </c>
      <c r="AW1187" s="13" t="s">
        <v>37</v>
      </c>
      <c r="AX1187" s="13" t="s">
        <v>73</v>
      </c>
      <c r="AY1187" s="205" t="s">
        <v>187</v>
      </c>
    </row>
    <row r="1188" spans="2:51" s="13" customFormat="1">
      <c r="B1188" s="204"/>
      <c r="D1188" s="196" t="s">
        <v>196</v>
      </c>
      <c r="E1188" s="205" t="s">
        <v>5</v>
      </c>
      <c r="F1188" s="206" t="s">
        <v>957</v>
      </c>
      <c r="H1188" s="207">
        <v>13.16</v>
      </c>
      <c r="I1188" s="208"/>
      <c r="L1188" s="204"/>
      <c r="M1188" s="209"/>
      <c r="N1188" s="210"/>
      <c r="O1188" s="210"/>
      <c r="P1188" s="210"/>
      <c r="Q1188" s="210"/>
      <c r="R1188" s="210"/>
      <c r="S1188" s="210"/>
      <c r="T1188" s="211"/>
      <c r="AT1188" s="205" t="s">
        <v>196</v>
      </c>
      <c r="AU1188" s="205" t="s">
        <v>80</v>
      </c>
      <c r="AV1188" s="13" t="s">
        <v>80</v>
      </c>
      <c r="AW1188" s="13" t="s">
        <v>37</v>
      </c>
      <c r="AX1188" s="13" t="s">
        <v>73</v>
      </c>
      <c r="AY1188" s="205" t="s">
        <v>187</v>
      </c>
    </row>
    <row r="1189" spans="2:51" s="13" customFormat="1">
      <c r="B1189" s="204"/>
      <c r="D1189" s="196" t="s">
        <v>196</v>
      </c>
      <c r="E1189" s="205" t="s">
        <v>5</v>
      </c>
      <c r="F1189" s="206" t="s">
        <v>958</v>
      </c>
      <c r="H1189" s="207">
        <v>3.76</v>
      </c>
      <c r="I1189" s="208"/>
      <c r="L1189" s="204"/>
      <c r="M1189" s="209"/>
      <c r="N1189" s="210"/>
      <c r="O1189" s="210"/>
      <c r="P1189" s="210"/>
      <c r="Q1189" s="210"/>
      <c r="R1189" s="210"/>
      <c r="S1189" s="210"/>
      <c r="T1189" s="211"/>
      <c r="AT1189" s="205" t="s">
        <v>196</v>
      </c>
      <c r="AU1189" s="205" t="s">
        <v>80</v>
      </c>
      <c r="AV1189" s="13" t="s">
        <v>80</v>
      </c>
      <c r="AW1189" s="13" t="s">
        <v>37</v>
      </c>
      <c r="AX1189" s="13" t="s">
        <v>73</v>
      </c>
      <c r="AY1189" s="205" t="s">
        <v>187</v>
      </c>
    </row>
    <row r="1190" spans="2:51" s="13" customFormat="1">
      <c r="B1190" s="204"/>
      <c r="D1190" s="196" t="s">
        <v>196</v>
      </c>
      <c r="E1190" s="205" t="s">
        <v>5</v>
      </c>
      <c r="F1190" s="206" t="s">
        <v>959</v>
      </c>
      <c r="H1190" s="207">
        <v>24.49</v>
      </c>
      <c r="I1190" s="208"/>
      <c r="L1190" s="204"/>
      <c r="M1190" s="209"/>
      <c r="N1190" s="210"/>
      <c r="O1190" s="210"/>
      <c r="P1190" s="210"/>
      <c r="Q1190" s="210"/>
      <c r="R1190" s="210"/>
      <c r="S1190" s="210"/>
      <c r="T1190" s="211"/>
      <c r="AT1190" s="205" t="s">
        <v>196</v>
      </c>
      <c r="AU1190" s="205" t="s">
        <v>80</v>
      </c>
      <c r="AV1190" s="13" t="s">
        <v>80</v>
      </c>
      <c r="AW1190" s="13" t="s">
        <v>37</v>
      </c>
      <c r="AX1190" s="13" t="s">
        <v>73</v>
      </c>
      <c r="AY1190" s="205" t="s">
        <v>187</v>
      </c>
    </row>
    <row r="1191" spans="2:51" s="13" customFormat="1">
      <c r="B1191" s="204"/>
      <c r="D1191" s="196" t="s">
        <v>196</v>
      </c>
      <c r="E1191" s="205" t="s">
        <v>5</v>
      </c>
      <c r="F1191" s="206" t="s">
        <v>960</v>
      </c>
      <c r="H1191" s="207">
        <v>20.934999999999999</v>
      </c>
      <c r="I1191" s="208"/>
      <c r="L1191" s="204"/>
      <c r="M1191" s="209"/>
      <c r="N1191" s="210"/>
      <c r="O1191" s="210"/>
      <c r="P1191" s="210"/>
      <c r="Q1191" s="210"/>
      <c r="R1191" s="210"/>
      <c r="S1191" s="210"/>
      <c r="T1191" s="211"/>
      <c r="AT1191" s="205" t="s">
        <v>196</v>
      </c>
      <c r="AU1191" s="205" t="s">
        <v>80</v>
      </c>
      <c r="AV1191" s="13" t="s">
        <v>80</v>
      </c>
      <c r="AW1191" s="13" t="s">
        <v>37</v>
      </c>
      <c r="AX1191" s="13" t="s">
        <v>73</v>
      </c>
      <c r="AY1191" s="205" t="s">
        <v>187</v>
      </c>
    </row>
    <row r="1192" spans="2:51" s="14" customFormat="1">
      <c r="B1192" s="212"/>
      <c r="D1192" s="196" t="s">
        <v>196</v>
      </c>
      <c r="E1192" s="213" t="s">
        <v>5</v>
      </c>
      <c r="F1192" s="214" t="s">
        <v>201</v>
      </c>
      <c r="H1192" s="215">
        <v>662.83</v>
      </c>
      <c r="I1192" s="216"/>
      <c r="L1192" s="212"/>
      <c r="M1192" s="217"/>
      <c r="N1192" s="218"/>
      <c r="O1192" s="218"/>
      <c r="P1192" s="218"/>
      <c r="Q1192" s="218"/>
      <c r="R1192" s="218"/>
      <c r="S1192" s="218"/>
      <c r="T1192" s="219"/>
      <c r="AT1192" s="213" t="s">
        <v>196</v>
      </c>
      <c r="AU1192" s="213" t="s">
        <v>80</v>
      </c>
      <c r="AV1192" s="14" t="s">
        <v>202</v>
      </c>
      <c r="AW1192" s="14" t="s">
        <v>37</v>
      </c>
      <c r="AX1192" s="14" t="s">
        <v>73</v>
      </c>
      <c r="AY1192" s="213" t="s">
        <v>187</v>
      </c>
    </row>
    <row r="1193" spans="2:51" s="12" customFormat="1">
      <c r="B1193" s="195"/>
      <c r="D1193" s="196" t="s">
        <v>196</v>
      </c>
      <c r="E1193" s="197" t="s">
        <v>5</v>
      </c>
      <c r="F1193" s="198" t="s">
        <v>961</v>
      </c>
      <c r="H1193" s="199" t="s">
        <v>5</v>
      </c>
      <c r="I1193" s="200"/>
      <c r="L1193" s="195"/>
      <c r="M1193" s="201"/>
      <c r="N1193" s="202"/>
      <c r="O1193" s="202"/>
      <c r="P1193" s="202"/>
      <c r="Q1193" s="202"/>
      <c r="R1193" s="202"/>
      <c r="S1193" s="202"/>
      <c r="T1193" s="203"/>
      <c r="AT1193" s="199" t="s">
        <v>196</v>
      </c>
      <c r="AU1193" s="199" t="s">
        <v>80</v>
      </c>
      <c r="AV1193" s="12" t="s">
        <v>24</v>
      </c>
      <c r="AW1193" s="12" t="s">
        <v>37</v>
      </c>
      <c r="AX1193" s="12" t="s">
        <v>73</v>
      </c>
      <c r="AY1193" s="199" t="s">
        <v>187</v>
      </c>
    </row>
    <row r="1194" spans="2:51" s="12" customFormat="1">
      <c r="B1194" s="195"/>
      <c r="D1194" s="196" t="s">
        <v>196</v>
      </c>
      <c r="E1194" s="197" t="s">
        <v>5</v>
      </c>
      <c r="F1194" s="198" t="s">
        <v>841</v>
      </c>
      <c r="H1194" s="199" t="s">
        <v>5</v>
      </c>
      <c r="I1194" s="200"/>
      <c r="L1194" s="195"/>
      <c r="M1194" s="201"/>
      <c r="N1194" s="202"/>
      <c r="O1194" s="202"/>
      <c r="P1194" s="202"/>
      <c r="Q1194" s="202"/>
      <c r="R1194" s="202"/>
      <c r="S1194" s="202"/>
      <c r="T1194" s="203"/>
      <c r="AT1194" s="199" t="s">
        <v>196</v>
      </c>
      <c r="AU1194" s="199" t="s">
        <v>80</v>
      </c>
      <c r="AV1194" s="12" t="s">
        <v>24</v>
      </c>
      <c r="AW1194" s="12" t="s">
        <v>37</v>
      </c>
      <c r="AX1194" s="12" t="s">
        <v>73</v>
      </c>
      <c r="AY1194" s="199" t="s">
        <v>187</v>
      </c>
    </row>
    <row r="1195" spans="2:51" s="13" customFormat="1">
      <c r="B1195" s="204"/>
      <c r="D1195" s="196" t="s">
        <v>196</v>
      </c>
      <c r="E1195" s="205" t="s">
        <v>5</v>
      </c>
      <c r="F1195" s="206" t="s">
        <v>842</v>
      </c>
      <c r="H1195" s="207">
        <v>147.9</v>
      </c>
      <c r="I1195" s="208"/>
      <c r="L1195" s="204"/>
      <c r="M1195" s="209"/>
      <c r="N1195" s="210"/>
      <c r="O1195" s="210"/>
      <c r="P1195" s="210"/>
      <c r="Q1195" s="210"/>
      <c r="R1195" s="210"/>
      <c r="S1195" s="210"/>
      <c r="T1195" s="211"/>
      <c r="AT1195" s="205" t="s">
        <v>196</v>
      </c>
      <c r="AU1195" s="205" t="s">
        <v>80</v>
      </c>
      <c r="AV1195" s="13" t="s">
        <v>80</v>
      </c>
      <c r="AW1195" s="13" t="s">
        <v>37</v>
      </c>
      <c r="AX1195" s="13" t="s">
        <v>73</v>
      </c>
      <c r="AY1195" s="205" t="s">
        <v>187</v>
      </c>
    </row>
    <row r="1196" spans="2:51" s="13" customFormat="1">
      <c r="B1196" s="204"/>
      <c r="D1196" s="196" t="s">
        <v>196</v>
      </c>
      <c r="E1196" s="205" t="s">
        <v>5</v>
      </c>
      <c r="F1196" s="206" t="s">
        <v>843</v>
      </c>
      <c r="H1196" s="207">
        <v>48.36</v>
      </c>
      <c r="I1196" s="208"/>
      <c r="L1196" s="204"/>
      <c r="M1196" s="209"/>
      <c r="N1196" s="210"/>
      <c r="O1196" s="210"/>
      <c r="P1196" s="210"/>
      <c r="Q1196" s="210"/>
      <c r="R1196" s="210"/>
      <c r="S1196" s="210"/>
      <c r="T1196" s="211"/>
      <c r="AT1196" s="205" t="s">
        <v>196</v>
      </c>
      <c r="AU1196" s="205" t="s">
        <v>80</v>
      </c>
      <c r="AV1196" s="13" t="s">
        <v>80</v>
      </c>
      <c r="AW1196" s="13" t="s">
        <v>37</v>
      </c>
      <c r="AX1196" s="13" t="s">
        <v>73</v>
      </c>
      <c r="AY1196" s="205" t="s">
        <v>187</v>
      </c>
    </row>
    <row r="1197" spans="2:51" s="13" customFormat="1">
      <c r="B1197" s="204"/>
      <c r="D1197" s="196" t="s">
        <v>196</v>
      </c>
      <c r="E1197" s="205" t="s">
        <v>5</v>
      </c>
      <c r="F1197" s="206" t="s">
        <v>844</v>
      </c>
      <c r="H1197" s="207">
        <v>23.32</v>
      </c>
      <c r="I1197" s="208"/>
      <c r="L1197" s="204"/>
      <c r="M1197" s="209"/>
      <c r="N1197" s="210"/>
      <c r="O1197" s="210"/>
      <c r="P1197" s="210"/>
      <c r="Q1197" s="210"/>
      <c r="R1197" s="210"/>
      <c r="S1197" s="210"/>
      <c r="T1197" s="211"/>
      <c r="AT1197" s="205" t="s">
        <v>196</v>
      </c>
      <c r="AU1197" s="205" t="s">
        <v>80</v>
      </c>
      <c r="AV1197" s="13" t="s">
        <v>80</v>
      </c>
      <c r="AW1197" s="13" t="s">
        <v>37</v>
      </c>
      <c r="AX1197" s="13" t="s">
        <v>73</v>
      </c>
      <c r="AY1197" s="205" t="s">
        <v>187</v>
      </c>
    </row>
    <row r="1198" spans="2:51" s="13" customFormat="1">
      <c r="B1198" s="204"/>
      <c r="D1198" s="196" t="s">
        <v>196</v>
      </c>
      <c r="E1198" s="205" t="s">
        <v>5</v>
      </c>
      <c r="F1198" s="206" t="s">
        <v>845</v>
      </c>
      <c r="H1198" s="207">
        <v>100.82</v>
      </c>
      <c r="I1198" s="208"/>
      <c r="L1198" s="204"/>
      <c r="M1198" s="209"/>
      <c r="N1198" s="210"/>
      <c r="O1198" s="210"/>
      <c r="P1198" s="210"/>
      <c r="Q1198" s="210"/>
      <c r="R1198" s="210"/>
      <c r="S1198" s="210"/>
      <c r="T1198" s="211"/>
      <c r="AT1198" s="205" t="s">
        <v>196</v>
      </c>
      <c r="AU1198" s="205" t="s">
        <v>80</v>
      </c>
      <c r="AV1198" s="13" t="s">
        <v>80</v>
      </c>
      <c r="AW1198" s="13" t="s">
        <v>37</v>
      </c>
      <c r="AX1198" s="13" t="s">
        <v>73</v>
      </c>
      <c r="AY1198" s="205" t="s">
        <v>187</v>
      </c>
    </row>
    <row r="1199" spans="2:51" s="12" customFormat="1">
      <c r="B1199" s="195"/>
      <c r="D1199" s="196" t="s">
        <v>196</v>
      </c>
      <c r="E1199" s="197" t="s">
        <v>5</v>
      </c>
      <c r="F1199" s="198" t="s">
        <v>846</v>
      </c>
      <c r="H1199" s="199" t="s">
        <v>5</v>
      </c>
      <c r="I1199" s="200"/>
      <c r="L1199" s="195"/>
      <c r="M1199" s="201"/>
      <c r="N1199" s="202"/>
      <c r="O1199" s="202"/>
      <c r="P1199" s="202"/>
      <c r="Q1199" s="202"/>
      <c r="R1199" s="202"/>
      <c r="S1199" s="202"/>
      <c r="T1199" s="203"/>
      <c r="AT1199" s="199" t="s">
        <v>196</v>
      </c>
      <c r="AU1199" s="199" t="s">
        <v>80</v>
      </c>
      <c r="AV1199" s="12" t="s">
        <v>24</v>
      </c>
      <c r="AW1199" s="12" t="s">
        <v>37</v>
      </c>
      <c r="AX1199" s="12" t="s">
        <v>73</v>
      </c>
      <c r="AY1199" s="199" t="s">
        <v>187</v>
      </c>
    </row>
    <row r="1200" spans="2:51" s="13" customFormat="1">
      <c r="B1200" s="204"/>
      <c r="D1200" s="196" t="s">
        <v>196</v>
      </c>
      <c r="E1200" s="205" t="s">
        <v>5</v>
      </c>
      <c r="F1200" s="206" t="s">
        <v>847</v>
      </c>
      <c r="H1200" s="207">
        <v>-11</v>
      </c>
      <c r="I1200" s="208"/>
      <c r="L1200" s="204"/>
      <c r="M1200" s="209"/>
      <c r="N1200" s="210"/>
      <c r="O1200" s="210"/>
      <c r="P1200" s="210"/>
      <c r="Q1200" s="210"/>
      <c r="R1200" s="210"/>
      <c r="S1200" s="210"/>
      <c r="T1200" s="211"/>
      <c r="AT1200" s="205" t="s">
        <v>196</v>
      </c>
      <c r="AU1200" s="205" t="s">
        <v>80</v>
      </c>
      <c r="AV1200" s="13" t="s">
        <v>80</v>
      </c>
      <c r="AW1200" s="13" t="s">
        <v>37</v>
      </c>
      <c r="AX1200" s="13" t="s">
        <v>73</v>
      </c>
      <c r="AY1200" s="205" t="s">
        <v>187</v>
      </c>
    </row>
    <row r="1201" spans="2:65" s="13" customFormat="1">
      <c r="B1201" s="204"/>
      <c r="D1201" s="196" t="s">
        <v>196</v>
      </c>
      <c r="E1201" s="205" t="s">
        <v>5</v>
      </c>
      <c r="F1201" s="206" t="s">
        <v>848</v>
      </c>
      <c r="H1201" s="207">
        <v>-3.51</v>
      </c>
      <c r="I1201" s="208"/>
      <c r="L1201" s="204"/>
      <c r="M1201" s="209"/>
      <c r="N1201" s="210"/>
      <c r="O1201" s="210"/>
      <c r="P1201" s="210"/>
      <c r="Q1201" s="210"/>
      <c r="R1201" s="210"/>
      <c r="S1201" s="210"/>
      <c r="T1201" s="211"/>
      <c r="AT1201" s="205" t="s">
        <v>196</v>
      </c>
      <c r="AU1201" s="205" t="s">
        <v>80</v>
      </c>
      <c r="AV1201" s="13" t="s">
        <v>80</v>
      </c>
      <c r="AW1201" s="13" t="s">
        <v>37</v>
      </c>
      <c r="AX1201" s="13" t="s">
        <v>73</v>
      </c>
      <c r="AY1201" s="205" t="s">
        <v>187</v>
      </c>
    </row>
    <row r="1202" spans="2:65" s="13" customFormat="1">
      <c r="B1202" s="204"/>
      <c r="D1202" s="196" t="s">
        <v>196</v>
      </c>
      <c r="E1202" s="205" t="s">
        <v>5</v>
      </c>
      <c r="F1202" s="206" t="s">
        <v>849</v>
      </c>
      <c r="H1202" s="207">
        <v>-2.4239999999999999</v>
      </c>
      <c r="I1202" s="208"/>
      <c r="L1202" s="204"/>
      <c r="M1202" s="209"/>
      <c r="N1202" s="210"/>
      <c r="O1202" s="210"/>
      <c r="P1202" s="210"/>
      <c r="Q1202" s="210"/>
      <c r="R1202" s="210"/>
      <c r="S1202" s="210"/>
      <c r="T1202" s="211"/>
      <c r="AT1202" s="205" t="s">
        <v>196</v>
      </c>
      <c r="AU1202" s="205" t="s">
        <v>80</v>
      </c>
      <c r="AV1202" s="13" t="s">
        <v>80</v>
      </c>
      <c r="AW1202" s="13" t="s">
        <v>37</v>
      </c>
      <c r="AX1202" s="13" t="s">
        <v>73</v>
      </c>
      <c r="AY1202" s="205" t="s">
        <v>187</v>
      </c>
    </row>
    <row r="1203" spans="2:65" s="13" customFormat="1">
      <c r="B1203" s="204"/>
      <c r="D1203" s="196" t="s">
        <v>196</v>
      </c>
      <c r="E1203" s="205" t="s">
        <v>5</v>
      </c>
      <c r="F1203" s="206" t="s">
        <v>850</v>
      </c>
      <c r="H1203" s="207">
        <v>-3.3</v>
      </c>
      <c r="I1203" s="208"/>
      <c r="L1203" s="204"/>
      <c r="M1203" s="209"/>
      <c r="N1203" s="210"/>
      <c r="O1203" s="210"/>
      <c r="P1203" s="210"/>
      <c r="Q1203" s="210"/>
      <c r="R1203" s="210"/>
      <c r="S1203" s="210"/>
      <c r="T1203" s="211"/>
      <c r="AT1203" s="205" t="s">
        <v>196</v>
      </c>
      <c r="AU1203" s="205" t="s">
        <v>80</v>
      </c>
      <c r="AV1203" s="13" t="s">
        <v>80</v>
      </c>
      <c r="AW1203" s="13" t="s">
        <v>37</v>
      </c>
      <c r="AX1203" s="13" t="s">
        <v>73</v>
      </c>
      <c r="AY1203" s="205" t="s">
        <v>187</v>
      </c>
    </row>
    <row r="1204" spans="2:65" s="13" customFormat="1">
      <c r="B1204" s="204"/>
      <c r="D1204" s="196" t="s">
        <v>196</v>
      </c>
      <c r="E1204" s="205" t="s">
        <v>5</v>
      </c>
      <c r="F1204" s="206" t="s">
        <v>851</v>
      </c>
      <c r="H1204" s="207">
        <v>-3.25</v>
      </c>
      <c r="I1204" s="208"/>
      <c r="L1204" s="204"/>
      <c r="M1204" s="209"/>
      <c r="N1204" s="210"/>
      <c r="O1204" s="210"/>
      <c r="P1204" s="210"/>
      <c r="Q1204" s="210"/>
      <c r="R1204" s="210"/>
      <c r="S1204" s="210"/>
      <c r="T1204" s="211"/>
      <c r="AT1204" s="205" t="s">
        <v>196</v>
      </c>
      <c r="AU1204" s="205" t="s">
        <v>80</v>
      </c>
      <c r="AV1204" s="13" t="s">
        <v>80</v>
      </c>
      <c r="AW1204" s="13" t="s">
        <v>37</v>
      </c>
      <c r="AX1204" s="13" t="s">
        <v>73</v>
      </c>
      <c r="AY1204" s="205" t="s">
        <v>187</v>
      </c>
    </row>
    <row r="1205" spans="2:65" s="14" customFormat="1">
      <c r="B1205" s="212"/>
      <c r="D1205" s="196" t="s">
        <v>196</v>
      </c>
      <c r="E1205" s="213" t="s">
        <v>5</v>
      </c>
      <c r="F1205" s="214" t="s">
        <v>201</v>
      </c>
      <c r="H1205" s="215">
        <v>296.916</v>
      </c>
      <c r="I1205" s="216"/>
      <c r="L1205" s="212"/>
      <c r="M1205" s="217"/>
      <c r="N1205" s="218"/>
      <c r="O1205" s="218"/>
      <c r="P1205" s="218"/>
      <c r="Q1205" s="218"/>
      <c r="R1205" s="218"/>
      <c r="S1205" s="218"/>
      <c r="T1205" s="219"/>
      <c r="AT1205" s="213" t="s">
        <v>196</v>
      </c>
      <c r="AU1205" s="213" t="s">
        <v>80</v>
      </c>
      <c r="AV1205" s="14" t="s">
        <v>202</v>
      </c>
      <c r="AW1205" s="14" t="s">
        <v>37</v>
      </c>
      <c r="AX1205" s="14" t="s">
        <v>73</v>
      </c>
      <c r="AY1205" s="213" t="s">
        <v>187</v>
      </c>
    </row>
    <row r="1206" spans="2:65" s="15" customFormat="1">
      <c r="B1206" s="220"/>
      <c r="D1206" s="221" t="s">
        <v>196</v>
      </c>
      <c r="E1206" s="222" t="s">
        <v>5</v>
      </c>
      <c r="F1206" s="223" t="s">
        <v>203</v>
      </c>
      <c r="H1206" s="224">
        <v>959.74599999999998</v>
      </c>
      <c r="I1206" s="225"/>
      <c r="L1206" s="220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196</v>
      </c>
      <c r="AU1206" s="229" t="s">
        <v>80</v>
      </c>
      <c r="AV1206" s="15" t="s">
        <v>194</v>
      </c>
      <c r="AW1206" s="15" t="s">
        <v>37</v>
      </c>
      <c r="AX1206" s="15" t="s">
        <v>24</v>
      </c>
      <c r="AY1206" s="229" t="s">
        <v>187</v>
      </c>
    </row>
    <row r="1207" spans="2:65" s="1" customFormat="1" ht="22.5" customHeight="1">
      <c r="B1207" s="182"/>
      <c r="C1207" s="183" t="s">
        <v>995</v>
      </c>
      <c r="D1207" s="183" t="s">
        <v>189</v>
      </c>
      <c r="E1207" s="184" t="s">
        <v>996</v>
      </c>
      <c r="F1207" s="185" t="s">
        <v>997</v>
      </c>
      <c r="G1207" s="186" t="s">
        <v>277</v>
      </c>
      <c r="H1207" s="187">
        <v>152.191</v>
      </c>
      <c r="I1207" s="188"/>
      <c r="J1207" s="189">
        <f>ROUND(I1207*H1207,2)</f>
        <v>0</v>
      </c>
      <c r="K1207" s="185" t="s">
        <v>193</v>
      </c>
      <c r="L1207" s="42"/>
      <c r="M1207" s="190" t="s">
        <v>5</v>
      </c>
      <c r="N1207" s="191" t="s">
        <v>44</v>
      </c>
      <c r="O1207" s="43"/>
      <c r="P1207" s="192">
        <f>O1207*H1207</f>
        <v>0</v>
      </c>
      <c r="Q1207" s="192">
        <v>0</v>
      </c>
      <c r="R1207" s="192">
        <f>Q1207*H1207</f>
        <v>0</v>
      </c>
      <c r="S1207" s="192">
        <v>0</v>
      </c>
      <c r="T1207" s="193">
        <f>S1207*H1207</f>
        <v>0</v>
      </c>
      <c r="AR1207" s="25" t="s">
        <v>194</v>
      </c>
      <c r="AT1207" s="25" t="s">
        <v>189</v>
      </c>
      <c r="AU1207" s="25" t="s">
        <v>80</v>
      </c>
      <c r="AY1207" s="25" t="s">
        <v>187</v>
      </c>
      <c r="BE1207" s="194">
        <f>IF(N1207="základní",J1207,0)</f>
        <v>0</v>
      </c>
      <c r="BF1207" s="194">
        <f>IF(N1207="snížená",J1207,0)</f>
        <v>0</v>
      </c>
      <c r="BG1207" s="194">
        <f>IF(N1207="zákl. přenesená",J1207,0)</f>
        <v>0</v>
      </c>
      <c r="BH1207" s="194">
        <f>IF(N1207="sníž. přenesená",J1207,0)</f>
        <v>0</v>
      </c>
      <c r="BI1207" s="194">
        <f>IF(N1207="nulová",J1207,0)</f>
        <v>0</v>
      </c>
      <c r="BJ1207" s="25" t="s">
        <v>24</v>
      </c>
      <c r="BK1207" s="194">
        <f>ROUND(I1207*H1207,2)</f>
        <v>0</v>
      </c>
      <c r="BL1207" s="25" t="s">
        <v>194</v>
      </c>
      <c r="BM1207" s="25" t="s">
        <v>998</v>
      </c>
    </row>
    <row r="1208" spans="2:65" s="12" customFormat="1">
      <c r="B1208" s="195"/>
      <c r="D1208" s="196" t="s">
        <v>196</v>
      </c>
      <c r="E1208" s="197" t="s">
        <v>5</v>
      </c>
      <c r="F1208" s="198" t="s">
        <v>999</v>
      </c>
      <c r="H1208" s="199" t="s">
        <v>5</v>
      </c>
      <c r="I1208" s="200"/>
      <c r="L1208" s="195"/>
      <c r="M1208" s="201"/>
      <c r="N1208" s="202"/>
      <c r="O1208" s="202"/>
      <c r="P1208" s="202"/>
      <c r="Q1208" s="202"/>
      <c r="R1208" s="202"/>
      <c r="S1208" s="202"/>
      <c r="T1208" s="203"/>
      <c r="AT1208" s="199" t="s">
        <v>196</v>
      </c>
      <c r="AU1208" s="199" t="s">
        <v>80</v>
      </c>
      <c r="AV1208" s="12" t="s">
        <v>24</v>
      </c>
      <c r="AW1208" s="12" t="s">
        <v>37</v>
      </c>
      <c r="AX1208" s="12" t="s">
        <v>73</v>
      </c>
      <c r="AY1208" s="199" t="s">
        <v>187</v>
      </c>
    </row>
    <row r="1209" spans="2:65" s="12" customFormat="1">
      <c r="B1209" s="195"/>
      <c r="D1209" s="196" t="s">
        <v>196</v>
      </c>
      <c r="E1209" s="197" t="s">
        <v>5</v>
      </c>
      <c r="F1209" s="198" t="s">
        <v>479</v>
      </c>
      <c r="H1209" s="199" t="s">
        <v>5</v>
      </c>
      <c r="I1209" s="200"/>
      <c r="L1209" s="195"/>
      <c r="M1209" s="201"/>
      <c r="N1209" s="202"/>
      <c r="O1209" s="202"/>
      <c r="P1209" s="202"/>
      <c r="Q1209" s="202"/>
      <c r="R1209" s="202"/>
      <c r="S1209" s="202"/>
      <c r="T1209" s="203"/>
      <c r="AT1209" s="199" t="s">
        <v>196</v>
      </c>
      <c r="AU1209" s="199" t="s">
        <v>80</v>
      </c>
      <c r="AV1209" s="12" t="s">
        <v>24</v>
      </c>
      <c r="AW1209" s="12" t="s">
        <v>37</v>
      </c>
      <c r="AX1209" s="12" t="s">
        <v>73</v>
      </c>
      <c r="AY1209" s="199" t="s">
        <v>187</v>
      </c>
    </row>
    <row r="1210" spans="2:65" s="12" customFormat="1">
      <c r="B1210" s="195"/>
      <c r="D1210" s="196" t="s">
        <v>196</v>
      </c>
      <c r="E1210" s="197" t="s">
        <v>5</v>
      </c>
      <c r="F1210" s="198" t="s">
        <v>480</v>
      </c>
      <c r="H1210" s="199" t="s">
        <v>5</v>
      </c>
      <c r="I1210" s="200"/>
      <c r="L1210" s="195"/>
      <c r="M1210" s="201"/>
      <c r="N1210" s="202"/>
      <c r="O1210" s="202"/>
      <c r="P1210" s="202"/>
      <c r="Q1210" s="202"/>
      <c r="R1210" s="202"/>
      <c r="S1210" s="202"/>
      <c r="T1210" s="203"/>
      <c r="AT1210" s="199" t="s">
        <v>196</v>
      </c>
      <c r="AU1210" s="199" t="s">
        <v>80</v>
      </c>
      <c r="AV1210" s="12" t="s">
        <v>24</v>
      </c>
      <c r="AW1210" s="12" t="s">
        <v>37</v>
      </c>
      <c r="AX1210" s="12" t="s">
        <v>73</v>
      </c>
      <c r="AY1210" s="199" t="s">
        <v>187</v>
      </c>
    </row>
    <row r="1211" spans="2:65" s="12" customFormat="1">
      <c r="B1211" s="195"/>
      <c r="D1211" s="196" t="s">
        <v>196</v>
      </c>
      <c r="E1211" s="197" t="s">
        <v>5</v>
      </c>
      <c r="F1211" s="198" t="s">
        <v>535</v>
      </c>
      <c r="H1211" s="199" t="s">
        <v>5</v>
      </c>
      <c r="I1211" s="200"/>
      <c r="L1211" s="195"/>
      <c r="M1211" s="201"/>
      <c r="N1211" s="202"/>
      <c r="O1211" s="202"/>
      <c r="P1211" s="202"/>
      <c r="Q1211" s="202"/>
      <c r="R1211" s="202"/>
      <c r="S1211" s="202"/>
      <c r="T1211" s="203"/>
      <c r="AT1211" s="199" t="s">
        <v>196</v>
      </c>
      <c r="AU1211" s="199" t="s">
        <v>80</v>
      </c>
      <c r="AV1211" s="12" t="s">
        <v>24</v>
      </c>
      <c r="AW1211" s="12" t="s">
        <v>37</v>
      </c>
      <c r="AX1211" s="12" t="s">
        <v>73</v>
      </c>
      <c r="AY1211" s="199" t="s">
        <v>187</v>
      </c>
    </row>
    <row r="1212" spans="2:65" s="13" customFormat="1">
      <c r="B1212" s="204"/>
      <c r="D1212" s="196" t="s">
        <v>196</v>
      </c>
      <c r="E1212" s="205" t="s">
        <v>5</v>
      </c>
      <c r="F1212" s="206" t="s">
        <v>572</v>
      </c>
      <c r="H1212" s="207">
        <v>152.191</v>
      </c>
      <c r="I1212" s="208"/>
      <c r="L1212" s="204"/>
      <c r="M1212" s="209"/>
      <c r="N1212" s="210"/>
      <c r="O1212" s="210"/>
      <c r="P1212" s="210"/>
      <c r="Q1212" s="210"/>
      <c r="R1212" s="210"/>
      <c r="S1212" s="210"/>
      <c r="T1212" s="211"/>
      <c r="AT1212" s="205" t="s">
        <v>196</v>
      </c>
      <c r="AU1212" s="205" t="s">
        <v>80</v>
      </c>
      <c r="AV1212" s="13" t="s">
        <v>80</v>
      </c>
      <c r="AW1212" s="13" t="s">
        <v>37</v>
      </c>
      <c r="AX1212" s="13" t="s">
        <v>73</v>
      </c>
      <c r="AY1212" s="205" t="s">
        <v>187</v>
      </c>
    </row>
    <row r="1213" spans="2:65" s="14" customFormat="1">
      <c r="B1213" s="212"/>
      <c r="D1213" s="196" t="s">
        <v>196</v>
      </c>
      <c r="E1213" s="213" t="s">
        <v>5</v>
      </c>
      <c r="F1213" s="214" t="s">
        <v>201</v>
      </c>
      <c r="H1213" s="215">
        <v>152.191</v>
      </c>
      <c r="I1213" s="216"/>
      <c r="L1213" s="212"/>
      <c r="M1213" s="217"/>
      <c r="N1213" s="218"/>
      <c r="O1213" s="218"/>
      <c r="P1213" s="218"/>
      <c r="Q1213" s="218"/>
      <c r="R1213" s="218"/>
      <c r="S1213" s="218"/>
      <c r="T1213" s="219"/>
      <c r="AT1213" s="213" t="s">
        <v>196</v>
      </c>
      <c r="AU1213" s="213" t="s">
        <v>80</v>
      </c>
      <c r="AV1213" s="14" t="s">
        <v>202</v>
      </c>
      <c r="AW1213" s="14" t="s">
        <v>37</v>
      </c>
      <c r="AX1213" s="14" t="s">
        <v>73</v>
      </c>
      <c r="AY1213" s="213" t="s">
        <v>187</v>
      </c>
    </row>
    <row r="1214" spans="2:65" s="15" customFormat="1">
      <c r="B1214" s="220"/>
      <c r="D1214" s="221" t="s">
        <v>196</v>
      </c>
      <c r="E1214" s="222" t="s">
        <v>5</v>
      </c>
      <c r="F1214" s="223" t="s">
        <v>203</v>
      </c>
      <c r="H1214" s="224">
        <v>152.191</v>
      </c>
      <c r="I1214" s="225"/>
      <c r="L1214" s="220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196</v>
      </c>
      <c r="AU1214" s="229" t="s">
        <v>80</v>
      </c>
      <c r="AV1214" s="15" t="s">
        <v>194</v>
      </c>
      <c r="AW1214" s="15" t="s">
        <v>37</v>
      </c>
      <c r="AX1214" s="15" t="s">
        <v>24</v>
      </c>
      <c r="AY1214" s="229" t="s">
        <v>187</v>
      </c>
    </row>
    <row r="1215" spans="2:65" s="1" customFormat="1" ht="31.5" customHeight="1">
      <c r="B1215" s="182"/>
      <c r="C1215" s="183" t="s">
        <v>1000</v>
      </c>
      <c r="D1215" s="183" t="s">
        <v>189</v>
      </c>
      <c r="E1215" s="184" t="s">
        <v>1001</v>
      </c>
      <c r="F1215" s="185" t="s">
        <v>1002</v>
      </c>
      <c r="G1215" s="186" t="s">
        <v>277</v>
      </c>
      <c r="H1215" s="187">
        <v>20.486999999999998</v>
      </c>
      <c r="I1215" s="188"/>
      <c r="J1215" s="189">
        <f>ROUND(I1215*H1215,2)</f>
        <v>0</v>
      </c>
      <c r="K1215" s="185" t="s">
        <v>193</v>
      </c>
      <c r="L1215" s="42"/>
      <c r="M1215" s="190" t="s">
        <v>5</v>
      </c>
      <c r="N1215" s="191" t="s">
        <v>44</v>
      </c>
      <c r="O1215" s="43"/>
      <c r="P1215" s="192">
        <f>O1215*H1215</f>
        <v>0</v>
      </c>
      <c r="Q1215" s="192">
        <v>8.5500000000000003E-3</v>
      </c>
      <c r="R1215" s="192">
        <f>Q1215*H1215</f>
        <v>0.17516384999999998</v>
      </c>
      <c r="S1215" s="192">
        <v>0</v>
      </c>
      <c r="T1215" s="193">
        <f>S1215*H1215</f>
        <v>0</v>
      </c>
      <c r="AR1215" s="25" t="s">
        <v>194</v>
      </c>
      <c r="AT1215" s="25" t="s">
        <v>189</v>
      </c>
      <c r="AU1215" s="25" t="s">
        <v>80</v>
      </c>
      <c r="AY1215" s="25" t="s">
        <v>187</v>
      </c>
      <c r="BE1215" s="194">
        <f>IF(N1215="základní",J1215,0)</f>
        <v>0</v>
      </c>
      <c r="BF1215" s="194">
        <f>IF(N1215="snížená",J1215,0)</f>
        <v>0</v>
      </c>
      <c r="BG1215" s="194">
        <f>IF(N1215="zákl. přenesená",J1215,0)</f>
        <v>0</v>
      </c>
      <c r="BH1215" s="194">
        <f>IF(N1215="sníž. přenesená",J1215,0)</f>
        <v>0</v>
      </c>
      <c r="BI1215" s="194">
        <f>IF(N1215="nulová",J1215,0)</f>
        <v>0</v>
      </c>
      <c r="BJ1215" s="25" t="s">
        <v>24</v>
      </c>
      <c r="BK1215" s="194">
        <f>ROUND(I1215*H1215,2)</f>
        <v>0</v>
      </c>
      <c r="BL1215" s="25" t="s">
        <v>194</v>
      </c>
      <c r="BM1215" s="25" t="s">
        <v>1003</v>
      </c>
    </row>
    <row r="1216" spans="2:65" s="12" customFormat="1">
      <c r="B1216" s="195"/>
      <c r="D1216" s="196" t="s">
        <v>196</v>
      </c>
      <c r="E1216" s="197" t="s">
        <v>5</v>
      </c>
      <c r="F1216" s="198" t="s">
        <v>1004</v>
      </c>
      <c r="H1216" s="199" t="s">
        <v>5</v>
      </c>
      <c r="I1216" s="200"/>
      <c r="L1216" s="195"/>
      <c r="M1216" s="201"/>
      <c r="N1216" s="202"/>
      <c r="O1216" s="202"/>
      <c r="P1216" s="202"/>
      <c r="Q1216" s="202"/>
      <c r="R1216" s="202"/>
      <c r="S1216" s="202"/>
      <c r="T1216" s="203"/>
      <c r="AT1216" s="199" t="s">
        <v>196</v>
      </c>
      <c r="AU1216" s="199" t="s">
        <v>80</v>
      </c>
      <c r="AV1216" s="12" t="s">
        <v>24</v>
      </c>
      <c r="AW1216" s="12" t="s">
        <v>37</v>
      </c>
      <c r="AX1216" s="12" t="s">
        <v>73</v>
      </c>
      <c r="AY1216" s="199" t="s">
        <v>187</v>
      </c>
    </row>
    <row r="1217" spans="2:65" s="12" customFormat="1">
      <c r="B1217" s="195"/>
      <c r="D1217" s="196" t="s">
        <v>196</v>
      </c>
      <c r="E1217" s="197" t="s">
        <v>5</v>
      </c>
      <c r="F1217" s="198" t="s">
        <v>721</v>
      </c>
      <c r="H1217" s="199" t="s">
        <v>5</v>
      </c>
      <c r="I1217" s="200"/>
      <c r="L1217" s="195"/>
      <c r="M1217" s="201"/>
      <c r="N1217" s="202"/>
      <c r="O1217" s="202"/>
      <c r="P1217" s="202"/>
      <c r="Q1217" s="202"/>
      <c r="R1217" s="202"/>
      <c r="S1217" s="202"/>
      <c r="T1217" s="203"/>
      <c r="AT1217" s="199" t="s">
        <v>196</v>
      </c>
      <c r="AU1217" s="199" t="s">
        <v>80</v>
      </c>
      <c r="AV1217" s="12" t="s">
        <v>24</v>
      </c>
      <c r="AW1217" s="12" t="s">
        <v>37</v>
      </c>
      <c r="AX1217" s="12" t="s">
        <v>73</v>
      </c>
      <c r="AY1217" s="199" t="s">
        <v>187</v>
      </c>
    </row>
    <row r="1218" spans="2:65" s="13" customFormat="1">
      <c r="B1218" s="204"/>
      <c r="D1218" s="196" t="s">
        <v>196</v>
      </c>
      <c r="E1218" s="205" t="s">
        <v>5</v>
      </c>
      <c r="F1218" s="206" t="s">
        <v>1005</v>
      </c>
      <c r="H1218" s="207">
        <v>20.486999999999998</v>
      </c>
      <c r="I1218" s="208"/>
      <c r="L1218" s="204"/>
      <c r="M1218" s="209"/>
      <c r="N1218" s="210"/>
      <c r="O1218" s="210"/>
      <c r="P1218" s="210"/>
      <c r="Q1218" s="210"/>
      <c r="R1218" s="210"/>
      <c r="S1218" s="210"/>
      <c r="T1218" s="211"/>
      <c r="AT1218" s="205" t="s">
        <v>196</v>
      </c>
      <c r="AU1218" s="205" t="s">
        <v>80</v>
      </c>
      <c r="AV1218" s="13" t="s">
        <v>80</v>
      </c>
      <c r="AW1218" s="13" t="s">
        <v>37</v>
      </c>
      <c r="AX1218" s="13" t="s">
        <v>73</v>
      </c>
      <c r="AY1218" s="205" t="s">
        <v>187</v>
      </c>
    </row>
    <row r="1219" spans="2:65" s="14" customFormat="1">
      <c r="B1219" s="212"/>
      <c r="D1219" s="196" t="s">
        <v>196</v>
      </c>
      <c r="E1219" s="213" t="s">
        <v>5</v>
      </c>
      <c r="F1219" s="214" t="s">
        <v>201</v>
      </c>
      <c r="H1219" s="215">
        <v>20.486999999999998</v>
      </c>
      <c r="I1219" s="216"/>
      <c r="L1219" s="212"/>
      <c r="M1219" s="217"/>
      <c r="N1219" s="218"/>
      <c r="O1219" s="218"/>
      <c r="P1219" s="218"/>
      <c r="Q1219" s="218"/>
      <c r="R1219" s="218"/>
      <c r="S1219" s="218"/>
      <c r="T1219" s="219"/>
      <c r="AT1219" s="213" t="s">
        <v>196</v>
      </c>
      <c r="AU1219" s="213" t="s">
        <v>80</v>
      </c>
      <c r="AV1219" s="14" t="s">
        <v>202</v>
      </c>
      <c r="AW1219" s="14" t="s">
        <v>37</v>
      </c>
      <c r="AX1219" s="14" t="s">
        <v>73</v>
      </c>
      <c r="AY1219" s="213" t="s">
        <v>187</v>
      </c>
    </row>
    <row r="1220" spans="2:65" s="15" customFormat="1">
      <c r="B1220" s="220"/>
      <c r="D1220" s="221" t="s">
        <v>196</v>
      </c>
      <c r="E1220" s="222" t="s">
        <v>5</v>
      </c>
      <c r="F1220" s="223" t="s">
        <v>203</v>
      </c>
      <c r="H1220" s="224">
        <v>20.486999999999998</v>
      </c>
      <c r="I1220" s="225"/>
      <c r="L1220" s="220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196</v>
      </c>
      <c r="AU1220" s="229" t="s">
        <v>80</v>
      </c>
      <c r="AV1220" s="15" t="s">
        <v>194</v>
      </c>
      <c r="AW1220" s="15" t="s">
        <v>37</v>
      </c>
      <c r="AX1220" s="15" t="s">
        <v>24</v>
      </c>
      <c r="AY1220" s="229" t="s">
        <v>187</v>
      </c>
    </row>
    <row r="1221" spans="2:65" s="1" customFormat="1" ht="31.5" customHeight="1">
      <c r="B1221" s="182"/>
      <c r="C1221" s="183" t="s">
        <v>1006</v>
      </c>
      <c r="D1221" s="183" t="s">
        <v>189</v>
      </c>
      <c r="E1221" s="184" t="s">
        <v>1007</v>
      </c>
      <c r="F1221" s="185" t="s">
        <v>1008</v>
      </c>
      <c r="G1221" s="186" t="s">
        <v>277</v>
      </c>
      <c r="H1221" s="187">
        <v>20.486999999999998</v>
      </c>
      <c r="I1221" s="188"/>
      <c r="J1221" s="189">
        <f>ROUND(I1221*H1221,2)</f>
        <v>0</v>
      </c>
      <c r="K1221" s="185" t="s">
        <v>193</v>
      </c>
      <c r="L1221" s="42"/>
      <c r="M1221" s="190" t="s">
        <v>5</v>
      </c>
      <c r="N1221" s="191" t="s">
        <v>44</v>
      </c>
      <c r="O1221" s="43"/>
      <c r="P1221" s="192">
        <f>O1221*H1221</f>
        <v>0</v>
      </c>
      <c r="Q1221" s="192">
        <v>3.9081999999999999E-2</v>
      </c>
      <c r="R1221" s="192">
        <f>Q1221*H1221</f>
        <v>0.80067293399999995</v>
      </c>
      <c r="S1221" s="192">
        <v>0</v>
      </c>
      <c r="T1221" s="193">
        <f>S1221*H1221</f>
        <v>0</v>
      </c>
      <c r="AR1221" s="25" t="s">
        <v>194</v>
      </c>
      <c r="AT1221" s="25" t="s">
        <v>189</v>
      </c>
      <c r="AU1221" s="25" t="s">
        <v>80</v>
      </c>
      <c r="AY1221" s="25" t="s">
        <v>187</v>
      </c>
      <c r="BE1221" s="194">
        <f>IF(N1221="základní",J1221,0)</f>
        <v>0</v>
      </c>
      <c r="BF1221" s="194">
        <f>IF(N1221="snížená",J1221,0)</f>
        <v>0</v>
      </c>
      <c r="BG1221" s="194">
        <f>IF(N1221="zákl. přenesená",J1221,0)</f>
        <v>0</v>
      </c>
      <c r="BH1221" s="194">
        <f>IF(N1221="sníž. přenesená",J1221,0)</f>
        <v>0</v>
      </c>
      <c r="BI1221" s="194">
        <f>IF(N1221="nulová",J1221,0)</f>
        <v>0</v>
      </c>
      <c r="BJ1221" s="25" t="s">
        <v>24</v>
      </c>
      <c r="BK1221" s="194">
        <f>ROUND(I1221*H1221,2)</f>
        <v>0</v>
      </c>
      <c r="BL1221" s="25" t="s">
        <v>194</v>
      </c>
      <c r="BM1221" s="25" t="s">
        <v>1009</v>
      </c>
    </row>
    <row r="1222" spans="2:65" s="12" customFormat="1">
      <c r="B1222" s="195"/>
      <c r="D1222" s="196" t="s">
        <v>196</v>
      </c>
      <c r="E1222" s="197" t="s">
        <v>5</v>
      </c>
      <c r="F1222" s="198" t="s">
        <v>1010</v>
      </c>
      <c r="H1222" s="199" t="s">
        <v>5</v>
      </c>
      <c r="I1222" s="200"/>
      <c r="L1222" s="195"/>
      <c r="M1222" s="201"/>
      <c r="N1222" s="202"/>
      <c r="O1222" s="202"/>
      <c r="P1222" s="202"/>
      <c r="Q1222" s="202"/>
      <c r="R1222" s="202"/>
      <c r="S1222" s="202"/>
      <c r="T1222" s="203"/>
      <c r="AT1222" s="199" t="s">
        <v>196</v>
      </c>
      <c r="AU1222" s="199" t="s">
        <v>80</v>
      </c>
      <c r="AV1222" s="12" t="s">
        <v>24</v>
      </c>
      <c r="AW1222" s="12" t="s">
        <v>37</v>
      </c>
      <c r="AX1222" s="12" t="s">
        <v>73</v>
      </c>
      <c r="AY1222" s="199" t="s">
        <v>187</v>
      </c>
    </row>
    <row r="1223" spans="2:65" s="12" customFormat="1">
      <c r="B1223" s="195"/>
      <c r="D1223" s="196" t="s">
        <v>196</v>
      </c>
      <c r="E1223" s="197" t="s">
        <v>5</v>
      </c>
      <c r="F1223" s="198" t="s">
        <v>721</v>
      </c>
      <c r="H1223" s="199" t="s">
        <v>5</v>
      </c>
      <c r="I1223" s="200"/>
      <c r="L1223" s="195"/>
      <c r="M1223" s="201"/>
      <c r="N1223" s="202"/>
      <c r="O1223" s="202"/>
      <c r="P1223" s="202"/>
      <c r="Q1223" s="202"/>
      <c r="R1223" s="202"/>
      <c r="S1223" s="202"/>
      <c r="T1223" s="203"/>
      <c r="AT1223" s="199" t="s">
        <v>196</v>
      </c>
      <c r="AU1223" s="199" t="s">
        <v>80</v>
      </c>
      <c r="AV1223" s="12" t="s">
        <v>24</v>
      </c>
      <c r="AW1223" s="12" t="s">
        <v>37</v>
      </c>
      <c r="AX1223" s="12" t="s">
        <v>73</v>
      </c>
      <c r="AY1223" s="199" t="s">
        <v>187</v>
      </c>
    </row>
    <row r="1224" spans="2:65" s="13" customFormat="1">
      <c r="B1224" s="204"/>
      <c r="D1224" s="196" t="s">
        <v>196</v>
      </c>
      <c r="E1224" s="205" t="s">
        <v>5</v>
      </c>
      <c r="F1224" s="206" t="s">
        <v>1005</v>
      </c>
      <c r="H1224" s="207">
        <v>20.486999999999998</v>
      </c>
      <c r="I1224" s="208"/>
      <c r="L1224" s="204"/>
      <c r="M1224" s="209"/>
      <c r="N1224" s="210"/>
      <c r="O1224" s="210"/>
      <c r="P1224" s="210"/>
      <c r="Q1224" s="210"/>
      <c r="R1224" s="210"/>
      <c r="S1224" s="210"/>
      <c r="T1224" s="211"/>
      <c r="AT1224" s="205" t="s">
        <v>196</v>
      </c>
      <c r="AU1224" s="205" t="s">
        <v>80</v>
      </c>
      <c r="AV1224" s="13" t="s">
        <v>80</v>
      </c>
      <c r="AW1224" s="13" t="s">
        <v>37</v>
      </c>
      <c r="AX1224" s="13" t="s">
        <v>73</v>
      </c>
      <c r="AY1224" s="205" t="s">
        <v>187</v>
      </c>
    </row>
    <row r="1225" spans="2:65" s="14" customFormat="1">
      <c r="B1225" s="212"/>
      <c r="D1225" s="196" t="s">
        <v>196</v>
      </c>
      <c r="E1225" s="213" t="s">
        <v>5</v>
      </c>
      <c r="F1225" s="214" t="s">
        <v>201</v>
      </c>
      <c r="H1225" s="215">
        <v>20.486999999999998</v>
      </c>
      <c r="I1225" s="216"/>
      <c r="L1225" s="212"/>
      <c r="M1225" s="217"/>
      <c r="N1225" s="218"/>
      <c r="O1225" s="218"/>
      <c r="P1225" s="218"/>
      <c r="Q1225" s="218"/>
      <c r="R1225" s="218"/>
      <c r="S1225" s="218"/>
      <c r="T1225" s="219"/>
      <c r="AT1225" s="213" t="s">
        <v>196</v>
      </c>
      <c r="AU1225" s="213" t="s">
        <v>80</v>
      </c>
      <c r="AV1225" s="14" t="s">
        <v>202</v>
      </c>
      <c r="AW1225" s="14" t="s">
        <v>37</v>
      </c>
      <c r="AX1225" s="14" t="s">
        <v>73</v>
      </c>
      <c r="AY1225" s="213" t="s">
        <v>187</v>
      </c>
    </row>
    <row r="1226" spans="2:65" s="15" customFormat="1">
      <c r="B1226" s="220"/>
      <c r="D1226" s="221" t="s">
        <v>196</v>
      </c>
      <c r="E1226" s="222" t="s">
        <v>5</v>
      </c>
      <c r="F1226" s="223" t="s">
        <v>203</v>
      </c>
      <c r="H1226" s="224">
        <v>20.486999999999998</v>
      </c>
      <c r="I1226" s="225"/>
      <c r="L1226" s="220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196</v>
      </c>
      <c r="AU1226" s="229" t="s">
        <v>80</v>
      </c>
      <c r="AV1226" s="15" t="s">
        <v>194</v>
      </c>
      <c r="AW1226" s="15" t="s">
        <v>37</v>
      </c>
      <c r="AX1226" s="15" t="s">
        <v>24</v>
      </c>
      <c r="AY1226" s="229" t="s">
        <v>187</v>
      </c>
    </row>
    <row r="1227" spans="2:65" s="1" customFormat="1" ht="31.5" customHeight="1">
      <c r="B1227" s="182"/>
      <c r="C1227" s="183" t="s">
        <v>1011</v>
      </c>
      <c r="D1227" s="183" t="s">
        <v>189</v>
      </c>
      <c r="E1227" s="184" t="s">
        <v>1012</v>
      </c>
      <c r="F1227" s="185" t="s">
        <v>1013</v>
      </c>
      <c r="G1227" s="186" t="s">
        <v>305</v>
      </c>
      <c r="H1227" s="187">
        <v>30</v>
      </c>
      <c r="I1227" s="188"/>
      <c r="J1227" s="189">
        <f>ROUND(I1227*H1227,2)</f>
        <v>0</v>
      </c>
      <c r="K1227" s="185" t="s">
        <v>193</v>
      </c>
      <c r="L1227" s="42"/>
      <c r="M1227" s="190" t="s">
        <v>5</v>
      </c>
      <c r="N1227" s="191" t="s">
        <v>44</v>
      </c>
      <c r="O1227" s="43"/>
      <c r="P1227" s="192">
        <f>O1227*H1227</f>
        <v>0</v>
      </c>
      <c r="Q1227" s="192">
        <v>7.2811999999999996E-4</v>
      </c>
      <c r="R1227" s="192">
        <f>Q1227*H1227</f>
        <v>2.1843599999999998E-2</v>
      </c>
      <c r="S1227" s="192">
        <v>1E-3</v>
      </c>
      <c r="T1227" s="193">
        <f>S1227*H1227</f>
        <v>0.03</v>
      </c>
      <c r="AR1227" s="25" t="s">
        <v>194</v>
      </c>
      <c r="AT1227" s="25" t="s">
        <v>189</v>
      </c>
      <c r="AU1227" s="25" t="s">
        <v>80</v>
      </c>
      <c r="AY1227" s="25" t="s">
        <v>187</v>
      </c>
      <c r="BE1227" s="194">
        <f>IF(N1227="základní",J1227,0)</f>
        <v>0</v>
      </c>
      <c r="BF1227" s="194">
        <f>IF(N1227="snížená",J1227,0)</f>
        <v>0</v>
      </c>
      <c r="BG1227" s="194">
        <f>IF(N1227="zákl. přenesená",J1227,0)</f>
        <v>0</v>
      </c>
      <c r="BH1227" s="194">
        <f>IF(N1227="sníž. přenesená",J1227,0)</f>
        <v>0</v>
      </c>
      <c r="BI1227" s="194">
        <f>IF(N1227="nulová",J1227,0)</f>
        <v>0</v>
      </c>
      <c r="BJ1227" s="25" t="s">
        <v>24</v>
      </c>
      <c r="BK1227" s="194">
        <f>ROUND(I1227*H1227,2)</f>
        <v>0</v>
      </c>
      <c r="BL1227" s="25" t="s">
        <v>194</v>
      </c>
      <c r="BM1227" s="25" t="s">
        <v>1014</v>
      </c>
    </row>
    <row r="1228" spans="2:65" s="12" customFormat="1">
      <c r="B1228" s="195"/>
      <c r="D1228" s="196" t="s">
        <v>196</v>
      </c>
      <c r="E1228" s="197" t="s">
        <v>5</v>
      </c>
      <c r="F1228" s="198" t="s">
        <v>1015</v>
      </c>
      <c r="H1228" s="199" t="s">
        <v>5</v>
      </c>
      <c r="I1228" s="200"/>
      <c r="L1228" s="195"/>
      <c r="M1228" s="201"/>
      <c r="N1228" s="202"/>
      <c r="O1228" s="202"/>
      <c r="P1228" s="202"/>
      <c r="Q1228" s="202"/>
      <c r="R1228" s="202"/>
      <c r="S1228" s="202"/>
      <c r="T1228" s="203"/>
      <c r="AT1228" s="199" t="s">
        <v>196</v>
      </c>
      <c r="AU1228" s="199" t="s">
        <v>80</v>
      </c>
      <c r="AV1228" s="12" t="s">
        <v>24</v>
      </c>
      <c r="AW1228" s="12" t="s">
        <v>37</v>
      </c>
      <c r="AX1228" s="12" t="s">
        <v>73</v>
      </c>
      <c r="AY1228" s="199" t="s">
        <v>187</v>
      </c>
    </row>
    <row r="1229" spans="2:65" s="12" customFormat="1">
      <c r="B1229" s="195"/>
      <c r="D1229" s="196" t="s">
        <v>196</v>
      </c>
      <c r="E1229" s="197" t="s">
        <v>5</v>
      </c>
      <c r="F1229" s="198" t="s">
        <v>327</v>
      </c>
      <c r="H1229" s="199" t="s">
        <v>5</v>
      </c>
      <c r="I1229" s="200"/>
      <c r="L1229" s="195"/>
      <c r="M1229" s="201"/>
      <c r="N1229" s="202"/>
      <c r="O1229" s="202"/>
      <c r="P1229" s="202"/>
      <c r="Q1229" s="202"/>
      <c r="R1229" s="202"/>
      <c r="S1229" s="202"/>
      <c r="T1229" s="203"/>
      <c r="AT1229" s="199" t="s">
        <v>196</v>
      </c>
      <c r="AU1229" s="199" t="s">
        <v>80</v>
      </c>
      <c r="AV1229" s="12" t="s">
        <v>24</v>
      </c>
      <c r="AW1229" s="12" t="s">
        <v>37</v>
      </c>
      <c r="AX1229" s="12" t="s">
        <v>73</v>
      </c>
      <c r="AY1229" s="199" t="s">
        <v>187</v>
      </c>
    </row>
    <row r="1230" spans="2:65" s="13" customFormat="1">
      <c r="B1230" s="204"/>
      <c r="D1230" s="196" t="s">
        <v>196</v>
      </c>
      <c r="E1230" s="205" t="s">
        <v>5</v>
      </c>
      <c r="F1230" s="206" t="s">
        <v>1016</v>
      </c>
      <c r="H1230" s="207">
        <v>30</v>
      </c>
      <c r="I1230" s="208"/>
      <c r="L1230" s="204"/>
      <c r="M1230" s="209"/>
      <c r="N1230" s="210"/>
      <c r="O1230" s="210"/>
      <c r="P1230" s="210"/>
      <c r="Q1230" s="210"/>
      <c r="R1230" s="210"/>
      <c r="S1230" s="210"/>
      <c r="T1230" s="211"/>
      <c r="AT1230" s="205" t="s">
        <v>196</v>
      </c>
      <c r="AU1230" s="205" t="s">
        <v>80</v>
      </c>
      <c r="AV1230" s="13" t="s">
        <v>80</v>
      </c>
      <c r="AW1230" s="13" t="s">
        <v>37</v>
      </c>
      <c r="AX1230" s="13" t="s">
        <v>73</v>
      </c>
      <c r="AY1230" s="205" t="s">
        <v>187</v>
      </c>
    </row>
    <row r="1231" spans="2:65" s="14" customFormat="1">
      <c r="B1231" s="212"/>
      <c r="D1231" s="196" t="s">
        <v>196</v>
      </c>
      <c r="E1231" s="213" t="s">
        <v>5</v>
      </c>
      <c r="F1231" s="214" t="s">
        <v>201</v>
      </c>
      <c r="H1231" s="215">
        <v>30</v>
      </c>
      <c r="I1231" s="216"/>
      <c r="L1231" s="212"/>
      <c r="M1231" s="217"/>
      <c r="N1231" s="218"/>
      <c r="O1231" s="218"/>
      <c r="P1231" s="218"/>
      <c r="Q1231" s="218"/>
      <c r="R1231" s="218"/>
      <c r="S1231" s="218"/>
      <c r="T1231" s="219"/>
      <c r="AT1231" s="213" t="s">
        <v>196</v>
      </c>
      <c r="AU1231" s="213" t="s">
        <v>80</v>
      </c>
      <c r="AV1231" s="14" t="s">
        <v>202</v>
      </c>
      <c r="AW1231" s="14" t="s">
        <v>37</v>
      </c>
      <c r="AX1231" s="14" t="s">
        <v>73</v>
      </c>
      <c r="AY1231" s="213" t="s">
        <v>187</v>
      </c>
    </row>
    <row r="1232" spans="2:65" s="15" customFormat="1">
      <c r="B1232" s="220"/>
      <c r="D1232" s="221" t="s">
        <v>196</v>
      </c>
      <c r="E1232" s="222" t="s">
        <v>5</v>
      </c>
      <c r="F1232" s="223" t="s">
        <v>203</v>
      </c>
      <c r="H1232" s="224">
        <v>30</v>
      </c>
      <c r="I1232" s="225"/>
      <c r="L1232" s="220"/>
      <c r="M1232" s="226"/>
      <c r="N1232" s="227"/>
      <c r="O1232" s="227"/>
      <c r="P1232" s="227"/>
      <c r="Q1232" s="227"/>
      <c r="R1232" s="227"/>
      <c r="S1232" s="227"/>
      <c r="T1232" s="228"/>
      <c r="AT1232" s="229" t="s">
        <v>196</v>
      </c>
      <c r="AU1232" s="229" t="s">
        <v>80</v>
      </c>
      <c r="AV1232" s="15" t="s">
        <v>194</v>
      </c>
      <c r="AW1232" s="15" t="s">
        <v>37</v>
      </c>
      <c r="AX1232" s="15" t="s">
        <v>24</v>
      </c>
      <c r="AY1232" s="229" t="s">
        <v>187</v>
      </c>
    </row>
    <row r="1233" spans="2:65" s="1" customFormat="1" ht="31.5" customHeight="1">
      <c r="B1233" s="182"/>
      <c r="C1233" s="183" t="s">
        <v>1017</v>
      </c>
      <c r="D1233" s="183" t="s">
        <v>189</v>
      </c>
      <c r="E1233" s="184" t="s">
        <v>1018</v>
      </c>
      <c r="F1233" s="185" t="s">
        <v>1019</v>
      </c>
      <c r="G1233" s="186" t="s">
        <v>305</v>
      </c>
      <c r="H1233" s="187">
        <v>5.8760000000000003</v>
      </c>
      <c r="I1233" s="188"/>
      <c r="J1233" s="189">
        <f>ROUND(I1233*H1233,2)</f>
        <v>0</v>
      </c>
      <c r="K1233" s="185" t="s">
        <v>193</v>
      </c>
      <c r="L1233" s="42"/>
      <c r="M1233" s="190" t="s">
        <v>5</v>
      </c>
      <c r="N1233" s="191" t="s">
        <v>44</v>
      </c>
      <c r="O1233" s="43"/>
      <c r="P1233" s="192">
        <f>O1233*H1233</f>
        <v>0</v>
      </c>
      <c r="Q1233" s="192">
        <v>1.03688E-3</v>
      </c>
      <c r="R1233" s="192">
        <f>Q1233*H1233</f>
        <v>6.0927068800000006E-3</v>
      </c>
      <c r="S1233" s="192">
        <v>2E-3</v>
      </c>
      <c r="T1233" s="193">
        <f>S1233*H1233</f>
        <v>1.1752E-2</v>
      </c>
      <c r="AR1233" s="25" t="s">
        <v>194</v>
      </c>
      <c r="AT1233" s="25" t="s">
        <v>189</v>
      </c>
      <c r="AU1233" s="25" t="s">
        <v>80</v>
      </c>
      <c r="AY1233" s="25" t="s">
        <v>187</v>
      </c>
      <c r="BE1233" s="194">
        <f>IF(N1233="základní",J1233,0)</f>
        <v>0</v>
      </c>
      <c r="BF1233" s="194">
        <f>IF(N1233="snížená",J1233,0)</f>
        <v>0</v>
      </c>
      <c r="BG1233" s="194">
        <f>IF(N1233="zákl. přenesená",J1233,0)</f>
        <v>0</v>
      </c>
      <c r="BH1233" s="194">
        <f>IF(N1233="sníž. přenesená",J1233,0)</f>
        <v>0</v>
      </c>
      <c r="BI1233" s="194">
        <f>IF(N1233="nulová",J1233,0)</f>
        <v>0</v>
      </c>
      <c r="BJ1233" s="25" t="s">
        <v>24</v>
      </c>
      <c r="BK1233" s="194">
        <f>ROUND(I1233*H1233,2)</f>
        <v>0</v>
      </c>
      <c r="BL1233" s="25" t="s">
        <v>194</v>
      </c>
      <c r="BM1233" s="25" t="s">
        <v>1020</v>
      </c>
    </row>
    <row r="1234" spans="2:65" s="12" customFormat="1">
      <c r="B1234" s="195"/>
      <c r="D1234" s="196" t="s">
        <v>196</v>
      </c>
      <c r="E1234" s="197" t="s">
        <v>5</v>
      </c>
      <c r="F1234" s="198" t="s">
        <v>1021</v>
      </c>
      <c r="H1234" s="199" t="s">
        <v>5</v>
      </c>
      <c r="I1234" s="200"/>
      <c r="L1234" s="195"/>
      <c r="M1234" s="201"/>
      <c r="N1234" s="202"/>
      <c r="O1234" s="202"/>
      <c r="P1234" s="202"/>
      <c r="Q1234" s="202"/>
      <c r="R1234" s="202"/>
      <c r="S1234" s="202"/>
      <c r="T1234" s="203"/>
      <c r="AT1234" s="199" t="s">
        <v>196</v>
      </c>
      <c r="AU1234" s="199" t="s">
        <v>80</v>
      </c>
      <c r="AV1234" s="12" t="s">
        <v>24</v>
      </c>
      <c r="AW1234" s="12" t="s">
        <v>37</v>
      </c>
      <c r="AX1234" s="12" t="s">
        <v>73</v>
      </c>
      <c r="AY1234" s="199" t="s">
        <v>187</v>
      </c>
    </row>
    <row r="1235" spans="2:65" s="12" customFormat="1">
      <c r="B1235" s="195"/>
      <c r="D1235" s="196" t="s">
        <v>196</v>
      </c>
      <c r="E1235" s="197" t="s">
        <v>5</v>
      </c>
      <c r="F1235" s="198" t="s">
        <v>211</v>
      </c>
      <c r="H1235" s="199" t="s">
        <v>5</v>
      </c>
      <c r="I1235" s="200"/>
      <c r="L1235" s="195"/>
      <c r="M1235" s="201"/>
      <c r="N1235" s="202"/>
      <c r="O1235" s="202"/>
      <c r="P1235" s="202"/>
      <c r="Q1235" s="202"/>
      <c r="R1235" s="202"/>
      <c r="S1235" s="202"/>
      <c r="T1235" s="203"/>
      <c r="AT1235" s="199" t="s">
        <v>196</v>
      </c>
      <c r="AU1235" s="199" t="s">
        <v>80</v>
      </c>
      <c r="AV1235" s="12" t="s">
        <v>24</v>
      </c>
      <c r="AW1235" s="12" t="s">
        <v>37</v>
      </c>
      <c r="AX1235" s="12" t="s">
        <v>73</v>
      </c>
      <c r="AY1235" s="199" t="s">
        <v>187</v>
      </c>
    </row>
    <row r="1236" spans="2:65" s="13" customFormat="1">
      <c r="B1236" s="204"/>
      <c r="D1236" s="196" t="s">
        <v>196</v>
      </c>
      <c r="E1236" s="205" t="s">
        <v>5</v>
      </c>
      <c r="F1236" s="206" t="s">
        <v>1022</v>
      </c>
      <c r="H1236" s="207">
        <v>2.4</v>
      </c>
      <c r="I1236" s="208"/>
      <c r="L1236" s="204"/>
      <c r="M1236" s="209"/>
      <c r="N1236" s="210"/>
      <c r="O1236" s="210"/>
      <c r="P1236" s="210"/>
      <c r="Q1236" s="210"/>
      <c r="R1236" s="210"/>
      <c r="S1236" s="210"/>
      <c r="T1236" s="211"/>
      <c r="AT1236" s="205" t="s">
        <v>196</v>
      </c>
      <c r="AU1236" s="205" t="s">
        <v>80</v>
      </c>
      <c r="AV1236" s="13" t="s">
        <v>80</v>
      </c>
      <c r="AW1236" s="13" t="s">
        <v>37</v>
      </c>
      <c r="AX1236" s="13" t="s">
        <v>73</v>
      </c>
      <c r="AY1236" s="205" t="s">
        <v>187</v>
      </c>
    </row>
    <row r="1237" spans="2:65" s="12" customFormat="1">
      <c r="B1237" s="195"/>
      <c r="D1237" s="196" t="s">
        <v>196</v>
      </c>
      <c r="E1237" s="197" t="s">
        <v>5</v>
      </c>
      <c r="F1237" s="198" t="s">
        <v>1023</v>
      </c>
      <c r="H1237" s="199" t="s">
        <v>5</v>
      </c>
      <c r="I1237" s="200"/>
      <c r="L1237" s="195"/>
      <c r="M1237" s="201"/>
      <c r="N1237" s="202"/>
      <c r="O1237" s="202"/>
      <c r="P1237" s="202"/>
      <c r="Q1237" s="202"/>
      <c r="R1237" s="202"/>
      <c r="S1237" s="202"/>
      <c r="T1237" s="203"/>
      <c r="AT1237" s="199" t="s">
        <v>196</v>
      </c>
      <c r="AU1237" s="199" t="s">
        <v>80</v>
      </c>
      <c r="AV1237" s="12" t="s">
        <v>24</v>
      </c>
      <c r="AW1237" s="12" t="s">
        <v>37</v>
      </c>
      <c r="AX1237" s="12" t="s">
        <v>73</v>
      </c>
      <c r="AY1237" s="199" t="s">
        <v>187</v>
      </c>
    </row>
    <row r="1238" spans="2:65" s="13" customFormat="1">
      <c r="B1238" s="204"/>
      <c r="D1238" s="196" t="s">
        <v>196</v>
      </c>
      <c r="E1238" s="205" t="s">
        <v>5</v>
      </c>
      <c r="F1238" s="206" t="s">
        <v>1024</v>
      </c>
      <c r="H1238" s="207">
        <v>3.476</v>
      </c>
      <c r="I1238" s="208"/>
      <c r="L1238" s="204"/>
      <c r="M1238" s="209"/>
      <c r="N1238" s="210"/>
      <c r="O1238" s="210"/>
      <c r="P1238" s="210"/>
      <c r="Q1238" s="210"/>
      <c r="R1238" s="210"/>
      <c r="S1238" s="210"/>
      <c r="T1238" s="211"/>
      <c r="AT1238" s="205" t="s">
        <v>196</v>
      </c>
      <c r="AU1238" s="205" t="s">
        <v>80</v>
      </c>
      <c r="AV1238" s="13" t="s">
        <v>80</v>
      </c>
      <c r="AW1238" s="13" t="s">
        <v>37</v>
      </c>
      <c r="AX1238" s="13" t="s">
        <v>73</v>
      </c>
      <c r="AY1238" s="205" t="s">
        <v>187</v>
      </c>
    </row>
    <row r="1239" spans="2:65" s="14" customFormat="1">
      <c r="B1239" s="212"/>
      <c r="D1239" s="196" t="s">
        <v>196</v>
      </c>
      <c r="E1239" s="213" t="s">
        <v>5</v>
      </c>
      <c r="F1239" s="214" t="s">
        <v>201</v>
      </c>
      <c r="H1239" s="215">
        <v>5.8760000000000003</v>
      </c>
      <c r="I1239" s="216"/>
      <c r="L1239" s="212"/>
      <c r="M1239" s="217"/>
      <c r="N1239" s="218"/>
      <c r="O1239" s="218"/>
      <c r="P1239" s="218"/>
      <c r="Q1239" s="218"/>
      <c r="R1239" s="218"/>
      <c r="S1239" s="218"/>
      <c r="T1239" s="219"/>
      <c r="AT1239" s="213" t="s">
        <v>196</v>
      </c>
      <c r="AU1239" s="213" t="s">
        <v>80</v>
      </c>
      <c r="AV1239" s="14" t="s">
        <v>202</v>
      </c>
      <c r="AW1239" s="14" t="s">
        <v>37</v>
      </c>
      <c r="AX1239" s="14" t="s">
        <v>73</v>
      </c>
      <c r="AY1239" s="213" t="s">
        <v>187</v>
      </c>
    </row>
    <row r="1240" spans="2:65" s="15" customFormat="1">
      <c r="B1240" s="220"/>
      <c r="D1240" s="221" t="s">
        <v>196</v>
      </c>
      <c r="E1240" s="222" t="s">
        <v>5</v>
      </c>
      <c r="F1240" s="223" t="s">
        <v>203</v>
      </c>
      <c r="H1240" s="224">
        <v>5.8760000000000003</v>
      </c>
      <c r="I1240" s="225"/>
      <c r="L1240" s="220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196</v>
      </c>
      <c r="AU1240" s="229" t="s">
        <v>80</v>
      </c>
      <c r="AV1240" s="15" t="s">
        <v>194</v>
      </c>
      <c r="AW1240" s="15" t="s">
        <v>37</v>
      </c>
      <c r="AX1240" s="15" t="s">
        <v>24</v>
      </c>
      <c r="AY1240" s="229" t="s">
        <v>187</v>
      </c>
    </row>
    <row r="1241" spans="2:65" s="1" customFormat="1" ht="22.5" customHeight="1">
      <c r="B1241" s="182"/>
      <c r="C1241" s="183" t="s">
        <v>1025</v>
      </c>
      <c r="D1241" s="183" t="s">
        <v>189</v>
      </c>
      <c r="E1241" s="184" t="s">
        <v>1026</v>
      </c>
      <c r="F1241" s="185" t="s">
        <v>1027</v>
      </c>
      <c r="G1241" s="186" t="s">
        <v>410</v>
      </c>
      <c r="H1241" s="187">
        <v>11</v>
      </c>
      <c r="I1241" s="188"/>
      <c r="J1241" s="189">
        <f>ROUND(I1241*H1241,2)</f>
        <v>0</v>
      </c>
      <c r="K1241" s="185" t="s">
        <v>193</v>
      </c>
      <c r="L1241" s="42"/>
      <c r="M1241" s="190" t="s">
        <v>5</v>
      </c>
      <c r="N1241" s="191" t="s">
        <v>44</v>
      </c>
      <c r="O1241" s="43"/>
      <c r="P1241" s="192">
        <f>O1241*H1241</f>
        <v>0</v>
      </c>
      <c r="Q1241" s="192">
        <v>1.242E-3</v>
      </c>
      <c r="R1241" s="192">
        <f>Q1241*H1241</f>
        <v>1.3662000000000001E-2</v>
      </c>
      <c r="S1241" s="192">
        <v>0</v>
      </c>
      <c r="T1241" s="193">
        <f>S1241*H1241</f>
        <v>0</v>
      </c>
      <c r="AR1241" s="25" t="s">
        <v>194</v>
      </c>
      <c r="AT1241" s="25" t="s">
        <v>189</v>
      </c>
      <c r="AU1241" s="25" t="s">
        <v>80</v>
      </c>
      <c r="AY1241" s="25" t="s">
        <v>187</v>
      </c>
      <c r="BE1241" s="194">
        <f>IF(N1241="základní",J1241,0)</f>
        <v>0</v>
      </c>
      <c r="BF1241" s="194">
        <f>IF(N1241="snížená",J1241,0)</f>
        <v>0</v>
      </c>
      <c r="BG1241" s="194">
        <f>IF(N1241="zákl. přenesená",J1241,0)</f>
        <v>0</v>
      </c>
      <c r="BH1241" s="194">
        <f>IF(N1241="sníž. přenesená",J1241,0)</f>
        <v>0</v>
      </c>
      <c r="BI1241" s="194">
        <f>IF(N1241="nulová",J1241,0)</f>
        <v>0</v>
      </c>
      <c r="BJ1241" s="25" t="s">
        <v>24</v>
      </c>
      <c r="BK1241" s="194">
        <f>ROUND(I1241*H1241,2)</f>
        <v>0</v>
      </c>
      <c r="BL1241" s="25" t="s">
        <v>194</v>
      </c>
      <c r="BM1241" s="25" t="s">
        <v>1028</v>
      </c>
    </row>
    <row r="1242" spans="2:65" s="12" customFormat="1">
      <c r="B1242" s="195"/>
      <c r="D1242" s="196" t="s">
        <v>196</v>
      </c>
      <c r="E1242" s="197" t="s">
        <v>5</v>
      </c>
      <c r="F1242" s="198" t="s">
        <v>1029</v>
      </c>
      <c r="H1242" s="199" t="s">
        <v>5</v>
      </c>
      <c r="I1242" s="200"/>
      <c r="L1242" s="195"/>
      <c r="M1242" s="201"/>
      <c r="N1242" s="202"/>
      <c r="O1242" s="202"/>
      <c r="P1242" s="202"/>
      <c r="Q1242" s="202"/>
      <c r="R1242" s="202"/>
      <c r="S1242" s="202"/>
      <c r="T1242" s="203"/>
      <c r="AT1242" s="199" t="s">
        <v>196</v>
      </c>
      <c r="AU1242" s="199" t="s">
        <v>80</v>
      </c>
      <c r="AV1242" s="12" t="s">
        <v>24</v>
      </c>
      <c r="AW1242" s="12" t="s">
        <v>37</v>
      </c>
      <c r="AX1242" s="12" t="s">
        <v>73</v>
      </c>
      <c r="AY1242" s="199" t="s">
        <v>187</v>
      </c>
    </row>
    <row r="1243" spans="2:65" s="12" customFormat="1">
      <c r="B1243" s="195"/>
      <c r="D1243" s="196" t="s">
        <v>196</v>
      </c>
      <c r="E1243" s="197" t="s">
        <v>5</v>
      </c>
      <c r="F1243" s="198" t="s">
        <v>327</v>
      </c>
      <c r="H1243" s="199" t="s">
        <v>5</v>
      </c>
      <c r="I1243" s="200"/>
      <c r="L1243" s="195"/>
      <c r="M1243" s="201"/>
      <c r="N1243" s="202"/>
      <c r="O1243" s="202"/>
      <c r="P1243" s="202"/>
      <c r="Q1243" s="202"/>
      <c r="R1243" s="202"/>
      <c r="S1243" s="202"/>
      <c r="T1243" s="203"/>
      <c r="AT1243" s="199" t="s">
        <v>196</v>
      </c>
      <c r="AU1243" s="199" t="s">
        <v>80</v>
      </c>
      <c r="AV1243" s="12" t="s">
        <v>24</v>
      </c>
      <c r="AW1243" s="12" t="s">
        <v>37</v>
      </c>
      <c r="AX1243" s="12" t="s">
        <v>73</v>
      </c>
      <c r="AY1243" s="199" t="s">
        <v>187</v>
      </c>
    </row>
    <row r="1244" spans="2:65" s="13" customFormat="1">
      <c r="B1244" s="204"/>
      <c r="D1244" s="196" t="s">
        <v>196</v>
      </c>
      <c r="E1244" s="205" t="s">
        <v>5</v>
      </c>
      <c r="F1244" s="206" t="s">
        <v>80</v>
      </c>
      <c r="H1244" s="207">
        <v>2</v>
      </c>
      <c r="I1244" s="208"/>
      <c r="L1244" s="204"/>
      <c r="M1244" s="209"/>
      <c r="N1244" s="210"/>
      <c r="O1244" s="210"/>
      <c r="P1244" s="210"/>
      <c r="Q1244" s="210"/>
      <c r="R1244" s="210"/>
      <c r="S1244" s="210"/>
      <c r="T1244" s="211"/>
      <c r="AT1244" s="205" t="s">
        <v>196</v>
      </c>
      <c r="AU1244" s="205" t="s">
        <v>80</v>
      </c>
      <c r="AV1244" s="13" t="s">
        <v>80</v>
      </c>
      <c r="AW1244" s="13" t="s">
        <v>37</v>
      </c>
      <c r="AX1244" s="13" t="s">
        <v>73</v>
      </c>
      <c r="AY1244" s="205" t="s">
        <v>187</v>
      </c>
    </row>
    <row r="1245" spans="2:65" s="12" customFormat="1">
      <c r="B1245" s="195"/>
      <c r="D1245" s="196" t="s">
        <v>196</v>
      </c>
      <c r="E1245" s="197" t="s">
        <v>5</v>
      </c>
      <c r="F1245" s="198" t="s">
        <v>727</v>
      </c>
      <c r="H1245" s="199" t="s">
        <v>5</v>
      </c>
      <c r="I1245" s="200"/>
      <c r="L1245" s="195"/>
      <c r="M1245" s="201"/>
      <c r="N1245" s="202"/>
      <c r="O1245" s="202"/>
      <c r="P1245" s="202"/>
      <c r="Q1245" s="202"/>
      <c r="R1245" s="202"/>
      <c r="S1245" s="202"/>
      <c r="T1245" s="203"/>
      <c r="AT1245" s="199" t="s">
        <v>196</v>
      </c>
      <c r="AU1245" s="199" t="s">
        <v>80</v>
      </c>
      <c r="AV1245" s="12" t="s">
        <v>24</v>
      </c>
      <c r="AW1245" s="12" t="s">
        <v>37</v>
      </c>
      <c r="AX1245" s="12" t="s">
        <v>73</v>
      </c>
      <c r="AY1245" s="199" t="s">
        <v>187</v>
      </c>
    </row>
    <row r="1246" spans="2:65" s="13" customFormat="1">
      <c r="B1246" s="204"/>
      <c r="D1246" s="196" t="s">
        <v>196</v>
      </c>
      <c r="E1246" s="205" t="s">
        <v>5</v>
      </c>
      <c r="F1246" s="206" t="s">
        <v>246</v>
      </c>
      <c r="H1246" s="207">
        <v>9</v>
      </c>
      <c r="I1246" s="208"/>
      <c r="L1246" s="204"/>
      <c r="M1246" s="209"/>
      <c r="N1246" s="210"/>
      <c r="O1246" s="210"/>
      <c r="P1246" s="210"/>
      <c r="Q1246" s="210"/>
      <c r="R1246" s="210"/>
      <c r="S1246" s="210"/>
      <c r="T1246" s="211"/>
      <c r="AT1246" s="205" t="s">
        <v>196</v>
      </c>
      <c r="AU1246" s="205" t="s">
        <v>80</v>
      </c>
      <c r="AV1246" s="13" t="s">
        <v>80</v>
      </c>
      <c r="AW1246" s="13" t="s">
        <v>37</v>
      </c>
      <c r="AX1246" s="13" t="s">
        <v>73</v>
      </c>
      <c r="AY1246" s="205" t="s">
        <v>187</v>
      </c>
    </row>
    <row r="1247" spans="2:65" s="14" customFormat="1">
      <c r="B1247" s="212"/>
      <c r="D1247" s="196" t="s">
        <v>196</v>
      </c>
      <c r="E1247" s="213" t="s">
        <v>5</v>
      </c>
      <c r="F1247" s="214" t="s">
        <v>201</v>
      </c>
      <c r="H1247" s="215">
        <v>11</v>
      </c>
      <c r="I1247" s="216"/>
      <c r="L1247" s="212"/>
      <c r="M1247" s="217"/>
      <c r="N1247" s="218"/>
      <c r="O1247" s="218"/>
      <c r="P1247" s="218"/>
      <c r="Q1247" s="218"/>
      <c r="R1247" s="218"/>
      <c r="S1247" s="218"/>
      <c r="T1247" s="219"/>
      <c r="AT1247" s="213" t="s">
        <v>196</v>
      </c>
      <c r="AU1247" s="213" t="s">
        <v>80</v>
      </c>
      <c r="AV1247" s="14" t="s">
        <v>202</v>
      </c>
      <c r="AW1247" s="14" t="s">
        <v>37</v>
      </c>
      <c r="AX1247" s="14" t="s">
        <v>73</v>
      </c>
      <c r="AY1247" s="213" t="s">
        <v>187</v>
      </c>
    </row>
    <row r="1248" spans="2:65" s="15" customFormat="1">
      <c r="B1248" s="220"/>
      <c r="D1248" s="221" t="s">
        <v>196</v>
      </c>
      <c r="E1248" s="222" t="s">
        <v>5</v>
      </c>
      <c r="F1248" s="223" t="s">
        <v>203</v>
      </c>
      <c r="H1248" s="224">
        <v>11</v>
      </c>
      <c r="I1248" s="225"/>
      <c r="L1248" s="220"/>
      <c r="M1248" s="226"/>
      <c r="N1248" s="227"/>
      <c r="O1248" s="227"/>
      <c r="P1248" s="227"/>
      <c r="Q1248" s="227"/>
      <c r="R1248" s="227"/>
      <c r="S1248" s="227"/>
      <c r="T1248" s="228"/>
      <c r="AT1248" s="229" t="s">
        <v>196</v>
      </c>
      <c r="AU1248" s="229" t="s">
        <v>80</v>
      </c>
      <c r="AV1248" s="15" t="s">
        <v>194</v>
      </c>
      <c r="AW1248" s="15" t="s">
        <v>37</v>
      </c>
      <c r="AX1248" s="15" t="s">
        <v>24</v>
      </c>
      <c r="AY1248" s="229" t="s">
        <v>187</v>
      </c>
    </row>
    <row r="1249" spans="2:65" s="1" customFormat="1" ht="31.5" customHeight="1">
      <c r="B1249" s="182"/>
      <c r="C1249" s="183" t="s">
        <v>1030</v>
      </c>
      <c r="D1249" s="183" t="s">
        <v>189</v>
      </c>
      <c r="E1249" s="184" t="s">
        <v>1031</v>
      </c>
      <c r="F1249" s="185" t="s">
        <v>1032</v>
      </c>
      <c r="G1249" s="186" t="s">
        <v>305</v>
      </c>
      <c r="H1249" s="187">
        <v>104.15</v>
      </c>
      <c r="I1249" s="188"/>
      <c r="J1249" s="189">
        <f>ROUND(I1249*H1249,2)</f>
        <v>0</v>
      </c>
      <c r="K1249" s="185" t="s">
        <v>193</v>
      </c>
      <c r="L1249" s="42"/>
      <c r="M1249" s="190" t="s">
        <v>5</v>
      </c>
      <c r="N1249" s="191" t="s">
        <v>44</v>
      </c>
      <c r="O1249" s="43"/>
      <c r="P1249" s="192">
        <f>O1249*H1249</f>
        <v>0</v>
      </c>
      <c r="Q1249" s="192">
        <v>8.7150000000000005E-2</v>
      </c>
      <c r="R1249" s="192">
        <f>Q1249*H1249</f>
        <v>9.0766725000000008</v>
      </c>
      <c r="S1249" s="192">
        <v>0</v>
      </c>
      <c r="T1249" s="193">
        <f>S1249*H1249</f>
        <v>0</v>
      </c>
      <c r="AR1249" s="25" t="s">
        <v>194</v>
      </c>
      <c r="AT1249" s="25" t="s">
        <v>189</v>
      </c>
      <c r="AU1249" s="25" t="s">
        <v>80</v>
      </c>
      <c r="AY1249" s="25" t="s">
        <v>187</v>
      </c>
      <c r="BE1249" s="194">
        <f>IF(N1249="základní",J1249,0)</f>
        <v>0</v>
      </c>
      <c r="BF1249" s="194">
        <f>IF(N1249="snížená",J1249,0)</f>
        <v>0</v>
      </c>
      <c r="BG1249" s="194">
        <f>IF(N1249="zákl. přenesená",J1249,0)</f>
        <v>0</v>
      </c>
      <c r="BH1249" s="194">
        <f>IF(N1249="sníž. přenesená",J1249,0)</f>
        <v>0</v>
      </c>
      <c r="BI1249" s="194">
        <f>IF(N1249="nulová",J1249,0)</f>
        <v>0</v>
      </c>
      <c r="BJ1249" s="25" t="s">
        <v>24</v>
      </c>
      <c r="BK1249" s="194">
        <f>ROUND(I1249*H1249,2)</f>
        <v>0</v>
      </c>
      <c r="BL1249" s="25" t="s">
        <v>194</v>
      </c>
      <c r="BM1249" s="25" t="s">
        <v>1033</v>
      </c>
    </row>
    <row r="1250" spans="2:65" s="12" customFormat="1">
      <c r="B1250" s="195"/>
      <c r="D1250" s="196" t="s">
        <v>196</v>
      </c>
      <c r="E1250" s="197" t="s">
        <v>5</v>
      </c>
      <c r="F1250" s="198" t="s">
        <v>1034</v>
      </c>
      <c r="H1250" s="199" t="s">
        <v>5</v>
      </c>
      <c r="I1250" s="200"/>
      <c r="L1250" s="195"/>
      <c r="M1250" s="201"/>
      <c r="N1250" s="202"/>
      <c r="O1250" s="202"/>
      <c r="P1250" s="202"/>
      <c r="Q1250" s="202"/>
      <c r="R1250" s="202"/>
      <c r="S1250" s="202"/>
      <c r="T1250" s="203"/>
      <c r="AT1250" s="199" t="s">
        <v>196</v>
      </c>
      <c r="AU1250" s="199" t="s">
        <v>80</v>
      </c>
      <c r="AV1250" s="12" t="s">
        <v>24</v>
      </c>
      <c r="AW1250" s="12" t="s">
        <v>37</v>
      </c>
      <c r="AX1250" s="12" t="s">
        <v>73</v>
      </c>
      <c r="AY1250" s="199" t="s">
        <v>187</v>
      </c>
    </row>
    <row r="1251" spans="2:65" s="12" customFormat="1">
      <c r="B1251" s="195"/>
      <c r="D1251" s="196" t="s">
        <v>196</v>
      </c>
      <c r="E1251" s="197" t="s">
        <v>5</v>
      </c>
      <c r="F1251" s="198" t="s">
        <v>327</v>
      </c>
      <c r="H1251" s="199" t="s">
        <v>5</v>
      </c>
      <c r="I1251" s="200"/>
      <c r="L1251" s="195"/>
      <c r="M1251" s="201"/>
      <c r="N1251" s="202"/>
      <c r="O1251" s="202"/>
      <c r="P1251" s="202"/>
      <c r="Q1251" s="202"/>
      <c r="R1251" s="202"/>
      <c r="S1251" s="202"/>
      <c r="T1251" s="203"/>
      <c r="AT1251" s="199" t="s">
        <v>196</v>
      </c>
      <c r="AU1251" s="199" t="s">
        <v>80</v>
      </c>
      <c r="AV1251" s="12" t="s">
        <v>24</v>
      </c>
      <c r="AW1251" s="12" t="s">
        <v>37</v>
      </c>
      <c r="AX1251" s="12" t="s">
        <v>73</v>
      </c>
      <c r="AY1251" s="199" t="s">
        <v>187</v>
      </c>
    </row>
    <row r="1252" spans="2:65" s="13" customFormat="1">
      <c r="B1252" s="204"/>
      <c r="D1252" s="196" t="s">
        <v>196</v>
      </c>
      <c r="E1252" s="205" t="s">
        <v>5</v>
      </c>
      <c r="F1252" s="206" t="s">
        <v>1035</v>
      </c>
      <c r="H1252" s="207">
        <v>11</v>
      </c>
      <c r="I1252" s="208"/>
      <c r="L1252" s="204"/>
      <c r="M1252" s="209"/>
      <c r="N1252" s="210"/>
      <c r="O1252" s="210"/>
      <c r="P1252" s="210"/>
      <c r="Q1252" s="210"/>
      <c r="R1252" s="210"/>
      <c r="S1252" s="210"/>
      <c r="T1252" s="211"/>
      <c r="AT1252" s="205" t="s">
        <v>196</v>
      </c>
      <c r="AU1252" s="205" t="s">
        <v>80</v>
      </c>
      <c r="AV1252" s="13" t="s">
        <v>80</v>
      </c>
      <c r="AW1252" s="13" t="s">
        <v>37</v>
      </c>
      <c r="AX1252" s="13" t="s">
        <v>73</v>
      </c>
      <c r="AY1252" s="205" t="s">
        <v>187</v>
      </c>
    </row>
    <row r="1253" spans="2:65" s="12" customFormat="1">
      <c r="B1253" s="195"/>
      <c r="D1253" s="196" t="s">
        <v>196</v>
      </c>
      <c r="E1253" s="197" t="s">
        <v>5</v>
      </c>
      <c r="F1253" s="198" t="s">
        <v>727</v>
      </c>
      <c r="H1253" s="199" t="s">
        <v>5</v>
      </c>
      <c r="I1253" s="200"/>
      <c r="L1253" s="195"/>
      <c r="M1253" s="201"/>
      <c r="N1253" s="202"/>
      <c r="O1253" s="202"/>
      <c r="P1253" s="202"/>
      <c r="Q1253" s="202"/>
      <c r="R1253" s="202"/>
      <c r="S1253" s="202"/>
      <c r="T1253" s="203"/>
      <c r="AT1253" s="199" t="s">
        <v>196</v>
      </c>
      <c r="AU1253" s="199" t="s">
        <v>80</v>
      </c>
      <c r="AV1253" s="12" t="s">
        <v>24</v>
      </c>
      <c r="AW1253" s="12" t="s">
        <v>37</v>
      </c>
      <c r="AX1253" s="12" t="s">
        <v>73</v>
      </c>
      <c r="AY1253" s="199" t="s">
        <v>187</v>
      </c>
    </row>
    <row r="1254" spans="2:65" s="13" customFormat="1">
      <c r="B1254" s="204"/>
      <c r="D1254" s="196" t="s">
        <v>196</v>
      </c>
      <c r="E1254" s="205" t="s">
        <v>5</v>
      </c>
      <c r="F1254" s="206" t="s">
        <v>1036</v>
      </c>
      <c r="H1254" s="207">
        <v>93.15</v>
      </c>
      <c r="I1254" s="208"/>
      <c r="L1254" s="204"/>
      <c r="M1254" s="209"/>
      <c r="N1254" s="210"/>
      <c r="O1254" s="210"/>
      <c r="P1254" s="210"/>
      <c r="Q1254" s="210"/>
      <c r="R1254" s="210"/>
      <c r="S1254" s="210"/>
      <c r="T1254" s="211"/>
      <c r="AT1254" s="205" t="s">
        <v>196</v>
      </c>
      <c r="AU1254" s="205" t="s">
        <v>80</v>
      </c>
      <c r="AV1254" s="13" t="s">
        <v>80</v>
      </c>
      <c r="AW1254" s="13" t="s">
        <v>37</v>
      </c>
      <c r="AX1254" s="13" t="s">
        <v>73</v>
      </c>
      <c r="AY1254" s="205" t="s">
        <v>187</v>
      </c>
    </row>
    <row r="1255" spans="2:65" s="14" customFormat="1">
      <c r="B1255" s="212"/>
      <c r="D1255" s="196" t="s">
        <v>196</v>
      </c>
      <c r="E1255" s="213" t="s">
        <v>5</v>
      </c>
      <c r="F1255" s="214" t="s">
        <v>201</v>
      </c>
      <c r="H1255" s="215">
        <v>104.15</v>
      </c>
      <c r="I1255" s="216"/>
      <c r="L1255" s="212"/>
      <c r="M1255" s="217"/>
      <c r="N1255" s="218"/>
      <c r="O1255" s="218"/>
      <c r="P1255" s="218"/>
      <c r="Q1255" s="218"/>
      <c r="R1255" s="218"/>
      <c r="S1255" s="218"/>
      <c r="T1255" s="219"/>
      <c r="AT1255" s="213" t="s">
        <v>196</v>
      </c>
      <c r="AU1255" s="213" t="s">
        <v>80</v>
      </c>
      <c r="AV1255" s="14" t="s">
        <v>202</v>
      </c>
      <c r="AW1255" s="14" t="s">
        <v>37</v>
      </c>
      <c r="AX1255" s="14" t="s">
        <v>73</v>
      </c>
      <c r="AY1255" s="213" t="s">
        <v>187</v>
      </c>
    </row>
    <row r="1256" spans="2:65" s="15" customFormat="1">
      <c r="B1256" s="220"/>
      <c r="D1256" s="221" t="s">
        <v>196</v>
      </c>
      <c r="E1256" s="222" t="s">
        <v>5</v>
      </c>
      <c r="F1256" s="223" t="s">
        <v>203</v>
      </c>
      <c r="H1256" s="224">
        <v>104.15</v>
      </c>
      <c r="I1256" s="225"/>
      <c r="L1256" s="220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196</v>
      </c>
      <c r="AU1256" s="229" t="s">
        <v>80</v>
      </c>
      <c r="AV1256" s="15" t="s">
        <v>194</v>
      </c>
      <c r="AW1256" s="15" t="s">
        <v>37</v>
      </c>
      <c r="AX1256" s="15" t="s">
        <v>24</v>
      </c>
      <c r="AY1256" s="229" t="s">
        <v>187</v>
      </c>
    </row>
    <row r="1257" spans="2:65" s="1" customFormat="1" ht="31.5" customHeight="1">
      <c r="B1257" s="182"/>
      <c r="C1257" s="183" t="s">
        <v>1037</v>
      </c>
      <c r="D1257" s="183" t="s">
        <v>189</v>
      </c>
      <c r="E1257" s="184" t="s">
        <v>1038</v>
      </c>
      <c r="F1257" s="185" t="s">
        <v>1039</v>
      </c>
      <c r="G1257" s="186" t="s">
        <v>305</v>
      </c>
      <c r="H1257" s="187">
        <v>22.6</v>
      </c>
      <c r="I1257" s="188"/>
      <c r="J1257" s="189">
        <f>ROUND(I1257*H1257,2)</f>
        <v>0</v>
      </c>
      <c r="K1257" s="185" t="s">
        <v>193</v>
      </c>
      <c r="L1257" s="42"/>
      <c r="M1257" s="190" t="s">
        <v>5</v>
      </c>
      <c r="N1257" s="191" t="s">
        <v>44</v>
      </c>
      <c r="O1257" s="43"/>
      <c r="P1257" s="192">
        <f>O1257*H1257</f>
        <v>0</v>
      </c>
      <c r="Q1257" s="192">
        <v>3.4420000000000002E-3</v>
      </c>
      <c r="R1257" s="192">
        <f>Q1257*H1257</f>
        <v>7.7789200000000003E-2</v>
      </c>
      <c r="S1257" s="192">
        <v>0</v>
      </c>
      <c r="T1257" s="193">
        <f>S1257*H1257</f>
        <v>0</v>
      </c>
      <c r="AR1257" s="25" t="s">
        <v>194</v>
      </c>
      <c r="AT1257" s="25" t="s">
        <v>189</v>
      </c>
      <c r="AU1257" s="25" t="s">
        <v>80</v>
      </c>
      <c r="AY1257" s="25" t="s">
        <v>187</v>
      </c>
      <c r="BE1257" s="194">
        <f>IF(N1257="základní",J1257,0)</f>
        <v>0</v>
      </c>
      <c r="BF1257" s="194">
        <f>IF(N1257="snížená",J1257,0)</f>
        <v>0</v>
      </c>
      <c r="BG1257" s="194">
        <f>IF(N1257="zákl. přenesená",J1257,0)</f>
        <v>0</v>
      </c>
      <c r="BH1257" s="194">
        <f>IF(N1257="sníž. přenesená",J1257,0)</f>
        <v>0</v>
      </c>
      <c r="BI1257" s="194">
        <f>IF(N1257="nulová",J1257,0)</f>
        <v>0</v>
      </c>
      <c r="BJ1257" s="25" t="s">
        <v>24</v>
      </c>
      <c r="BK1257" s="194">
        <f>ROUND(I1257*H1257,2)</f>
        <v>0</v>
      </c>
      <c r="BL1257" s="25" t="s">
        <v>194</v>
      </c>
      <c r="BM1257" s="25" t="s">
        <v>1040</v>
      </c>
    </row>
    <row r="1258" spans="2:65" s="12" customFormat="1">
      <c r="B1258" s="195"/>
      <c r="D1258" s="196" t="s">
        <v>196</v>
      </c>
      <c r="E1258" s="197" t="s">
        <v>5</v>
      </c>
      <c r="F1258" s="198" t="s">
        <v>1041</v>
      </c>
      <c r="H1258" s="199" t="s">
        <v>5</v>
      </c>
      <c r="I1258" s="200"/>
      <c r="L1258" s="195"/>
      <c r="M1258" s="201"/>
      <c r="N1258" s="202"/>
      <c r="O1258" s="202"/>
      <c r="P1258" s="202"/>
      <c r="Q1258" s="202"/>
      <c r="R1258" s="202"/>
      <c r="S1258" s="202"/>
      <c r="T1258" s="203"/>
      <c r="AT1258" s="199" t="s">
        <v>196</v>
      </c>
      <c r="AU1258" s="199" t="s">
        <v>80</v>
      </c>
      <c r="AV1258" s="12" t="s">
        <v>24</v>
      </c>
      <c r="AW1258" s="12" t="s">
        <v>37</v>
      </c>
      <c r="AX1258" s="12" t="s">
        <v>73</v>
      </c>
      <c r="AY1258" s="199" t="s">
        <v>187</v>
      </c>
    </row>
    <row r="1259" spans="2:65" s="12" customFormat="1">
      <c r="B1259" s="195"/>
      <c r="D1259" s="196" t="s">
        <v>196</v>
      </c>
      <c r="E1259" s="197" t="s">
        <v>5</v>
      </c>
      <c r="F1259" s="198" t="s">
        <v>327</v>
      </c>
      <c r="H1259" s="199" t="s">
        <v>5</v>
      </c>
      <c r="I1259" s="200"/>
      <c r="L1259" s="195"/>
      <c r="M1259" s="201"/>
      <c r="N1259" s="202"/>
      <c r="O1259" s="202"/>
      <c r="P1259" s="202"/>
      <c r="Q1259" s="202"/>
      <c r="R1259" s="202"/>
      <c r="S1259" s="202"/>
      <c r="T1259" s="203"/>
      <c r="AT1259" s="199" t="s">
        <v>196</v>
      </c>
      <c r="AU1259" s="199" t="s">
        <v>80</v>
      </c>
      <c r="AV1259" s="12" t="s">
        <v>24</v>
      </c>
      <c r="AW1259" s="12" t="s">
        <v>37</v>
      </c>
      <c r="AX1259" s="12" t="s">
        <v>73</v>
      </c>
      <c r="AY1259" s="199" t="s">
        <v>187</v>
      </c>
    </row>
    <row r="1260" spans="2:65" s="13" customFormat="1">
      <c r="B1260" s="204"/>
      <c r="D1260" s="196" t="s">
        <v>196</v>
      </c>
      <c r="E1260" s="205" t="s">
        <v>5</v>
      </c>
      <c r="F1260" s="206" t="s">
        <v>1042</v>
      </c>
      <c r="H1260" s="207">
        <v>22.6</v>
      </c>
      <c r="I1260" s="208"/>
      <c r="L1260" s="204"/>
      <c r="M1260" s="209"/>
      <c r="N1260" s="210"/>
      <c r="O1260" s="210"/>
      <c r="P1260" s="210"/>
      <c r="Q1260" s="210"/>
      <c r="R1260" s="210"/>
      <c r="S1260" s="210"/>
      <c r="T1260" s="211"/>
      <c r="AT1260" s="205" t="s">
        <v>196</v>
      </c>
      <c r="AU1260" s="205" t="s">
        <v>80</v>
      </c>
      <c r="AV1260" s="13" t="s">
        <v>80</v>
      </c>
      <c r="AW1260" s="13" t="s">
        <v>37</v>
      </c>
      <c r="AX1260" s="13" t="s">
        <v>73</v>
      </c>
      <c r="AY1260" s="205" t="s">
        <v>187</v>
      </c>
    </row>
    <row r="1261" spans="2:65" s="14" customFormat="1">
      <c r="B1261" s="212"/>
      <c r="D1261" s="196" t="s">
        <v>196</v>
      </c>
      <c r="E1261" s="213" t="s">
        <v>5</v>
      </c>
      <c r="F1261" s="214" t="s">
        <v>201</v>
      </c>
      <c r="H1261" s="215">
        <v>22.6</v>
      </c>
      <c r="I1261" s="216"/>
      <c r="L1261" s="212"/>
      <c r="M1261" s="217"/>
      <c r="N1261" s="218"/>
      <c r="O1261" s="218"/>
      <c r="P1261" s="218"/>
      <c r="Q1261" s="218"/>
      <c r="R1261" s="218"/>
      <c r="S1261" s="218"/>
      <c r="T1261" s="219"/>
      <c r="AT1261" s="213" t="s">
        <v>196</v>
      </c>
      <c r="AU1261" s="213" t="s">
        <v>80</v>
      </c>
      <c r="AV1261" s="14" t="s">
        <v>202</v>
      </c>
      <c r="AW1261" s="14" t="s">
        <v>37</v>
      </c>
      <c r="AX1261" s="14" t="s">
        <v>73</v>
      </c>
      <c r="AY1261" s="213" t="s">
        <v>187</v>
      </c>
    </row>
    <row r="1262" spans="2:65" s="15" customFormat="1">
      <c r="B1262" s="220"/>
      <c r="D1262" s="221" t="s">
        <v>196</v>
      </c>
      <c r="E1262" s="222" t="s">
        <v>5</v>
      </c>
      <c r="F1262" s="223" t="s">
        <v>203</v>
      </c>
      <c r="H1262" s="224">
        <v>22.6</v>
      </c>
      <c r="I1262" s="225"/>
      <c r="L1262" s="220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196</v>
      </c>
      <c r="AU1262" s="229" t="s">
        <v>80</v>
      </c>
      <c r="AV1262" s="15" t="s">
        <v>194</v>
      </c>
      <c r="AW1262" s="15" t="s">
        <v>37</v>
      </c>
      <c r="AX1262" s="15" t="s">
        <v>24</v>
      </c>
      <c r="AY1262" s="229" t="s">
        <v>187</v>
      </c>
    </row>
    <row r="1263" spans="2:65" s="1" customFormat="1" ht="31.5" customHeight="1">
      <c r="B1263" s="182"/>
      <c r="C1263" s="183" t="s">
        <v>1043</v>
      </c>
      <c r="D1263" s="183" t="s">
        <v>189</v>
      </c>
      <c r="E1263" s="184" t="s">
        <v>1044</v>
      </c>
      <c r="F1263" s="185" t="s">
        <v>1045</v>
      </c>
      <c r="G1263" s="186" t="s">
        <v>305</v>
      </c>
      <c r="H1263" s="187">
        <v>93.15</v>
      </c>
      <c r="I1263" s="188"/>
      <c r="J1263" s="189">
        <f>ROUND(I1263*H1263,2)</f>
        <v>0</v>
      </c>
      <c r="K1263" s="185" t="s">
        <v>193</v>
      </c>
      <c r="L1263" s="42"/>
      <c r="M1263" s="190" t="s">
        <v>5</v>
      </c>
      <c r="N1263" s="191" t="s">
        <v>44</v>
      </c>
      <c r="O1263" s="43"/>
      <c r="P1263" s="192">
        <f>O1263*H1263</f>
        <v>0</v>
      </c>
      <c r="Q1263" s="192">
        <v>6.9595000000000004E-3</v>
      </c>
      <c r="R1263" s="192">
        <f>Q1263*H1263</f>
        <v>0.64827742500000007</v>
      </c>
      <c r="S1263" s="192">
        <v>0</v>
      </c>
      <c r="T1263" s="193">
        <f>S1263*H1263</f>
        <v>0</v>
      </c>
      <c r="AR1263" s="25" t="s">
        <v>194</v>
      </c>
      <c r="AT1263" s="25" t="s">
        <v>189</v>
      </c>
      <c r="AU1263" s="25" t="s">
        <v>80</v>
      </c>
      <c r="AY1263" s="25" t="s">
        <v>187</v>
      </c>
      <c r="BE1263" s="194">
        <f>IF(N1263="základní",J1263,0)</f>
        <v>0</v>
      </c>
      <c r="BF1263" s="194">
        <f>IF(N1263="snížená",J1263,0)</f>
        <v>0</v>
      </c>
      <c r="BG1263" s="194">
        <f>IF(N1263="zákl. přenesená",J1263,0)</f>
        <v>0</v>
      </c>
      <c r="BH1263" s="194">
        <f>IF(N1263="sníž. přenesená",J1263,0)</f>
        <v>0</v>
      </c>
      <c r="BI1263" s="194">
        <f>IF(N1263="nulová",J1263,0)</f>
        <v>0</v>
      </c>
      <c r="BJ1263" s="25" t="s">
        <v>24</v>
      </c>
      <c r="BK1263" s="194">
        <f>ROUND(I1263*H1263,2)</f>
        <v>0</v>
      </c>
      <c r="BL1263" s="25" t="s">
        <v>194</v>
      </c>
      <c r="BM1263" s="25" t="s">
        <v>1046</v>
      </c>
    </row>
    <row r="1264" spans="2:65" s="12" customFormat="1">
      <c r="B1264" s="195"/>
      <c r="D1264" s="196" t="s">
        <v>196</v>
      </c>
      <c r="E1264" s="197" t="s">
        <v>5</v>
      </c>
      <c r="F1264" s="198" t="s">
        <v>1041</v>
      </c>
      <c r="H1264" s="199" t="s">
        <v>5</v>
      </c>
      <c r="I1264" s="200"/>
      <c r="L1264" s="195"/>
      <c r="M1264" s="201"/>
      <c r="N1264" s="202"/>
      <c r="O1264" s="202"/>
      <c r="P1264" s="202"/>
      <c r="Q1264" s="202"/>
      <c r="R1264" s="202"/>
      <c r="S1264" s="202"/>
      <c r="T1264" s="203"/>
      <c r="AT1264" s="199" t="s">
        <v>196</v>
      </c>
      <c r="AU1264" s="199" t="s">
        <v>80</v>
      </c>
      <c r="AV1264" s="12" t="s">
        <v>24</v>
      </c>
      <c r="AW1264" s="12" t="s">
        <v>37</v>
      </c>
      <c r="AX1264" s="12" t="s">
        <v>73</v>
      </c>
      <c r="AY1264" s="199" t="s">
        <v>187</v>
      </c>
    </row>
    <row r="1265" spans="2:65" s="12" customFormat="1">
      <c r="B1265" s="195"/>
      <c r="D1265" s="196" t="s">
        <v>196</v>
      </c>
      <c r="E1265" s="197" t="s">
        <v>5</v>
      </c>
      <c r="F1265" s="198" t="s">
        <v>727</v>
      </c>
      <c r="H1265" s="199" t="s">
        <v>5</v>
      </c>
      <c r="I1265" s="200"/>
      <c r="L1265" s="195"/>
      <c r="M1265" s="201"/>
      <c r="N1265" s="202"/>
      <c r="O1265" s="202"/>
      <c r="P1265" s="202"/>
      <c r="Q1265" s="202"/>
      <c r="R1265" s="202"/>
      <c r="S1265" s="202"/>
      <c r="T1265" s="203"/>
      <c r="AT1265" s="199" t="s">
        <v>196</v>
      </c>
      <c r="AU1265" s="199" t="s">
        <v>80</v>
      </c>
      <c r="AV1265" s="12" t="s">
        <v>24</v>
      </c>
      <c r="AW1265" s="12" t="s">
        <v>37</v>
      </c>
      <c r="AX1265" s="12" t="s">
        <v>73</v>
      </c>
      <c r="AY1265" s="199" t="s">
        <v>187</v>
      </c>
    </row>
    <row r="1266" spans="2:65" s="13" customFormat="1">
      <c r="B1266" s="204"/>
      <c r="D1266" s="196" t="s">
        <v>196</v>
      </c>
      <c r="E1266" s="205" t="s">
        <v>5</v>
      </c>
      <c r="F1266" s="206" t="s">
        <v>1036</v>
      </c>
      <c r="H1266" s="207">
        <v>93.15</v>
      </c>
      <c r="I1266" s="208"/>
      <c r="L1266" s="204"/>
      <c r="M1266" s="209"/>
      <c r="N1266" s="210"/>
      <c r="O1266" s="210"/>
      <c r="P1266" s="210"/>
      <c r="Q1266" s="210"/>
      <c r="R1266" s="210"/>
      <c r="S1266" s="210"/>
      <c r="T1266" s="211"/>
      <c r="AT1266" s="205" t="s">
        <v>196</v>
      </c>
      <c r="AU1266" s="205" t="s">
        <v>80</v>
      </c>
      <c r="AV1266" s="13" t="s">
        <v>80</v>
      </c>
      <c r="AW1266" s="13" t="s">
        <v>37</v>
      </c>
      <c r="AX1266" s="13" t="s">
        <v>73</v>
      </c>
      <c r="AY1266" s="205" t="s">
        <v>187</v>
      </c>
    </row>
    <row r="1267" spans="2:65" s="14" customFormat="1">
      <c r="B1267" s="212"/>
      <c r="D1267" s="196" t="s">
        <v>196</v>
      </c>
      <c r="E1267" s="213" t="s">
        <v>5</v>
      </c>
      <c r="F1267" s="214" t="s">
        <v>201</v>
      </c>
      <c r="H1267" s="215">
        <v>93.15</v>
      </c>
      <c r="I1267" s="216"/>
      <c r="L1267" s="212"/>
      <c r="M1267" s="217"/>
      <c r="N1267" s="218"/>
      <c r="O1267" s="218"/>
      <c r="P1267" s="218"/>
      <c r="Q1267" s="218"/>
      <c r="R1267" s="218"/>
      <c r="S1267" s="218"/>
      <c r="T1267" s="219"/>
      <c r="AT1267" s="213" t="s">
        <v>196</v>
      </c>
      <c r="AU1267" s="213" t="s">
        <v>80</v>
      </c>
      <c r="AV1267" s="14" t="s">
        <v>202</v>
      </c>
      <c r="AW1267" s="14" t="s">
        <v>37</v>
      </c>
      <c r="AX1267" s="14" t="s">
        <v>73</v>
      </c>
      <c r="AY1267" s="213" t="s">
        <v>187</v>
      </c>
    </row>
    <row r="1268" spans="2:65" s="15" customFormat="1">
      <c r="B1268" s="220"/>
      <c r="D1268" s="221" t="s">
        <v>196</v>
      </c>
      <c r="E1268" s="222" t="s">
        <v>5</v>
      </c>
      <c r="F1268" s="223" t="s">
        <v>203</v>
      </c>
      <c r="H1268" s="224">
        <v>93.15</v>
      </c>
      <c r="I1268" s="225"/>
      <c r="L1268" s="220"/>
      <c r="M1268" s="226"/>
      <c r="N1268" s="227"/>
      <c r="O1268" s="227"/>
      <c r="P1268" s="227"/>
      <c r="Q1268" s="227"/>
      <c r="R1268" s="227"/>
      <c r="S1268" s="227"/>
      <c r="T1268" s="228"/>
      <c r="AT1268" s="229" t="s">
        <v>196</v>
      </c>
      <c r="AU1268" s="229" t="s">
        <v>80</v>
      </c>
      <c r="AV1268" s="15" t="s">
        <v>194</v>
      </c>
      <c r="AW1268" s="15" t="s">
        <v>37</v>
      </c>
      <c r="AX1268" s="15" t="s">
        <v>24</v>
      </c>
      <c r="AY1268" s="229" t="s">
        <v>187</v>
      </c>
    </row>
    <row r="1269" spans="2:65" s="1" customFormat="1" ht="31.5" customHeight="1">
      <c r="B1269" s="182"/>
      <c r="C1269" s="183" t="s">
        <v>1047</v>
      </c>
      <c r="D1269" s="183" t="s">
        <v>189</v>
      </c>
      <c r="E1269" s="184" t="s">
        <v>1048</v>
      </c>
      <c r="F1269" s="185" t="s">
        <v>1049</v>
      </c>
      <c r="G1269" s="186" t="s">
        <v>410</v>
      </c>
      <c r="H1269" s="187">
        <v>22</v>
      </c>
      <c r="I1269" s="188"/>
      <c r="J1269" s="189">
        <f>ROUND(I1269*H1269,2)</f>
        <v>0</v>
      </c>
      <c r="K1269" s="185" t="s">
        <v>193</v>
      </c>
      <c r="L1269" s="42"/>
      <c r="M1269" s="190" t="s">
        <v>5</v>
      </c>
      <c r="N1269" s="191" t="s">
        <v>44</v>
      </c>
      <c r="O1269" s="43"/>
      <c r="P1269" s="192">
        <f>O1269*H1269</f>
        <v>0</v>
      </c>
      <c r="Q1269" s="192">
        <v>0.12404751999999999</v>
      </c>
      <c r="R1269" s="192">
        <f>Q1269*H1269</f>
        <v>2.7290454399999997</v>
      </c>
      <c r="S1269" s="192">
        <v>0</v>
      </c>
      <c r="T1269" s="193">
        <f>S1269*H1269</f>
        <v>0</v>
      </c>
      <c r="AR1269" s="25" t="s">
        <v>194</v>
      </c>
      <c r="AT1269" s="25" t="s">
        <v>189</v>
      </c>
      <c r="AU1269" s="25" t="s">
        <v>80</v>
      </c>
      <c r="AY1269" s="25" t="s">
        <v>187</v>
      </c>
      <c r="BE1269" s="194">
        <f>IF(N1269="základní",J1269,0)</f>
        <v>0</v>
      </c>
      <c r="BF1269" s="194">
        <f>IF(N1269="snížená",J1269,0)</f>
        <v>0</v>
      </c>
      <c r="BG1269" s="194">
        <f>IF(N1269="zákl. přenesená",J1269,0)</f>
        <v>0</v>
      </c>
      <c r="BH1269" s="194">
        <f>IF(N1269="sníž. přenesená",J1269,0)</f>
        <v>0</v>
      </c>
      <c r="BI1269" s="194">
        <f>IF(N1269="nulová",J1269,0)</f>
        <v>0</v>
      </c>
      <c r="BJ1269" s="25" t="s">
        <v>24</v>
      </c>
      <c r="BK1269" s="194">
        <f>ROUND(I1269*H1269,2)</f>
        <v>0</v>
      </c>
      <c r="BL1269" s="25" t="s">
        <v>194</v>
      </c>
      <c r="BM1269" s="25" t="s">
        <v>1050</v>
      </c>
    </row>
    <row r="1270" spans="2:65" s="12" customFormat="1">
      <c r="B1270" s="195"/>
      <c r="D1270" s="196" t="s">
        <v>196</v>
      </c>
      <c r="E1270" s="197" t="s">
        <v>5</v>
      </c>
      <c r="F1270" s="198" t="s">
        <v>1051</v>
      </c>
      <c r="H1270" s="199" t="s">
        <v>5</v>
      </c>
      <c r="I1270" s="200"/>
      <c r="L1270" s="195"/>
      <c r="M1270" s="201"/>
      <c r="N1270" s="202"/>
      <c r="O1270" s="202"/>
      <c r="P1270" s="202"/>
      <c r="Q1270" s="202"/>
      <c r="R1270" s="202"/>
      <c r="S1270" s="202"/>
      <c r="T1270" s="203"/>
      <c r="AT1270" s="199" t="s">
        <v>196</v>
      </c>
      <c r="AU1270" s="199" t="s">
        <v>80</v>
      </c>
      <c r="AV1270" s="12" t="s">
        <v>24</v>
      </c>
      <c r="AW1270" s="12" t="s">
        <v>37</v>
      </c>
      <c r="AX1270" s="12" t="s">
        <v>73</v>
      </c>
      <c r="AY1270" s="199" t="s">
        <v>187</v>
      </c>
    </row>
    <row r="1271" spans="2:65" s="12" customFormat="1">
      <c r="B1271" s="195"/>
      <c r="D1271" s="196" t="s">
        <v>196</v>
      </c>
      <c r="E1271" s="197" t="s">
        <v>5</v>
      </c>
      <c r="F1271" s="198" t="s">
        <v>327</v>
      </c>
      <c r="H1271" s="199" t="s">
        <v>5</v>
      </c>
      <c r="I1271" s="200"/>
      <c r="L1271" s="195"/>
      <c r="M1271" s="201"/>
      <c r="N1271" s="202"/>
      <c r="O1271" s="202"/>
      <c r="P1271" s="202"/>
      <c r="Q1271" s="202"/>
      <c r="R1271" s="202"/>
      <c r="S1271" s="202"/>
      <c r="T1271" s="203"/>
      <c r="AT1271" s="199" t="s">
        <v>196</v>
      </c>
      <c r="AU1271" s="199" t="s">
        <v>80</v>
      </c>
      <c r="AV1271" s="12" t="s">
        <v>24</v>
      </c>
      <c r="AW1271" s="12" t="s">
        <v>37</v>
      </c>
      <c r="AX1271" s="12" t="s">
        <v>73</v>
      </c>
      <c r="AY1271" s="199" t="s">
        <v>187</v>
      </c>
    </row>
    <row r="1272" spans="2:65" s="13" customFormat="1">
      <c r="B1272" s="204"/>
      <c r="D1272" s="196" t="s">
        <v>196</v>
      </c>
      <c r="E1272" s="205" t="s">
        <v>5</v>
      </c>
      <c r="F1272" s="206" t="s">
        <v>194</v>
      </c>
      <c r="H1272" s="207">
        <v>4</v>
      </c>
      <c r="I1272" s="208"/>
      <c r="L1272" s="204"/>
      <c r="M1272" s="209"/>
      <c r="N1272" s="210"/>
      <c r="O1272" s="210"/>
      <c r="P1272" s="210"/>
      <c r="Q1272" s="210"/>
      <c r="R1272" s="210"/>
      <c r="S1272" s="210"/>
      <c r="T1272" s="211"/>
      <c r="AT1272" s="205" t="s">
        <v>196</v>
      </c>
      <c r="AU1272" s="205" t="s">
        <v>80</v>
      </c>
      <c r="AV1272" s="13" t="s">
        <v>80</v>
      </c>
      <c r="AW1272" s="13" t="s">
        <v>37</v>
      </c>
      <c r="AX1272" s="13" t="s">
        <v>73</v>
      </c>
      <c r="AY1272" s="205" t="s">
        <v>187</v>
      </c>
    </row>
    <row r="1273" spans="2:65" s="12" customFormat="1">
      <c r="B1273" s="195"/>
      <c r="D1273" s="196" t="s">
        <v>196</v>
      </c>
      <c r="E1273" s="197" t="s">
        <v>5</v>
      </c>
      <c r="F1273" s="198" t="s">
        <v>727</v>
      </c>
      <c r="H1273" s="199" t="s">
        <v>5</v>
      </c>
      <c r="I1273" s="200"/>
      <c r="L1273" s="195"/>
      <c r="M1273" s="201"/>
      <c r="N1273" s="202"/>
      <c r="O1273" s="202"/>
      <c r="P1273" s="202"/>
      <c r="Q1273" s="202"/>
      <c r="R1273" s="202"/>
      <c r="S1273" s="202"/>
      <c r="T1273" s="203"/>
      <c r="AT1273" s="199" t="s">
        <v>196</v>
      </c>
      <c r="AU1273" s="199" t="s">
        <v>80</v>
      </c>
      <c r="AV1273" s="12" t="s">
        <v>24</v>
      </c>
      <c r="AW1273" s="12" t="s">
        <v>37</v>
      </c>
      <c r="AX1273" s="12" t="s">
        <v>73</v>
      </c>
      <c r="AY1273" s="199" t="s">
        <v>187</v>
      </c>
    </row>
    <row r="1274" spans="2:65" s="13" customFormat="1">
      <c r="B1274" s="204"/>
      <c r="D1274" s="196" t="s">
        <v>196</v>
      </c>
      <c r="E1274" s="205" t="s">
        <v>5</v>
      </c>
      <c r="F1274" s="206" t="s">
        <v>302</v>
      </c>
      <c r="H1274" s="207">
        <v>18</v>
      </c>
      <c r="I1274" s="208"/>
      <c r="L1274" s="204"/>
      <c r="M1274" s="209"/>
      <c r="N1274" s="210"/>
      <c r="O1274" s="210"/>
      <c r="P1274" s="210"/>
      <c r="Q1274" s="210"/>
      <c r="R1274" s="210"/>
      <c r="S1274" s="210"/>
      <c r="T1274" s="211"/>
      <c r="AT1274" s="205" t="s">
        <v>196</v>
      </c>
      <c r="AU1274" s="205" t="s">
        <v>80</v>
      </c>
      <c r="AV1274" s="13" t="s">
        <v>80</v>
      </c>
      <c r="AW1274" s="13" t="s">
        <v>37</v>
      </c>
      <c r="AX1274" s="13" t="s">
        <v>73</v>
      </c>
      <c r="AY1274" s="205" t="s">
        <v>187</v>
      </c>
    </row>
    <row r="1275" spans="2:65" s="14" customFormat="1">
      <c r="B1275" s="212"/>
      <c r="D1275" s="196" t="s">
        <v>196</v>
      </c>
      <c r="E1275" s="213" t="s">
        <v>5</v>
      </c>
      <c r="F1275" s="214" t="s">
        <v>201</v>
      </c>
      <c r="H1275" s="215">
        <v>22</v>
      </c>
      <c r="I1275" s="216"/>
      <c r="L1275" s="212"/>
      <c r="M1275" s="217"/>
      <c r="N1275" s="218"/>
      <c r="O1275" s="218"/>
      <c r="P1275" s="218"/>
      <c r="Q1275" s="218"/>
      <c r="R1275" s="218"/>
      <c r="S1275" s="218"/>
      <c r="T1275" s="219"/>
      <c r="AT1275" s="213" t="s">
        <v>196</v>
      </c>
      <c r="AU1275" s="213" t="s">
        <v>80</v>
      </c>
      <c r="AV1275" s="14" t="s">
        <v>202</v>
      </c>
      <c r="AW1275" s="14" t="s">
        <v>37</v>
      </c>
      <c r="AX1275" s="14" t="s">
        <v>73</v>
      </c>
      <c r="AY1275" s="213" t="s">
        <v>187</v>
      </c>
    </row>
    <row r="1276" spans="2:65" s="15" customFormat="1">
      <c r="B1276" s="220"/>
      <c r="D1276" s="196" t="s">
        <v>196</v>
      </c>
      <c r="E1276" s="240" t="s">
        <v>5</v>
      </c>
      <c r="F1276" s="241" t="s">
        <v>203</v>
      </c>
      <c r="H1276" s="242">
        <v>22</v>
      </c>
      <c r="I1276" s="225"/>
      <c r="L1276" s="220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196</v>
      </c>
      <c r="AU1276" s="229" t="s">
        <v>80</v>
      </c>
      <c r="AV1276" s="15" t="s">
        <v>194</v>
      </c>
      <c r="AW1276" s="15" t="s">
        <v>37</v>
      </c>
      <c r="AX1276" s="15" t="s">
        <v>24</v>
      </c>
      <c r="AY1276" s="229" t="s">
        <v>187</v>
      </c>
    </row>
    <row r="1277" spans="2:65" s="11" customFormat="1" ht="29.85" customHeight="1">
      <c r="B1277" s="168"/>
      <c r="D1277" s="179" t="s">
        <v>72</v>
      </c>
      <c r="E1277" s="180" t="s">
        <v>1052</v>
      </c>
      <c r="F1277" s="180" t="s">
        <v>1053</v>
      </c>
      <c r="I1277" s="171"/>
      <c r="J1277" s="181">
        <f>BK1277</f>
        <v>0</v>
      </c>
      <c r="L1277" s="168"/>
      <c r="M1277" s="173"/>
      <c r="N1277" s="174"/>
      <c r="O1277" s="174"/>
      <c r="P1277" s="175">
        <f>SUM(P1278:P1293)</f>
        <v>0</v>
      </c>
      <c r="Q1277" s="174"/>
      <c r="R1277" s="175">
        <f>SUM(R1278:R1293)</f>
        <v>0</v>
      </c>
      <c r="S1277" s="174"/>
      <c r="T1277" s="176">
        <f>SUM(T1278:T1293)</f>
        <v>208.40699999999998</v>
      </c>
      <c r="AR1277" s="169" t="s">
        <v>24</v>
      </c>
      <c r="AT1277" s="177" t="s">
        <v>72</v>
      </c>
      <c r="AU1277" s="177" t="s">
        <v>24</v>
      </c>
      <c r="AY1277" s="169" t="s">
        <v>187</v>
      </c>
      <c r="BK1277" s="178">
        <f>SUM(BK1278:BK1293)</f>
        <v>0</v>
      </c>
    </row>
    <row r="1278" spans="2:65" s="1" customFormat="1" ht="44.25" customHeight="1">
      <c r="B1278" s="182"/>
      <c r="C1278" s="183" t="s">
        <v>1054</v>
      </c>
      <c r="D1278" s="183" t="s">
        <v>189</v>
      </c>
      <c r="E1278" s="184" t="s">
        <v>1055</v>
      </c>
      <c r="F1278" s="185" t="s">
        <v>1056</v>
      </c>
      <c r="G1278" s="186" t="s">
        <v>192</v>
      </c>
      <c r="H1278" s="187">
        <v>138.93799999999999</v>
      </c>
      <c r="I1278" s="188"/>
      <c r="J1278" s="189">
        <f>ROUND(I1278*H1278,2)</f>
        <v>0</v>
      </c>
      <c r="K1278" s="185" t="s">
        <v>193</v>
      </c>
      <c r="L1278" s="42"/>
      <c r="M1278" s="190" t="s">
        <v>5</v>
      </c>
      <c r="N1278" s="191" t="s">
        <v>44</v>
      </c>
      <c r="O1278" s="43"/>
      <c r="P1278" s="192">
        <f>O1278*H1278</f>
        <v>0</v>
      </c>
      <c r="Q1278" s="192">
        <v>0</v>
      </c>
      <c r="R1278" s="192">
        <f>Q1278*H1278</f>
        <v>0</v>
      </c>
      <c r="S1278" s="192">
        <v>1.5</v>
      </c>
      <c r="T1278" s="193">
        <f>S1278*H1278</f>
        <v>208.40699999999998</v>
      </c>
      <c r="AR1278" s="25" t="s">
        <v>194</v>
      </c>
      <c r="AT1278" s="25" t="s">
        <v>189</v>
      </c>
      <c r="AU1278" s="25" t="s">
        <v>80</v>
      </c>
      <c r="AY1278" s="25" t="s">
        <v>187</v>
      </c>
      <c r="BE1278" s="194">
        <f>IF(N1278="základní",J1278,0)</f>
        <v>0</v>
      </c>
      <c r="BF1278" s="194">
        <f>IF(N1278="snížená",J1278,0)</f>
        <v>0</v>
      </c>
      <c r="BG1278" s="194">
        <f>IF(N1278="zákl. přenesená",J1278,0)</f>
        <v>0</v>
      </c>
      <c r="BH1278" s="194">
        <f>IF(N1278="sníž. přenesená",J1278,0)</f>
        <v>0</v>
      </c>
      <c r="BI1278" s="194">
        <f>IF(N1278="nulová",J1278,0)</f>
        <v>0</v>
      </c>
      <c r="BJ1278" s="25" t="s">
        <v>24</v>
      </c>
      <c r="BK1278" s="194">
        <f>ROUND(I1278*H1278,2)</f>
        <v>0</v>
      </c>
      <c r="BL1278" s="25" t="s">
        <v>194</v>
      </c>
      <c r="BM1278" s="25" t="s">
        <v>1057</v>
      </c>
    </row>
    <row r="1279" spans="2:65" s="12" customFormat="1">
      <c r="B1279" s="195"/>
      <c r="D1279" s="196" t="s">
        <v>196</v>
      </c>
      <c r="E1279" s="197" t="s">
        <v>5</v>
      </c>
      <c r="F1279" s="198" t="s">
        <v>1058</v>
      </c>
      <c r="H1279" s="199" t="s">
        <v>5</v>
      </c>
      <c r="I1279" s="200"/>
      <c r="L1279" s="195"/>
      <c r="M1279" s="201"/>
      <c r="N1279" s="202"/>
      <c r="O1279" s="202"/>
      <c r="P1279" s="202"/>
      <c r="Q1279" s="202"/>
      <c r="R1279" s="202"/>
      <c r="S1279" s="202"/>
      <c r="T1279" s="203"/>
      <c r="AT1279" s="199" t="s">
        <v>196</v>
      </c>
      <c r="AU1279" s="199" t="s">
        <v>80</v>
      </c>
      <c r="AV1279" s="12" t="s">
        <v>24</v>
      </c>
      <c r="AW1279" s="12" t="s">
        <v>37</v>
      </c>
      <c r="AX1279" s="12" t="s">
        <v>73</v>
      </c>
      <c r="AY1279" s="199" t="s">
        <v>187</v>
      </c>
    </row>
    <row r="1280" spans="2:65" s="12" customFormat="1">
      <c r="B1280" s="195"/>
      <c r="D1280" s="196" t="s">
        <v>196</v>
      </c>
      <c r="E1280" s="197" t="s">
        <v>5</v>
      </c>
      <c r="F1280" s="198" t="s">
        <v>1059</v>
      </c>
      <c r="H1280" s="199" t="s">
        <v>5</v>
      </c>
      <c r="I1280" s="200"/>
      <c r="L1280" s="195"/>
      <c r="M1280" s="201"/>
      <c r="N1280" s="202"/>
      <c r="O1280" s="202"/>
      <c r="P1280" s="202"/>
      <c r="Q1280" s="202"/>
      <c r="R1280" s="202"/>
      <c r="S1280" s="202"/>
      <c r="T1280" s="203"/>
      <c r="AT1280" s="199" t="s">
        <v>196</v>
      </c>
      <c r="AU1280" s="199" t="s">
        <v>80</v>
      </c>
      <c r="AV1280" s="12" t="s">
        <v>24</v>
      </c>
      <c r="AW1280" s="12" t="s">
        <v>37</v>
      </c>
      <c r="AX1280" s="12" t="s">
        <v>73</v>
      </c>
      <c r="AY1280" s="199" t="s">
        <v>187</v>
      </c>
    </row>
    <row r="1281" spans="2:65" s="13" customFormat="1">
      <c r="B1281" s="204"/>
      <c r="D1281" s="196" t="s">
        <v>196</v>
      </c>
      <c r="E1281" s="205" t="s">
        <v>5</v>
      </c>
      <c r="F1281" s="206" t="s">
        <v>1060</v>
      </c>
      <c r="H1281" s="207">
        <v>138.93799999999999</v>
      </c>
      <c r="I1281" s="208"/>
      <c r="L1281" s="204"/>
      <c r="M1281" s="209"/>
      <c r="N1281" s="210"/>
      <c r="O1281" s="210"/>
      <c r="P1281" s="210"/>
      <c r="Q1281" s="210"/>
      <c r="R1281" s="210"/>
      <c r="S1281" s="210"/>
      <c r="T1281" s="211"/>
      <c r="AT1281" s="205" t="s">
        <v>196</v>
      </c>
      <c r="AU1281" s="205" t="s">
        <v>80</v>
      </c>
      <c r="AV1281" s="13" t="s">
        <v>80</v>
      </c>
      <c r="AW1281" s="13" t="s">
        <v>37</v>
      </c>
      <c r="AX1281" s="13" t="s">
        <v>73</v>
      </c>
      <c r="AY1281" s="205" t="s">
        <v>187</v>
      </c>
    </row>
    <row r="1282" spans="2:65" s="14" customFormat="1">
      <c r="B1282" s="212"/>
      <c r="D1282" s="196" t="s">
        <v>196</v>
      </c>
      <c r="E1282" s="213" t="s">
        <v>5</v>
      </c>
      <c r="F1282" s="214" t="s">
        <v>201</v>
      </c>
      <c r="H1282" s="215">
        <v>138.93799999999999</v>
      </c>
      <c r="I1282" s="216"/>
      <c r="L1282" s="212"/>
      <c r="M1282" s="217"/>
      <c r="N1282" s="218"/>
      <c r="O1282" s="218"/>
      <c r="P1282" s="218"/>
      <c r="Q1282" s="218"/>
      <c r="R1282" s="218"/>
      <c r="S1282" s="218"/>
      <c r="T1282" s="219"/>
      <c r="AT1282" s="213" t="s">
        <v>196</v>
      </c>
      <c r="AU1282" s="213" t="s">
        <v>80</v>
      </c>
      <c r="AV1282" s="14" t="s">
        <v>202</v>
      </c>
      <c r="AW1282" s="14" t="s">
        <v>37</v>
      </c>
      <c r="AX1282" s="14" t="s">
        <v>73</v>
      </c>
      <c r="AY1282" s="213" t="s">
        <v>187</v>
      </c>
    </row>
    <row r="1283" spans="2:65" s="15" customFormat="1">
      <c r="B1283" s="220"/>
      <c r="D1283" s="221" t="s">
        <v>196</v>
      </c>
      <c r="E1283" s="222" t="s">
        <v>5</v>
      </c>
      <c r="F1283" s="223" t="s">
        <v>203</v>
      </c>
      <c r="H1283" s="224">
        <v>138.93799999999999</v>
      </c>
      <c r="I1283" s="225"/>
      <c r="L1283" s="220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196</v>
      </c>
      <c r="AU1283" s="229" t="s">
        <v>80</v>
      </c>
      <c r="AV1283" s="15" t="s">
        <v>194</v>
      </c>
      <c r="AW1283" s="15" t="s">
        <v>37</v>
      </c>
      <c r="AX1283" s="15" t="s">
        <v>24</v>
      </c>
      <c r="AY1283" s="229" t="s">
        <v>187</v>
      </c>
    </row>
    <row r="1284" spans="2:65" s="1" customFormat="1" ht="31.5" customHeight="1">
      <c r="B1284" s="182"/>
      <c r="C1284" s="183" t="s">
        <v>1061</v>
      </c>
      <c r="D1284" s="183" t="s">
        <v>189</v>
      </c>
      <c r="E1284" s="184" t="s">
        <v>1062</v>
      </c>
      <c r="F1284" s="185" t="s">
        <v>1063</v>
      </c>
      <c r="G1284" s="186" t="s">
        <v>258</v>
      </c>
      <c r="H1284" s="187">
        <v>61.253999999999998</v>
      </c>
      <c r="I1284" s="188"/>
      <c r="J1284" s="189">
        <f>ROUND(I1284*H1284,2)</f>
        <v>0</v>
      </c>
      <c r="K1284" s="185" t="s">
        <v>193</v>
      </c>
      <c r="L1284" s="42"/>
      <c r="M1284" s="190" t="s">
        <v>5</v>
      </c>
      <c r="N1284" s="191" t="s">
        <v>44</v>
      </c>
      <c r="O1284" s="43"/>
      <c r="P1284" s="192">
        <f>O1284*H1284</f>
        <v>0</v>
      </c>
      <c r="Q1284" s="192">
        <v>0</v>
      </c>
      <c r="R1284" s="192">
        <f>Q1284*H1284</f>
        <v>0</v>
      </c>
      <c r="S1284" s="192">
        <v>0</v>
      </c>
      <c r="T1284" s="193">
        <f>S1284*H1284</f>
        <v>0</v>
      </c>
      <c r="AR1284" s="25" t="s">
        <v>194</v>
      </c>
      <c r="AT1284" s="25" t="s">
        <v>189</v>
      </c>
      <c r="AU1284" s="25" t="s">
        <v>80</v>
      </c>
      <c r="AY1284" s="25" t="s">
        <v>187</v>
      </c>
      <c r="BE1284" s="194">
        <f>IF(N1284="základní",J1284,0)</f>
        <v>0</v>
      </c>
      <c r="BF1284" s="194">
        <f>IF(N1284="snížená",J1284,0)</f>
        <v>0</v>
      </c>
      <c r="BG1284" s="194">
        <f>IF(N1284="zákl. přenesená",J1284,0)</f>
        <v>0</v>
      </c>
      <c r="BH1284" s="194">
        <f>IF(N1284="sníž. přenesená",J1284,0)</f>
        <v>0</v>
      </c>
      <c r="BI1284" s="194">
        <f>IF(N1284="nulová",J1284,0)</f>
        <v>0</v>
      </c>
      <c r="BJ1284" s="25" t="s">
        <v>24</v>
      </c>
      <c r="BK1284" s="194">
        <f>ROUND(I1284*H1284,2)</f>
        <v>0</v>
      </c>
      <c r="BL1284" s="25" t="s">
        <v>194</v>
      </c>
      <c r="BM1284" s="25" t="s">
        <v>1064</v>
      </c>
    </row>
    <row r="1285" spans="2:65" s="1" customFormat="1" ht="31.5" customHeight="1">
      <c r="B1285" s="182"/>
      <c r="C1285" s="183" t="s">
        <v>1065</v>
      </c>
      <c r="D1285" s="183" t="s">
        <v>189</v>
      </c>
      <c r="E1285" s="184" t="s">
        <v>1066</v>
      </c>
      <c r="F1285" s="185" t="s">
        <v>1067</v>
      </c>
      <c r="G1285" s="186" t="s">
        <v>258</v>
      </c>
      <c r="H1285" s="187">
        <v>1011.008</v>
      </c>
      <c r="I1285" s="188"/>
      <c r="J1285" s="189">
        <f>ROUND(I1285*H1285,2)</f>
        <v>0</v>
      </c>
      <c r="K1285" s="185" t="s">
        <v>193</v>
      </c>
      <c r="L1285" s="42"/>
      <c r="M1285" s="190" t="s">
        <v>5</v>
      </c>
      <c r="N1285" s="191" t="s">
        <v>44</v>
      </c>
      <c r="O1285" s="43"/>
      <c r="P1285" s="192">
        <f>O1285*H1285</f>
        <v>0</v>
      </c>
      <c r="Q1285" s="192">
        <v>0</v>
      </c>
      <c r="R1285" s="192">
        <f>Q1285*H1285</f>
        <v>0</v>
      </c>
      <c r="S1285" s="192">
        <v>0</v>
      </c>
      <c r="T1285" s="193">
        <f>S1285*H1285</f>
        <v>0</v>
      </c>
      <c r="AR1285" s="25" t="s">
        <v>194</v>
      </c>
      <c r="AT1285" s="25" t="s">
        <v>189</v>
      </c>
      <c r="AU1285" s="25" t="s">
        <v>80</v>
      </c>
      <c r="AY1285" s="25" t="s">
        <v>187</v>
      </c>
      <c r="BE1285" s="194">
        <f>IF(N1285="základní",J1285,0)</f>
        <v>0</v>
      </c>
      <c r="BF1285" s="194">
        <f>IF(N1285="snížená",J1285,0)</f>
        <v>0</v>
      </c>
      <c r="BG1285" s="194">
        <f>IF(N1285="zákl. přenesená",J1285,0)</f>
        <v>0</v>
      </c>
      <c r="BH1285" s="194">
        <f>IF(N1285="sníž. přenesená",J1285,0)</f>
        <v>0</v>
      </c>
      <c r="BI1285" s="194">
        <f>IF(N1285="nulová",J1285,0)</f>
        <v>0</v>
      </c>
      <c r="BJ1285" s="25" t="s">
        <v>24</v>
      </c>
      <c r="BK1285" s="194">
        <f>ROUND(I1285*H1285,2)</f>
        <v>0</v>
      </c>
      <c r="BL1285" s="25" t="s">
        <v>194</v>
      </c>
      <c r="BM1285" s="25" t="s">
        <v>1068</v>
      </c>
    </row>
    <row r="1286" spans="2:65" s="1" customFormat="1" ht="31.5" customHeight="1">
      <c r="B1286" s="182"/>
      <c r="C1286" s="183" t="s">
        <v>1069</v>
      </c>
      <c r="D1286" s="183" t="s">
        <v>189</v>
      </c>
      <c r="E1286" s="184" t="s">
        <v>1070</v>
      </c>
      <c r="F1286" s="185" t="s">
        <v>1071</v>
      </c>
      <c r="G1286" s="186" t="s">
        <v>258</v>
      </c>
      <c r="H1286" s="187">
        <v>30330.240000000002</v>
      </c>
      <c r="I1286" s="188"/>
      <c r="J1286" s="189">
        <f>ROUND(I1286*H1286,2)</f>
        <v>0</v>
      </c>
      <c r="K1286" s="185" t="s">
        <v>193</v>
      </c>
      <c r="L1286" s="42"/>
      <c r="M1286" s="190" t="s">
        <v>5</v>
      </c>
      <c r="N1286" s="191" t="s">
        <v>44</v>
      </c>
      <c r="O1286" s="43"/>
      <c r="P1286" s="192">
        <f>O1286*H1286</f>
        <v>0</v>
      </c>
      <c r="Q1286" s="192">
        <v>0</v>
      </c>
      <c r="R1286" s="192">
        <f>Q1286*H1286</f>
        <v>0</v>
      </c>
      <c r="S1286" s="192">
        <v>0</v>
      </c>
      <c r="T1286" s="193">
        <f>S1286*H1286</f>
        <v>0</v>
      </c>
      <c r="AR1286" s="25" t="s">
        <v>194</v>
      </c>
      <c r="AT1286" s="25" t="s">
        <v>189</v>
      </c>
      <c r="AU1286" s="25" t="s">
        <v>80</v>
      </c>
      <c r="AY1286" s="25" t="s">
        <v>187</v>
      </c>
      <c r="BE1286" s="194">
        <f>IF(N1286="základní",J1286,0)</f>
        <v>0</v>
      </c>
      <c r="BF1286" s="194">
        <f>IF(N1286="snížená",J1286,0)</f>
        <v>0</v>
      </c>
      <c r="BG1286" s="194">
        <f>IF(N1286="zákl. přenesená",J1286,0)</f>
        <v>0</v>
      </c>
      <c r="BH1286" s="194">
        <f>IF(N1286="sníž. přenesená",J1286,0)</f>
        <v>0</v>
      </c>
      <c r="BI1286" s="194">
        <f>IF(N1286="nulová",J1286,0)</f>
        <v>0</v>
      </c>
      <c r="BJ1286" s="25" t="s">
        <v>24</v>
      </c>
      <c r="BK1286" s="194">
        <f>ROUND(I1286*H1286,2)</f>
        <v>0</v>
      </c>
      <c r="BL1286" s="25" t="s">
        <v>194</v>
      </c>
      <c r="BM1286" s="25" t="s">
        <v>1072</v>
      </c>
    </row>
    <row r="1287" spans="2:65" s="13" customFormat="1">
      <c r="B1287" s="204"/>
      <c r="D1287" s="221" t="s">
        <v>196</v>
      </c>
      <c r="E1287" s="246" t="s">
        <v>5</v>
      </c>
      <c r="F1287" s="247" t="s">
        <v>1073</v>
      </c>
      <c r="H1287" s="248">
        <v>30330.240000000002</v>
      </c>
      <c r="I1287" s="208"/>
      <c r="L1287" s="204"/>
      <c r="M1287" s="209"/>
      <c r="N1287" s="210"/>
      <c r="O1287" s="210"/>
      <c r="P1287" s="210"/>
      <c r="Q1287" s="210"/>
      <c r="R1287" s="210"/>
      <c r="S1287" s="210"/>
      <c r="T1287" s="211"/>
      <c r="AT1287" s="205" t="s">
        <v>196</v>
      </c>
      <c r="AU1287" s="205" t="s">
        <v>80</v>
      </c>
      <c r="AV1287" s="13" t="s">
        <v>80</v>
      </c>
      <c r="AW1287" s="13" t="s">
        <v>37</v>
      </c>
      <c r="AX1287" s="13" t="s">
        <v>24</v>
      </c>
      <c r="AY1287" s="205" t="s">
        <v>187</v>
      </c>
    </row>
    <row r="1288" spans="2:65" s="1" customFormat="1" ht="22.5" customHeight="1">
      <c r="B1288" s="182"/>
      <c r="C1288" s="183" t="s">
        <v>1074</v>
      </c>
      <c r="D1288" s="183" t="s">
        <v>189</v>
      </c>
      <c r="E1288" s="184" t="s">
        <v>1075</v>
      </c>
      <c r="F1288" s="185" t="s">
        <v>1076</v>
      </c>
      <c r="G1288" s="186" t="s">
        <v>258</v>
      </c>
      <c r="H1288" s="187">
        <v>324.20699999999999</v>
      </c>
      <c r="I1288" s="188"/>
      <c r="J1288" s="189">
        <f>ROUND(I1288*H1288,2)</f>
        <v>0</v>
      </c>
      <c r="K1288" s="185" t="s">
        <v>193</v>
      </c>
      <c r="L1288" s="42"/>
      <c r="M1288" s="190" t="s">
        <v>5</v>
      </c>
      <c r="N1288" s="191" t="s">
        <v>44</v>
      </c>
      <c r="O1288" s="43"/>
      <c r="P1288" s="192">
        <f>O1288*H1288</f>
        <v>0</v>
      </c>
      <c r="Q1288" s="192">
        <v>0</v>
      </c>
      <c r="R1288" s="192">
        <f>Q1288*H1288</f>
        <v>0</v>
      </c>
      <c r="S1288" s="192">
        <v>0</v>
      </c>
      <c r="T1288" s="193">
        <f>S1288*H1288</f>
        <v>0</v>
      </c>
      <c r="AR1288" s="25" t="s">
        <v>194</v>
      </c>
      <c r="AT1288" s="25" t="s">
        <v>189</v>
      </c>
      <c r="AU1288" s="25" t="s">
        <v>80</v>
      </c>
      <c r="AY1288" s="25" t="s">
        <v>187</v>
      </c>
      <c r="BE1288" s="194">
        <f>IF(N1288="základní",J1288,0)</f>
        <v>0</v>
      </c>
      <c r="BF1288" s="194">
        <f>IF(N1288="snížená",J1288,0)</f>
        <v>0</v>
      </c>
      <c r="BG1288" s="194">
        <f>IF(N1288="zákl. přenesená",J1288,0)</f>
        <v>0</v>
      </c>
      <c r="BH1288" s="194">
        <f>IF(N1288="sníž. přenesená",J1288,0)</f>
        <v>0</v>
      </c>
      <c r="BI1288" s="194">
        <f>IF(N1288="nulová",J1288,0)</f>
        <v>0</v>
      </c>
      <c r="BJ1288" s="25" t="s">
        <v>24</v>
      </c>
      <c r="BK1288" s="194">
        <f>ROUND(I1288*H1288,2)</f>
        <v>0</v>
      </c>
      <c r="BL1288" s="25" t="s">
        <v>194</v>
      </c>
      <c r="BM1288" s="25" t="s">
        <v>1077</v>
      </c>
    </row>
    <row r="1289" spans="2:65" s="12" customFormat="1">
      <c r="B1289" s="195"/>
      <c r="D1289" s="196" t="s">
        <v>196</v>
      </c>
      <c r="E1289" s="197" t="s">
        <v>5</v>
      </c>
      <c r="F1289" s="198" t="s">
        <v>1078</v>
      </c>
      <c r="H1289" s="199" t="s">
        <v>5</v>
      </c>
      <c r="I1289" s="200"/>
      <c r="L1289" s="195"/>
      <c r="M1289" s="201"/>
      <c r="N1289" s="202"/>
      <c r="O1289" s="202"/>
      <c r="P1289" s="202"/>
      <c r="Q1289" s="202"/>
      <c r="R1289" s="202"/>
      <c r="S1289" s="202"/>
      <c r="T1289" s="203"/>
      <c r="AT1289" s="199" t="s">
        <v>196</v>
      </c>
      <c r="AU1289" s="199" t="s">
        <v>80</v>
      </c>
      <c r="AV1289" s="12" t="s">
        <v>24</v>
      </c>
      <c r="AW1289" s="12" t="s">
        <v>37</v>
      </c>
      <c r="AX1289" s="12" t="s">
        <v>73</v>
      </c>
      <c r="AY1289" s="199" t="s">
        <v>187</v>
      </c>
    </row>
    <row r="1290" spans="2:65" s="13" customFormat="1">
      <c r="B1290" s="204"/>
      <c r="D1290" s="196" t="s">
        <v>196</v>
      </c>
      <c r="E1290" s="205" t="s">
        <v>5</v>
      </c>
      <c r="F1290" s="206" t="s">
        <v>1079</v>
      </c>
      <c r="H1290" s="207">
        <v>208.40700000000001</v>
      </c>
      <c r="I1290" s="208"/>
      <c r="L1290" s="204"/>
      <c r="M1290" s="209"/>
      <c r="N1290" s="210"/>
      <c r="O1290" s="210"/>
      <c r="P1290" s="210"/>
      <c r="Q1290" s="210"/>
      <c r="R1290" s="210"/>
      <c r="S1290" s="210"/>
      <c r="T1290" s="211"/>
      <c r="AT1290" s="205" t="s">
        <v>196</v>
      </c>
      <c r="AU1290" s="205" t="s">
        <v>80</v>
      </c>
      <c r="AV1290" s="13" t="s">
        <v>80</v>
      </c>
      <c r="AW1290" s="13" t="s">
        <v>37</v>
      </c>
      <c r="AX1290" s="13" t="s">
        <v>73</v>
      </c>
      <c r="AY1290" s="205" t="s">
        <v>187</v>
      </c>
    </row>
    <row r="1291" spans="2:65" s="13" customFormat="1">
      <c r="B1291" s="204"/>
      <c r="D1291" s="196" t="s">
        <v>196</v>
      </c>
      <c r="E1291" s="205" t="s">
        <v>5</v>
      </c>
      <c r="F1291" s="206" t="s">
        <v>1080</v>
      </c>
      <c r="H1291" s="207">
        <v>115.8</v>
      </c>
      <c r="I1291" s="208"/>
      <c r="L1291" s="204"/>
      <c r="M1291" s="209"/>
      <c r="N1291" s="210"/>
      <c r="O1291" s="210"/>
      <c r="P1291" s="210"/>
      <c r="Q1291" s="210"/>
      <c r="R1291" s="210"/>
      <c r="S1291" s="210"/>
      <c r="T1291" s="211"/>
      <c r="AT1291" s="205" t="s">
        <v>196</v>
      </c>
      <c r="AU1291" s="205" t="s">
        <v>80</v>
      </c>
      <c r="AV1291" s="13" t="s">
        <v>80</v>
      </c>
      <c r="AW1291" s="13" t="s">
        <v>37</v>
      </c>
      <c r="AX1291" s="13" t="s">
        <v>73</v>
      </c>
      <c r="AY1291" s="205" t="s">
        <v>187</v>
      </c>
    </row>
    <row r="1292" spans="2:65" s="14" customFormat="1">
      <c r="B1292" s="212"/>
      <c r="D1292" s="196" t="s">
        <v>196</v>
      </c>
      <c r="E1292" s="213" t="s">
        <v>5</v>
      </c>
      <c r="F1292" s="214" t="s">
        <v>201</v>
      </c>
      <c r="H1292" s="215">
        <v>324.20699999999999</v>
      </c>
      <c r="I1292" s="216"/>
      <c r="L1292" s="212"/>
      <c r="M1292" s="217"/>
      <c r="N1292" s="218"/>
      <c r="O1292" s="218"/>
      <c r="P1292" s="218"/>
      <c r="Q1292" s="218"/>
      <c r="R1292" s="218"/>
      <c r="S1292" s="218"/>
      <c r="T1292" s="219"/>
      <c r="AT1292" s="213" t="s">
        <v>196</v>
      </c>
      <c r="AU1292" s="213" t="s">
        <v>80</v>
      </c>
      <c r="AV1292" s="14" t="s">
        <v>202</v>
      </c>
      <c r="AW1292" s="14" t="s">
        <v>37</v>
      </c>
      <c r="AX1292" s="14" t="s">
        <v>73</v>
      </c>
      <c r="AY1292" s="213" t="s">
        <v>187</v>
      </c>
    </row>
    <row r="1293" spans="2:65" s="15" customFormat="1">
      <c r="B1293" s="220"/>
      <c r="D1293" s="196" t="s">
        <v>196</v>
      </c>
      <c r="E1293" s="240" t="s">
        <v>5</v>
      </c>
      <c r="F1293" s="241" t="s">
        <v>203</v>
      </c>
      <c r="H1293" s="242">
        <v>324.20699999999999</v>
      </c>
      <c r="I1293" s="225"/>
      <c r="L1293" s="220"/>
      <c r="M1293" s="226"/>
      <c r="N1293" s="227"/>
      <c r="O1293" s="227"/>
      <c r="P1293" s="227"/>
      <c r="Q1293" s="227"/>
      <c r="R1293" s="227"/>
      <c r="S1293" s="227"/>
      <c r="T1293" s="228"/>
      <c r="AT1293" s="229" t="s">
        <v>196</v>
      </c>
      <c r="AU1293" s="229" t="s">
        <v>80</v>
      </c>
      <c r="AV1293" s="15" t="s">
        <v>194</v>
      </c>
      <c r="AW1293" s="15" t="s">
        <v>37</v>
      </c>
      <c r="AX1293" s="15" t="s">
        <v>24</v>
      </c>
      <c r="AY1293" s="229" t="s">
        <v>187</v>
      </c>
    </row>
    <row r="1294" spans="2:65" s="11" customFormat="1" ht="29.85" customHeight="1">
      <c r="B1294" s="168"/>
      <c r="D1294" s="179" t="s">
        <v>72</v>
      </c>
      <c r="E1294" s="180" t="s">
        <v>1081</v>
      </c>
      <c r="F1294" s="180" t="s">
        <v>1082</v>
      </c>
      <c r="I1294" s="171"/>
      <c r="J1294" s="181">
        <f>BK1294</f>
        <v>0</v>
      </c>
      <c r="L1294" s="168"/>
      <c r="M1294" s="173"/>
      <c r="N1294" s="174"/>
      <c r="O1294" s="174"/>
      <c r="P1294" s="175">
        <f>P1295</f>
        <v>0</v>
      </c>
      <c r="Q1294" s="174"/>
      <c r="R1294" s="175">
        <f>R1295</f>
        <v>0</v>
      </c>
      <c r="S1294" s="174"/>
      <c r="T1294" s="176">
        <f>T1295</f>
        <v>0</v>
      </c>
      <c r="AR1294" s="169" t="s">
        <v>24</v>
      </c>
      <c r="AT1294" s="177" t="s">
        <v>72</v>
      </c>
      <c r="AU1294" s="177" t="s">
        <v>24</v>
      </c>
      <c r="AY1294" s="169" t="s">
        <v>187</v>
      </c>
      <c r="BK1294" s="178">
        <f>BK1295</f>
        <v>0</v>
      </c>
    </row>
    <row r="1295" spans="2:65" s="1" customFormat="1" ht="44.25" customHeight="1">
      <c r="B1295" s="182"/>
      <c r="C1295" s="183" t="s">
        <v>1083</v>
      </c>
      <c r="D1295" s="183" t="s">
        <v>189</v>
      </c>
      <c r="E1295" s="184" t="s">
        <v>1084</v>
      </c>
      <c r="F1295" s="185" t="s">
        <v>1085</v>
      </c>
      <c r="G1295" s="186" t="s">
        <v>258</v>
      </c>
      <c r="H1295" s="187">
        <v>941.38400000000001</v>
      </c>
      <c r="I1295" s="188"/>
      <c r="J1295" s="189">
        <f>ROUND(I1295*H1295,2)</f>
        <v>0</v>
      </c>
      <c r="K1295" s="185" t="s">
        <v>193</v>
      </c>
      <c r="L1295" s="42"/>
      <c r="M1295" s="190" t="s">
        <v>5</v>
      </c>
      <c r="N1295" s="191" t="s">
        <v>44</v>
      </c>
      <c r="O1295" s="43"/>
      <c r="P1295" s="192">
        <f>O1295*H1295</f>
        <v>0</v>
      </c>
      <c r="Q1295" s="192">
        <v>0</v>
      </c>
      <c r="R1295" s="192">
        <f>Q1295*H1295</f>
        <v>0</v>
      </c>
      <c r="S1295" s="192">
        <v>0</v>
      </c>
      <c r="T1295" s="193">
        <f>S1295*H1295</f>
        <v>0</v>
      </c>
      <c r="AR1295" s="25" t="s">
        <v>194</v>
      </c>
      <c r="AT1295" s="25" t="s">
        <v>189</v>
      </c>
      <c r="AU1295" s="25" t="s">
        <v>80</v>
      </c>
      <c r="AY1295" s="25" t="s">
        <v>187</v>
      </c>
      <c r="BE1295" s="194">
        <f>IF(N1295="základní",J1295,0)</f>
        <v>0</v>
      </c>
      <c r="BF1295" s="194">
        <f>IF(N1295="snížená",J1295,0)</f>
        <v>0</v>
      </c>
      <c r="BG1295" s="194">
        <f>IF(N1295="zákl. přenesená",J1295,0)</f>
        <v>0</v>
      </c>
      <c r="BH1295" s="194">
        <f>IF(N1295="sníž. přenesená",J1295,0)</f>
        <v>0</v>
      </c>
      <c r="BI1295" s="194">
        <f>IF(N1295="nulová",J1295,0)</f>
        <v>0</v>
      </c>
      <c r="BJ1295" s="25" t="s">
        <v>24</v>
      </c>
      <c r="BK1295" s="194">
        <f>ROUND(I1295*H1295,2)</f>
        <v>0</v>
      </c>
      <c r="BL1295" s="25" t="s">
        <v>194</v>
      </c>
      <c r="BM1295" s="25" t="s">
        <v>1086</v>
      </c>
    </row>
    <row r="1296" spans="2:65" s="11" customFormat="1" ht="37.35" customHeight="1">
      <c r="B1296" s="168"/>
      <c r="D1296" s="169" t="s">
        <v>72</v>
      </c>
      <c r="E1296" s="170" t="s">
        <v>1087</v>
      </c>
      <c r="F1296" s="170" t="s">
        <v>1088</v>
      </c>
      <c r="I1296" s="171"/>
      <c r="J1296" s="172">
        <f>BK1296</f>
        <v>0</v>
      </c>
      <c r="L1296" s="168"/>
      <c r="M1296" s="173"/>
      <c r="N1296" s="174"/>
      <c r="O1296" s="174"/>
      <c r="P1296" s="175">
        <f>P1297+P1354+P1459+P1663+P1766+P1937+P2045+P2246+P2510+P2571+P2650+P2684+P2764+P2793</f>
        <v>0</v>
      </c>
      <c r="Q1296" s="174"/>
      <c r="R1296" s="175">
        <f>R1297+R1354+R1459+R1663+R1766+R1937+R2045+R2246+R2510+R2571+R2650+R2684+R2764+R2793</f>
        <v>57.786621684424198</v>
      </c>
      <c r="S1296" s="174"/>
      <c r="T1296" s="176">
        <f>T1297+T1354+T1459+T1663+T1766+T1937+T2045+T2246+T2510+T2571+T2650+T2684+T2764+T2793</f>
        <v>8.0150020000000008</v>
      </c>
      <c r="AR1296" s="169" t="s">
        <v>80</v>
      </c>
      <c r="AT1296" s="177" t="s">
        <v>72</v>
      </c>
      <c r="AU1296" s="177" t="s">
        <v>73</v>
      </c>
      <c r="AY1296" s="169" t="s">
        <v>187</v>
      </c>
      <c r="BK1296" s="178">
        <f>BK1297+BK1354+BK1459+BK1663+BK1766+BK1937+BK2045+BK2246+BK2510+BK2571+BK2650+BK2684+BK2764+BK2793</f>
        <v>0</v>
      </c>
    </row>
    <row r="1297" spans="2:65" s="11" customFormat="1" ht="19.899999999999999" customHeight="1">
      <c r="B1297" s="168"/>
      <c r="D1297" s="179" t="s">
        <v>72</v>
      </c>
      <c r="E1297" s="180" t="s">
        <v>1089</v>
      </c>
      <c r="F1297" s="180" t="s">
        <v>1090</v>
      </c>
      <c r="I1297" s="171"/>
      <c r="J1297" s="181">
        <f>BK1297</f>
        <v>0</v>
      </c>
      <c r="L1297" s="168"/>
      <c r="M1297" s="173"/>
      <c r="N1297" s="174"/>
      <c r="O1297" s="174"/>
      <c r="P1297" s="175">
        <f>SUM(P1298:P1353)</f>
        <v>0</v>
      </c>
      <c r="Q1297" s="174"/>
      <c r="R1297" s="175">
        <f>SUM(R1298:R1353)</f>
        <v>1.3515973397500001</v>
      </c>
      <c r="S1297" s="174"/>
      <c r="T1297" s="176">
        <f>SUM(T1298:T1353)</f>
        <v>0</v>
      </c>
      <c r="AR1297" s="169" t="s">
        <v>80</v>
      </c>
      <c r="AT1297" s="177" t="s">
        <v>72</v>
      </c>
      <c r="AU1297" s="177" t="s">
        <v>24</v>
      </c>
      <c r="AY1297" s="169" t="s">
        <v>187</v>
      </c>
      <c r="BK1297" s="178">
        <f>SUM(BK1298:BK1353)</f>
        <v>0</v>
      </c>
    </row>
    <row r="1298" spans="2:65" s="1" customFormat="1" ht="31.5" customHeight="1">
      <c r="B1298" s="182"/>
      <c r="C1298" s="183" t="s">
        <v>1091</v>
      </c>
      <c r="D1298" s="183" t="s">
        <v>189</v>
      </c>
      <c r="E1298" s="184" t="s">
        <v>1092</v>
      </c>
      <c r="F1298" s="185" t="s">
        <v>1093</v>
      </c>
      <c r="G1298" s="186" t="s">
        <v>277</v>
      </c>
      <c r="H1298" s="187">
        <v>206.66300000000001</v>
      </c>
      <c r="I1298" s="188"/>
      <c r="J1298" s="189">
        <f>ROUND(I1298*H1298,2)</f>
        <v>0</v>
      </c>
      <c r="K1298" s="185" t="s">
        <v>193</v>
      </c>
      <c r="L1298" s="42"/>
      <c r="M1298" s="190" t="s">
        <v>5</v>
      </c>
      <c r="N1298" s="191" t="s">
        <v>44</v>
      </c>
      <c r="O1298" s="43"/>
      <c r="P1298" s="192">
        <f>O1298*H1298</f>
        <v>0</v>
      </c>
      <c r="Q1298" s="192">
        <v>0</v>
      </c>
      <c r="R1298" s="192">
        <f>Q1298*H1298</f>
        <v>0</v>
      </c>
      <c r="S1298" s="192">
        <v>0</v>
      </c>
      <c r="T1298" s="193">
        <f>S1298*H1298</f>
        <v>0</v>
      </c>
      <c r="AR1298" s="25" t="s">
        <v>126</v>
      </c>
      <c r="AT1298" s="25" t="s">
        <v>189</v>
      </c>
      <c r="AU1298" s="25" t="s">
        <v>80</v>
      </c>
      <c r="AY1298" s="25" t="s">
        <v>187</v>
      </c>
      <c r="BE1298" s="194">
        <f>IF(N1298="základní",J1298,0)</f>
        <v>0</v>
      </c>
      <c r="BF1298" s="194">
        <f>IF(N1298="snížená",J1298,0)</f>
        <v>0</v>
      </c>
      <c r="BG1298" s="194">
        <f>IF(N1298="zákl. přenesená",J1298,0)</f>
        <v>0</v>
      </c>
      <c r="BH1298" s="194">
        <f>IF(N1298="sníž. přenesená",J1298,0)</f>
        <v>0</v>
      </c>
      <c r="BI1298" s="194">
        <f>IF(N1298="nulová",J1298,0)</f>
        <v>0</v>
      </c>
      <c r="BJ1298" s="25" t="s">
        <v>24</v>
      </c>
      <c r="BK1298" s="194">
        <f>ROUND(I1298*H1298,2)</f>
        <v>0</v>
      </c>
      <c r="BL1298" s="25" t="s">
        <v>126</v>
      </c>
      <c r="BM1298" s="25" t="s">
        <v>1094</v>
      </c>
    </row>
    <row r="1299" spans="2:65" s="12" customFormat="1">
      <c r="B1299" s="195"/>
      <c r="D1299" s="196" t="s">
        <v>196</v>
      </c>
      <c r="E1299" s="197" t="s">
        <v>5</v>
      </c>
      <c r="F1299" s="198" t="s">
        <v>1095</v>
      </c>
      <c r="H1299" s="199" t="s">
        <v>5</v>
      </c>
      <c r="I1299" s="200"/>
      <c r="L1299" s="195"/>
      <c r="M1299" s="201"/>
      <c r="N1299" s="202"/>
      <c r="O1299" s="202"/>
      <c r="P1299" s="202"/>
      <c r="Q1299" s="202"/>
      <c r="R1299" s="202"/>
      <c r="S1299" s="202"/>
      <c r="T1299" s="203"/>
      <c r="AT1299" s="199" t="s">
        <v>196</v>
      </c>
      <c r="AU1299" s="199" t="s">
        <v>80</v>
      </c>
      <c r="AV1299" s="12" t="s">
        <v>24</v>
      </c>
      <c r="AW1299" s="12" t="s">
        <v>37</v>
      </c>
      <c r="AX1299" s="12" t="s">
        <v>73</v>
      </c>
      <c r="AY1299" s="199" t="s">
        <v>187</v>
      </c>
    </row>
    <row r="1300" spans="2:65" s="12" customFormat="1">
      <c r="B1300" s="195"/>
      <c r="D1300" s="196" t="s">
        <v>196</v>
      </c>
      <c r="E1300" s="197" t="s">
        <v>5</v>
      </c>
      <c r="F1300" s="198" t="s">
        <v>479</v>
      </c>
      <c r="H1300" s="199" t="s">
        <v>5</v>
      </c>
      <c r="I1300" s="200"/>
      <c r="L1300" s="195"/>
      <c r="M1300" s="201"/>
      <c r="N1300" s="202"/>
      <c r="O1300" s="202"/>
      <c r="P1300" s="202"/>
      <c r="Q1300" s="202"/>
      <c r="R1300" s="202"/>
      <c r="S1300" s="202"/>
      <c r="T1300" s="203"/>
      <c r="AT1300" s="199" t="s">
        <v>196</v>
      </c>
      <c r="AU1300" s="199" t="s">
        <v>80</v>
      </c>
      <c r="AV1300" s="12" t="s">
        <v>24</v>
      </c>
      <c r="AW1300" s="12" t="s">
        <v>37</v>
      </c>
      <c r="AX1300" s="12" t="s">
        <v>73</v>
      </c>
      <c r="AY1300" s="199" t="s">
        <v>187</v>
      </c>
    </row>
    <row r="1301" spans="2:65" s="13" customFormat="1">
      <c r="B1301" s="204"/>
      <c r="D1301" s="196" t="s">
        <v>196</v>
      </c>
      <c r="E1301" s="205" t="s">
        <v>5</v>
      </c>
      <c r="F1301" s="206" t="s">
        <v>1096</v>
      </c>
      <c r="H1301" s="207">
        <v>151.08799999999999</v>
      </c>
      <c r="I1301" s="208"/>
      <c r="L1301" s="204"/>
      <c r="M1301" s="209"/>
      <c r="N1301" s="210"/>
      <c r="O1301" s="210"/>
      <c r="P1301" s="210"/>
      <c r="Q1301" s="210"/>
      <c r="R1301" s="210"/>
      <c r="S1301" s="210"/>
      <c r="T1301" s="211"/>
      <c r="AT1301" s="205" t="s">
        <v>196</v>
      </c>
      <c r="AU1301" s="205" t="s">
        <v>80</v>
      </c>
      <c r="AV1301" s="13" t="s">
        <v>80</v>
      </c>
      <c r="AW1301" s="13" t="s">
        <v>37</v>
      </c>
      <c r="AX1301" s="13" t="s">
        <v>73</v>
      </c>
      <c r="AY1301" s="205" t="s">
        <v>187</v>
      </c>
    </row>
    <row r="1302" spans="2:65" s="12" customFormat="1">
      <c r="B1302" s="195"/>
      <c r="D1302" s="196" t="s">
        <v>196</v>
      </c>
      <c r="E1302" s="197" t="s">
        <v>5</v>
      </c>
      <c r="F1302" s="198" t="s">
        <v>1097</v>
      </c>
      <c r="H1302" s="199" t="s">
        <v>5</v>
      </c>
      <c r="I1302" s="200"/>
      <c r="L1302" s="195"/>
      <c r="M1302" s="201"/>
      <c r="N1302" s="202"/>
      <c r="O1302" s="202"/>
      <c r="P1302" s="202"/>
      <c r="Q1302" s="202"/>
      <c r="R1302" s="202"/>
      <c r="S1302" s="202"/>
      <c r="T1302" s="203"/>
      <c r="AT1302" s="199" t="s">
        <v>196</v>
      </c>
      <c r="AU1302" s="199" t="s">
        <v>80</v>
      </c>
      <c r="AV1302" s="12" t="s">
        <v>24</v>
      </c>
      <c r="AW1302" s="12" t="s">
        <v>37</v>
      </c>
      <c r="AX1302" s="12" t="s">
        <v>73</v>
      </c>
      <c r="AY1302" s="199" t="s">
        <v>187</v>
      </c>
    </row>
    <row r="1303" spans="2:65" s="12" customFormat="1">
      <c r="B1303" s="195"/>
      <c r="D1303" s="196" t="s">
        <v>196</v>
      </c>
      <c r="E1303" s="197" t="s">
        <v>5</v>
      </c>
      <c r="F1303" s="198" t="s">
        <v>282</v>
      </c>
      <c r="H1303" s="199" t="s">
        <v>5</v>
      </c>
      <c r="I1303" s="200"/>
      <c r="L1303" s="195"/>
      <c r="M1303" s="201"/>
      <c r="N1303" s="202"/>
      <c r="O1303" s="202"/>
      <c r="P1303" s="202"/>
      <c r="Q1303" s="202"/>
      <c r="R1303" s="202"/>
      <c r="S1303" s="202"/>
      <c r="T1303" s="203"/>
      <c r="AT1303" s="199" t="s">
        <v>196</v>
      </c>
      <c r="AU1303" s="199" t="s">
        <v>80</v>
      </c>
      <c r="AV1303" s="12" t="s">
        <v>24</v>
      </c>
      <c r="AW1303" s="12" t="s">
        <v>37</v>
      </c>
      <c r="AX1303" s="12" t="s">
        <v>73</v>
      </c>
      <c r="AY1303" s="199" t="s">
        <v>187</v>
      </c>
    </row>
    <row r="1304" spans="2:65" s="13" customFormat="1">
      <c r="B1304" s="204"/>
      <c r="D1304" s="196" t="s">
        <v>196</v>
      </c>
      <c r="E1304" s="205" t="s">
        <v>5</v>
      </c>
      <c r="F1304" s="206" t="s">
        <v>5</v>
      </c>
      <c r="H1304" s="207">
        <v>0</v>
      </c>
      <c r="I1304" s="208"/>
      <c r="L1304" s="204"/>
      <c r="M1304" s="209"/>
      <c r="N1304" s="210"/>
      <c r="O1304" s="210"/>
      <c r="P1304" s="210"/>
      <c r="Q1304" s="210"/>
      <c r="R1304" s="210"/>
      <c r="S1304" s="210"/>
      <c r="T1304" s="211"/>
      <c r="AT1304" s="205" t="s">
        <v>196</v>
      </c>
      <c r="AU1304" s="205" t="s">
        <v>80</v>
      </c>
      <c r="AV1304" s="13" t="s">
        <v>80</v>
      </c>
      <c r="AW1304" s="13" t="s">
        <v>6</v>
      </c>
      <c r="AX1304" s="13" t="s">
        <v>73</v>
      </c>
      <c r="AY1304" s="205" t="s">
        <v>187</v>
      </c>
    </row>
    <row r="1305" spans="2:65" s="13" customFormat="1">
      <c r="B1305" s="204"/>
      <c r="D1305" s="196" t="s">
        <v>196</v>
      </c>
      <c r="E1305" s="205" t="s">
        <v>5</v>
      </c>
      <c r="F1305" s="206" t="s">
        <v>284</v>
      </c>
      <c r="H1305" s="207">
        <v>55.575000000000003</v>
      </c>
      <c r="I1305" s="208"/>
      <c r="L1305" s="204"/>
      <c r="M1305" s="209"/>
      <c r="N1305" s="210"/>
      <c r="O1305" s="210"/>
      <c r="P1305" s="210"/>
      <c r="Q1305" s="210"/>
      <c r="R1305" s="210"/>
      <c r="S1305" s="210"/>
      <c r="T1305" s="211"/>
      <c r="AT1305" s="205" t="s">
        <v>196</v>
      </c>
      <c r="AU1305" s="205" t="s">
        <v>80</v>
      </c>
      <c r="AV1305" s="13" t="s">
        <v>80</v>
      </c>
      <c r="AW1305" s="13" t="s">
        <v>37</v>
      </c>
      <c r="AX1305" s="13" t="s">
        <v>73</v>
      </c>
      <c r="AY1305" s="205" t="s">
        <v>187</v>
      </c>
    </row>
    <row r="1306" spans="2:65" s="14" customFormat="1">
      <c r="B1306" s="212"/>
      <c r="D1306" s="196" t="s">
        <v>196</v>
      </c>
      <c r="E1306" s="213" t="s">
        <v>5</v>
      </c>
      <c r="F1306" s="214" t="s">
        <v>201</v>
      </c>
      <c r="H1306" s="215">
        <v>206.66300000000001</v>
      </c>
      <c r="I1306" s="216"/>
      <c r="L1306" s="212"/>
      <c r="M1306" s="217"/>
      <c r="N1306" s="218"/>
      <c r="O1306" s="218"/>
      <c r="P1306" s="218"/>
      <c r="Q1306" s="218"/>
      <c r="R1306" s="218"/>
      <c r="S1306" s="218"/>
      <c r="T1306" s="219"/>
      <c r="AT1306" s="213" t="s">
        <v>196</v>
      </c>
      <c r="AU1306" s="213" t="s">
        <v>80</v>
      </c>
      <c r="AV1306" s="14" t="s">
        <v>202</v>
      </c>
      <c r="AW1306" s="14" t="s">
        <v>37</v>
      </c>
      <c r="AX1306" s="14" t="s">
        <v>73</v>
      </c>
      <c r="AY1306" s="213" t="s">
        <v>187</v>
      </c>
    </row>
    <row r="1307" spans="2:65" s="15" customFormat="1">
      <c r="B1307" s="220"/>
      <c r="D1307" s="221" t="s">
        <v>196</v>
      </c>
      <c r="E1307" s="222" t="s">
        <v>5</v>
      </c>
      <c r="F1307" s="223" t="s">
        <v>203</v>
      </c>
      <c r="H1307" s="224">
        <v>206.66300000000001</v>
      </c>
      <c r="I1307" s="225"/>
      <c r="L1307" s="220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196</v>
      </c>
      <c r="AU1307" s="229" t="s">
        <v>80</v>
      </c>
      <c r="AV1307" s="15" t="s">
        <v>194</v>
      </c>
      <c r="AW1307" s="15" t="s">
        <v>37</v>
      </c>
      <c r="AX1307" s="15" t="s">
        <v>24</v>
      </c>
      <c r="AY1307" s="229" t="s">
        <v>187</v>
      </c>
    </row>
    <row r="1308" spans="2:65" s="1" customFormat="1" ht="44.25" customHeight="1">
      <c r="B1308" s="182"/>
      <c r="C1308" s="230" t="s">
        <v>1098</v>
      </c>
      <c r="D1308" s="230" t="s">
        <v>269</v>
      </c>
      <c r="E1308" s="231" t="s">
        <v>1099</v>
      </c>
      <c r="F1308" s="232" t="s">
        <v>1100</v>
      </c>
      <c r="G1308" s="233" t="s">
        <v>258</v>
      </c>
      <c r="H1308" s="234">
        <v>8.3000000000000004E-2</v>
      </c>
      <c r="I1308" s="235"/>
      <c r="J1308" s="236">
        <f>ROUND(I1308*H1308,2)</f>
        <v>0</v>
      </c>
      <c r="K1308" s="232" t="s">
        <v>193</v>
      </c>
      <c r="L1308" s="237"/>
      <c r="M1308" s="238" t="s">
        <v>5</v>
      </c>
      <c r="N1308" s="239" t="s">
        <v>44</v>
      </c>
      <c r="O1308" s="43"/>
      <c r="P1308" s="192">
        <f>O1308*H1308</f>
        <v>0</v>
      </c>
      <c r="Q1308" s="192">
        <v>1</v>
      </c>
      <c r="R1308" s="192">
        <f>Q1308*H1308</f>
        <v>8.3000000000000004E-2</v>
      </c>
      <c r="S1308" s="192">
        <v>0</v>
      </c>
      <c r="T1308" s="193">
        <f>S1308*H1308</f>
        <v>0</v>
      </c>
      <c r="AR1308" s="25" t="s">
        <v>395</v>
      </c>
      <c r="AT1308" s="25" t="s">
        <v>269</v>
      </c>
      <c r="AU1308" s="25" t="s">
        <v>80</v>
      </c>
      <c r="AY1308" s="25" t="s">
        <v>187</v>
      </c>
      <c r="BE1308" s="194">
        <f>IF(N1308="základní",J1308,0)</f>
        <v>0</v>
      </c>
      <c r="BF1308" s="194">
        <f>IF(N1308="snížená",J1308,0)</f>
        <v>0</v>
      </c>
      <c r="BG1308" s="194">
        <f>IF(N1308="zákl. přenesená",J1308,0)</f>
        <v>0</v>
      </c>
      <c r="BH1308" s="194">
        <f>IF(N1308="sníž. přenesená",J1308,0)</f>
        <v>0</v>
      </c>
      <c r="BI1308" s="194">
        <f>IF(N1308="nulová",J1308,0)</f>
        <v>0</v>
      </c>
      <c r="BJ1308" s="25" t="s">
        <v>24</v>
      </c>
      <c r="BK1308" s="194">
        <f>ROUND(I1308*H1308,2)</f>
        <v>0</v>
      </c>
      <c r="BL1308" s="25" t="s">
        <v>126</v>
      </c>
      <c r="BM1308" s="25" t="s">
        <v>1101</v>
      </c>
    </row>
    <row r="1309" spans="2:65" s="1" customFormat="1" ht="27">
      <c r="B1309" s="42"/>
      <c r="D1309" s="196" t="s">
        <v>417</v>
      </c>
      <c r="F1309" s="243" t="s">
        <v>1102</v>
      </c>
      <c r="I1309" s="244"/>
      <c r="L1309" s="42"/>
      <c r="M1309" s="245"/>
      <c r="N1309" s="43"/>
      <c r="O1309" s="43"/>
      <c r="P1309" s="43"/>
      <c r="Q1309" s="43"/>
      <c r="R1309" s="43"/>
      <c r="S1309" s="43"/>
      <c r="T1309" s="71"/>
      <c r="AT1309" s="25" t="s">
        <v>417</v>
      </c>
      <c r="AU1309" s="25" t="s">
        <v>80</v>
      </c>
    </row>
    <row r="1310" spans="2:65" s="12" customFormat="1">
      <c r="B1310" s="195"/>
      <c r="D1310" s="196" t="s">
        <v>196</v>
      </c>
      <c r="E1310" s="197" t="s">
        <v>5</v>
      </c>
      <c r="F1310" s="198" t="s">
        <v>1103</v>
      </c>
      <c r="H1310" s="199" t="s">
        <v>5</v>
      </c>
      <c r="I1310" s="200"/>
      <c r="L1310" s="195"/>
      <c r="M1310" s="201"/>
      <c r="N1310" s="202"/>
      <c r="O1310" s="202"/>
      <c r="P1310" s="202"/>
      <c r="Q1310" s="202"/>
      <c r="R1310" s="202"/>
      <c r="S1310" s="202"/>
      <c r="T1310" s="203"/>
      <c r="AT1310" s="199" t="s">
        <v>196</v>
      </c>
      <c r="AU1310" s="199" t="s">
        <v>80</v>
      </c>
      <c r="AV1310" s="12" t="s">
        <v>24</v>
      </c>
      <c r="AW1310" s="12" t="s">
        <v>37</v>
      </c>
      <c r="AX1310" s="12" t="s">
        <v>73</v>
      </c>
      <c r="AY1310" s="199" t="s">
        <v>187</v>
      </c>
    </row>
    <row r="1311" spans="2:65" s="13" customFormat="1">
      <c r="B1311" s="204"/>
      <c r="D1311" s="196" t="s">
        <v>196</v>
      </c>
      <c r="E1311" s="205" t="s">
        <v>5</v>
      </c>
      <c r="F1311" s="206" t="s">
        <v>1104</v>
      </c>
      <c r="H1311" s="207">
        <v>8.3000000000000004E-2</v>
      </c>
      <c r="I1311" s="208"/>
      <c r="L1311" s="204"/>
      <c r="M1311" s="209"/>
      <c r="N1311" s="210"/>
      <c r="O1311" s="210"/>
      <c r="P1311" s="210"/>
      <c r="Q1311" s="210"/>
      <c r="R1311" s="210"/>
      <c r="S1311" s="210"/>
      <c r="T1311" s="211"/>
      <c r="AT1311" s="205" t="s">
        <v>196</v>
      </c>
      <c r="AU1311" s="205" t="s">
        <v>80</v>
      </c>
      <c r="AV1311" s="13" t="s">
        <v>80</v>
      </c>
      <c r="AW1311" s="13" t="s">
        <v>37</v>
      </c>
      <c r="AX1311" s="13" t="s">
        <v>73</v>
      </c>
      <c r="AY1311" s="205" t="s">
        <v>187</v>
      </c>
    </row>
    <row r="1312" spans="2:65" s="14" customFormat="1">
      <c r="B1312" s="212"/>
      <c r="D1312" s="196" t="s">
        <v>196</v>
      </c>
      <c r="E1312" s="213" t="s">
        <v>5</v>
      </c>
      <c r="F1312" s="214" t="s">
        <v>201</v>
      </c>
      <c r="H1312" s="215">
        <v>8.3000000000000004E-2</v>
      </c>
      <c r="I1312" s="216"/>
      <c r="L1312" s="212"/>
      <c r="M1312" s="217"/>
      <c r="N1312" s="218"/>
      <c r="O1312" s="218"/>
      <c r="P1312" s="218"/>
      <c r="Q1312" s="218"/>
      <c r="R1312" s="218"/>
      <c r="S1312" s="218"/>
      <c r="T1312" s="219"/>
      <c r="AT1312" s="213" t="s">
        <v>196</v>
      </c>
      <c r="AU1312" s="213" t="s">
        <v>80</v>
      </c>
      <c r="AV1312" s="14" t="s">
        <v>202</v>
      </c>
      <c r="AW1312" s="14" t="s">
        <v>37</v>
      </c>
      <c r="AX1312" s="14" t="s">
        <v>73</v>
      </c>
      <c r="AY1312" s="213" t="s">
        <v>187</v>
      </c>
    </row>
    <row r="1313" spans="2:65" s="15" customFormat="1">
      <c r="B1313" s="220"/>
      <c r="D1313" s="221" t="s">
        <v>196</v>
      </c>
      <c r="E1313" s="222" t="s">
        <v>5</v>
      </c>
      <c r="F1313" s="223" t="s">
        <v>203</v>
      </c>
      <c r="H1313" s="224">
        <v>8.3000000000000004E-2</v>
      </c>
      <c r="I1313" s="225"/>
      <c r="L1313" s="220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196</v>
      </c>
      <c r="AU1313" s="229" t="s">
        <v>80</v>
      </c>
      <c r="AV1313" s="15" t="s">
        <v>194</v>
      </c>
      <c r="AW1313" s="15" t="s">
        <v>37</v>
      </c>
      <c r="AX1313" s="15" t="s">
        <v>24</v>
      </c>
      <c r="AY1313" s="229" t="s">
        <v>187</v>
      </c>
    </row>
    <row r="1314" spans="2:65" s="1" customFormat="1" ht="31.5" customHeight="1">
      <c r="B1314" s="182"/>
      <c r="C1314" s="183" t="s">
        <v>1105</v>
      </c>
      <c r="D1314" s="183" t="s">
        <v>189</v>
      </c>
      <c r="E1314" s="184" t="s">
        <v>1106</v>
      </c>
      <c r="F1314" s="185" t="s">
        <v>1107</v>
      </c>
      <c r="G1314" s="186" t="s">
        <v>277</v>
      </c>
      <c r="H1314" s="187">
        <v>17.27</v>
      </c>
      <c r="I1314" s="188"/>
      <c r="J1314" s="189">
        <f>ROUND(I1314*H1314,2)</f>
        <v>0</v>
      </c>
      <c r="K1314" s="185" t="s">
        <v>193</v>
      </c>
      <c r="L1314" s="42"/>
      <c r="M1314" s="190" t="s">
        <v>5</v>
      </c>
      <c r="N1314" s="191" t="s">
        <v>44</v>
      </c>
      <c r="O1314" s="43"/>
      <c r="P1314" s="192">
        <f>O1314*H1314</f>
        <v>0</v>
      </c>
      <c r="Q1314" s="192">
        <v>4.0000000000000001E-3</v>
      </c>
      <c r="R1314" s="192">
        <f>Q1314*H1314</f>
        <v>6.9080000000000003E-2</v>
      </c>
      <c r="S1314" s="192">
        <v>0</v>
      </c>
      <c r="T1314" s="193">
        <f>S1314*H1314</f>
        <v>0</v>
      </c>
      <c r="AR1314" s="25" t="s">
        <v>126</v>
      </c>
      <c r="AT1314" s="25" t="s">
        <v>189</v>
      </c>
      <c r="AU1314" s="25" t="s">
        <v>80</v>
      </c>
      <c r="AY1314" s="25" t="s">
        <v>187</v>
      </c>
      <c r="BE1314" s="194">
        <f>IF(N1314="základní",J1314,0)</f>
        <v>0</v>
      </c>
      <c r="BF1314" s="194">
        <f>IF(N1314="snížená",J1314,0)</f>
        <v>0</v>
      </c>
      <c r="BG1314" s="194">
        <f>IF(N1314="zákl. přenesená",J1314,0)</f>
        <v>0</v>
      </c>
      <c r="BH1314" s="194">
        <f>IF(N1314="sníž. přenesená",J1314,0)</f>
        <v>0</v>
      </c>
      <c r="BI1314" s="194">
        <f>IF(N1314="nulová",J1314,0)</f>
        <v>0</v>
      </c>
      <c r="BJ1314" s="25" t="s">
        <v>24</v>
      </c>
      <c r="BK1314" s="194">
        <f>ROUND(I1314*H1314,2)</f>
        <v>0</v>
      </c>
      <c r="BL1314" s="25" t="s">
        <v>126</v>
      </c>
      <c r="BM1314" s="25" t="s">
        <v>1108</v>
      </c>
    </row>
    <row r="1315" spans="2:65" s="12" customFormat="1">
      <c r="B1315" s="195"/>
      <c r="D1315" s="196" t="s">
        <v>196</v>
      </c>
      <c r="E1315" s="197" t="s">
        <v>5</v>
      </c>
      <c r="F1315" s="198" t="s">
        <v>1109</v>
      </c>
      <c r="H1315" s="199" t="s">
        <v>5</v>
      </c>
      <c r="I1315" s="200"/>
      <c r="L1315" s="195"/>
      <c r="M1315" s="201"/>
      <c r="N1315" s="202"/>
      <c r="O1315" s="202"/>
      <c r="P1315" s="202"/>
      <c r="Q1315" s="202"/>
      <c r="R1315" s="202"/>
      <c r="S1315" s="202"/>
      <c r="T1315" s="203"/>
      <c r="AT1315" s="199" t="s">
        <v>196</v>
      </c>
      <c r="AU1315" s="199" t="s">
        <v>80</v>
      </c>
      <c r="AV1315" s="12" t="s">
        <v>24</v>
      </c>
      <c r="AW1315" s="12" t="s">
        <v>37</v>
      </c>
      <c r="AX1315" s="12" t="s">
        <v>73</v>
      </c>
      <c r="AY1315" s="199" t="s">
        <v>187</v>
      </c>
    </row>
    <row r="1316" spans="2:65" s="12" customFormat="1">
      <c r="B1316" s="195"/>
      <c r="D1316" s="196" t="s">
        <v>196</v>
      </c>
      <c r="E1316" s="197" t="s">
        <v>5</v>
      </c>
      <c r="F1316" s="198" t="s">
        <v>479</v>
      </c>
      <c r="H1316" s="199" t="s">
        <v>5</v>
      </c>
      <c r="I1316" s="200"/>
      <c r="L1316" s="195"/>
      <c r="M1316" s="201"/>
      <c r="N1316" s="202"/>
      <c r="O1316" s="202"/>
      <c r="P1316" s="202"/>
      <c r="Q1316" s="202"/>
      <c r="R1316" s="202"/>
      <c r="S1316" s="202"/>
      <c r="T1316" s="203"/>
      <c r="AT1316" s="199" t="s">
        <v>196</v>
      </c>
      <c r="AU1316" s="199" t="s">
        <v>80</v>
      </c>
      <c r="AV1316" s="12" t="s">
        <v>24</v>
      </c>
      <c r="AW1316" s="12" t="s">
        <v>37</v>
      </c>
      <c r="AX1316" s="12" t="s">
        <v>73</v>
      </c>
      <c r="AY1316" s="199" t="s">
        <v>187</v>
      </c>
    </row>
    <row r="1317" spans="2:65" s="12" customFormat="1">
      <c r="B1317" s="195"/>
      <c r="D1317" s="196" t="s">
        <v>196</v>
      </c>
      <c r="E1317" s="197" t="s">
        <v>5</v>
      </c>
      <c r="F1317" s="198" t="s">
        <v>1110</v>
      </c>
      <c r="H1317" s="199" t="s">
        <v>5</v>
      </c>
      <c r="I1317" s="200"/>
      <c r="L1317" s="195"/>
      <c r="M1317" s="201"/>
      <c r="N1317" s="202"/>
      <c r="O1317" s="202"/>
      <c r="P1317" s="202"/>
      <c r="Q1317" s="202"/>
      <c r="R1317" s="202"/>
      <c r="S1317" s="202"/>
      <c r="T1317" s="203"/>
      <c r="AT1317" s="199" t="s">
        <v>196</v>
      </c>
      <c r="AU1317" s="199" t="s">
        <v>80</v>
      </c>
      <c r="AV1317" s="12" t="s">
        <v>24</v>
      </c>
      <c r="AW1317" s="12" t="s">
        <v>37</v>
      </c>
      <c r="AX1317" s="12" t="s">
        <v>73</v>
      </c>
      <c r="AY1317" s="199" t="s">
        <v>187</v>
      </c>
    </row>
    <row r="1318" spans="2:65" s="13" customFormat="1">
      <c r="B1318" s="204"/>
      <c r="D1318" s="196" t="s">
        <v>196</v>
      </c>
      <c r="E1318" s="205" t="s">
        <v>5</v>
      </c>
      <c r="F1318" s="206" t="s">
        <v>1111</v>
      </c>
      <c r="H1318" s="207">
        <v>8.59</v>
      </c>
      <c r="I1318" s="208"/>
      <c r="L1318" s="204"/>
      <c r="M1318" s="209"/>
      <c r="N1318" s="210"/>
      <c r="O1318" s="210"/>
      <c r="P1318" s="210"/>
      <c r="Q1318" s="210"/>
      <c r="R1318" s="210"/>
      <c r="S1318" s="210"/>
      <c r="T1318" s="211"/>
      <c r="AT1318" s="205" t="s">
        <v>196</v>
      </c>
      <c r="AU1318" s="205" t="s">
        <v>80</v>
      </c>
      <c r="AV1318" s="13" t="s">
        <v>80</v>
      </c>
      <c r="AW1318" s="13" t="s">
        <v>37</v>
      </c>
      <c r="AX1318" s="13" t="s">
        <v>73</v>
      </c>
      <c r="AY1318" s="205" t="s">
        <v>187</v>
      </c>
    </row>
    <row r="1319" spans="2:65" s="12" customFormat="1">
      <c r="B1319" s="195"/>
      <c r="D1319" s="196" t="s">
        <v>196</v>
      </c>
      <c r="E1319" s="197" t="s">
        <v>5</v>
      </c>
      <c r="F1319" s="198" t="s">
        <v>1112</v>
      </c>
      <c r="H1319" s="199" t="s">
        <v>5</v>
      </c>
      <c r="I1319" s="200"/>
      <c r="L1319" s="195"/>
      <c r="M1319" s="201"/>
      <c r="N1319" s="202"/>
      <c r="O1319" s="202"/>
      <c r="P1319" s="202"/>
      <c r="Q1319" s="202"/>
      <c r="R1319" s="202"/>
      <c r="S1319" s="202"/>
      <c r="T1319" s="203"/>
      <c r="AT1319" s="199" t="s">
        <v>196</v>
      </c>
      <c r="AU1319" s="199" t="s">
        <v>80</v>
      </c>
      <c r="AV1319" s="12" t="s">
        <v>24</v>
      </c>
      <c r="AW1319" s="12" t="s">
        <v>37</v>
      </c>
      <c r="AX1319" s="12" t="s">
        <v>73</v>
      </c>
      <c r="AY1319" s="199" t="s">
        <v>187</v>
      </c>
    </row>
    <row r="1320" spans="2:65" s="13" customFormat="1">
      <c r="B1320" s="204"/>
      <c r="D1320" s="196" t="s">
        <v>196</v>
      </c>
      <c r="E1320" s="205" t="s">
        <v>5</v>
      </c>
      <c r="F1320" s="206" t="s">
        <v>1113</v>
      </c>
      <c r="H1320" s="207">
        <v>8.68</v>
      </c>
      <c r="I1320" s="208"/>
      <c r="L1320" s="204"/>
      <c r="M1320" s="209"/>
      <c r="N1320" s="210"/>
      <c r="O1320" s="210"/>
      <c r="P1320" s="210"/>
      <c r="Q1320" s="210"/>
      <c r="R1320" s="210"/>
      <c r="S1320" s="210"/>
      <c r="T1320" s="211"/>
      <c r="AT1320" s="205" t="s">
        <v>196</v>
      </c>
      <c r="AU1320" s="205" t="s">
        <v>80</v>
      </c>
      <c r="AV1320" s="13" t="s">
        <v>80</v>
      </c>
      <c r="AW1320" s="13" t="s">
        <v>37</v>
      </c>
      <c r="AX1320" s="13" t="s">
        <v>73</v>
      </c>
      <c r="AY1320" s="205" t="s">
        <v>187</v>
      </c>
    </row>
    <row r="1321" spans="2:65" s="14" customFormat="1">
      <c r="B1321" s="212"/>
      <c r="D1321" s="196" t="s">
        <v>196</v>
      </c>
      <c r="E1321" s="213" t="s">
        <v>5</v>
      </c>
      <c r="F1321" s="214" t="s">
        <v>201</v>
      </c>
      <c r="H1321" s="215">
        <v>17.27</v>
      </c>
      <c r="I1321" s="216"/>
      <c r="L1321" s="212"/>
      <c r="M1321" s="217"/>
      <c r="N1321" s="218"/>
      <c r="O1321" s="218"/>
      <c r="P1321" s="218"/>
      <c r="Q1321" s="218"/>
      <c r="R1321" s="218"/>
      <c r="S1321" s="218"/>
      <c r="T1321" s="219"/>
      <c r="AT1321" s="213" t="s">
        <v>196</v>
      </c>
      <c r="AU1321" s="213" t="s">
        <v>80</v>
      </c>
      <c r="AV1321" s="14" t="s">
        <v>202</v>
      </c>
      <c r="AW1321" s="14" t="s">
        <v>37</v>
      </c>
      <c r="AX1321" s="14" t="s">
        <v>73</v>
      </c>
      <c r="AY1321" s="213" t="s">
        <v>187</v>
      </c>
    </row>
    <row r="1322" spans="2:65" s="15" customFormat="1">
      <c r="B1322" s="220"/>
      <c r="D1322" s="221" t="s">
        <v>196</v>
      </c>
      <c r="E1322" s="222" t="s">
        <v>5</v>
      </c>
      <c r="F1322" s="223" t="s">
        <v>203</v>
      </c>
      <c r="H1322" s="224">
        <v>17.27</v>
      </c>
      <c r="I1322" s="225"/>
      <c r="L1322" s="220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196</v>
      </c>
      <c r="AU1322" s="229" t="s">
        <v>80</v>
      </c>
      <c r="AV1322" s="15" t="s">
        <v>194</v>
      </c>
      <c r="AW1322" s="15" t="s">
        <v>37</v>
      </c>
      <c r="AX1322" s="15" t="s">
        <v>24</v>
      </c>
      <c r="AY1322" s="229" t="s">
        <v>187</v>
      </c>
    </row>
    <row r="1323" spans="2:65" s="1" customFormat="1" ht="22.5" customHeight="1">
      <c r="B1323" s="182"/>
      <c r="C1323" s="183" t="s">
        <v>1114</v>
      </c>
      <c r="D1323" s="183" t="s">
        <v>189</v>
      </c>
      <c r="E1323" s="184" t="s">
        <v>1115</v>
      </c>
      <c r="F1323" s="185" t="s">
        <v>1116</v>
      </c>
      <c r="G1323" s="186" t="s">
        <v>277</v>
      </c>
      <c r="H1323" s="187">
        <v>47.582999999999998</v>
      </c>
      <c r="I1323" s="188"/>
      <c r="J1323" s="189">
        <f>ROUND(I1323*H1323,2)</f>
        <v>0</v>
      </c>
      <c r="K1323" s="185" t="s">
        <v>193</v>
      </c>
      <c r="L1323" s="42"/>
      <c r="M1323" s="190" t="s">
        <v>5</v>
      </c>
      <c r="N1323" s="191" t="s">
        <v>44</v>
      </c>
      <c r="O1323" s="43"/>
      <c r="P1323" s="192">
        <f>O1323*H1323</f>
        <v>0</v>
      </c>
      <c r="Q1323" s="192">
        <v>4.0000000000000001E-3</v>
      </c>
      <c r="R1323" s="192">
        <f>Q1323*H1323</f>
        <v>0.190332</v>
      </c>
      <c r="S1323" s="192">
        <v>0</v>
      </c>
      <c r="T1323" s="193">
        <f>S1323*H1323</f>
        <v>0</v>
      </c>
      <c r="AR1323" s="25" t="s">
        <v>126</v>
      </c>
      <c r="AT1323" s="25" t="s">
        <v>189</v>
      </c>
      <c r="AU1323" s="25" t="s">
        <v>80</v>
      </c>
      <c r="AY1323" s="25" t="s">
        <v>187</v>
      </c>
      <c r="BE1323" s="194">
        <f>IF(N1323="základní",J1323,0)</f>
        <v>0</v>
      </c>
      <c r="BF1323" s="194">
        <f>IF(N1323="snížená",J1323,0)</f>
        <v>0</v>
      </c>
      <c r="BG1323" s="194">
        <f>IF(N1323="zákl. přenesená",J1323,0)</f>
        <v>0</v>
      </c>
      <c r="BH1323" s="194">
        <f>IF(N1323="sníž. přenesená",J1323,0)</f>
        <v>0</v>
      </c>
      <c r="BI1323" s="194">
        <f>IF(N1323="nulová",J1323,0)</f>
        <v>0</v>
      </c>
      <c r="BJ1323" s="25" t="s">
        <v>24</v>
      </c>
      <c r="BK1323" s="194">
        <f>ROUND(I1323*H1323,2)</f>
        <v>0</v>
      </c>
      <c r="BL1323" s="25" t="s">
        <v>126</v>
      </c>
      <c r="BM1323" s="25" t="s">
        <v>1117</v>
      </c>
    </row>
    <row r="1324" spans="2:65" s="12" customFormat="1">
      <c r="B1324" s="195"/>
      <c r="D1324" s="196" t="s">
        <v>196</v>
      </c>
      <c r="E1324" s="197" t="s">
        <v>5</v>
      </c>
      <c r="F1324" s="198" t="s">
        <v>1118</v>
      </c>
      <c r="H1324" s="199" t="s">
        <v>5</v>
      </c>
      <c r="I1324" s="200"/>
      <c r="L1324" s="195"/>
      <c r="M1324" s="201"/>
      <c r="N1324" s="202"/>
      <c r="O1324" s="202"/>
      <c r="P1324" s="202"/>
      <c r="Q1324" s="202"/>
      <c r="R1324" s="202"/>
      <c r="S1324" s="202"/>
      <c r="T1324" s="203"/>
      <c r="AT1324" s="199" t="s">
        <v>196</v>
      </c>
      <c r="AU1324" s="199" t="s">
        <v>80</v>
      </c>
      <c r="AV1324" s="12" t="s">
        <v>24</v>
      </c>
      <c r="AW1324" s="12" t="s">
        <v>37</v>
      </c>
      <c r="AX1324" s="12" t="s">
        <v>73</v>
      </c>
      <c r="AY1324" s="199" t="s">
        <v>187</v>
      </c>
    </row>
    <row r="1325" spans="2:65" s="12" customFormat="1">
      <c r="B1325" s="195"/>
      <c r="D1325" s="196" t="s">
        <v>196</v>
      </c>
      <c r="E1325" s="197" t="s">
        <v>5</v>
      </c>
      <c r="F1325" s="198" t="s">
        <v>479</v>
      </c>
      <c r="H1325" s="199" t="s">
        <v>5</v>
      </c>
      <c r="I1325" s="200"/>
      <c r="L1325" s="195"/>
      <c r="M1325" s="201"/>
      <c r="N1325" s="202"/>
      <c r="O1325" s="202"/>
      <c r="P1325" s="202"/>
      <c r="Q1325" s="202"/>
      <c r="R1325" s="202"/>
      <c r="S1325" s="202"/>
      <c r="T1325" s="203"/>
      <c r="AT1325" s="199" t="s">
        <v>196</v>
      </c>
      <c r="AU1325" s="199" t="s">
        <v>80</v>
      </c>
      <c r="AV1325" s="12" t="s">
        <v>24</v>
      </c>
      <c r="AW1325" s="12" t="s">
        <v>37</v>
      </c>
      <c r="AX1325" s="12" t="s">
        <v>73</v>
      </c>
      <c r="AY1325" s="199" t="s">
        <v>187</v>
      </c>
    </row>
    <row r="1326" spans="2:65" s="12" customFormat="1">
      <c r="B1326" s="195"/>
      <c r="D1326" s="196" t="s">
        <v>196</v>
      </c>
      <c r="E1326" s="197" t="s">
        <v>5</v>
      </c>
      <c r="F1326" s="198" t="s">
        <v>1119</v>
      </c>
      <c r="H1326" s="199" t="s">
        <v>5</v>
      </c>
      <c r="I1326" s="200"/>
      <c r="L1326" s="195"/>
      <c r="M1326" s="201"/>
      <c r="N1326" s="202"/>
      <c r="O1326" s="202"/>
      <c r="P1326" s="202"/>
      <c r="Q1326" s="202"/>
      <c r="R1326" s="202"/>
      <c r="S1326" s="202"/>
      <c r="T1326" s="203"/>
      <c r="AT1326" s="199" t="s">
        <v>196</v>
      </c>
      <c r="AU1326" s="199" t="s">
        <v>80</v>
      </c>
      <c r="AV1326" s="12" t="s">
        <v>24</v>
      </c>
      <c r="AW1326" s="12" t="s">
        <v>37</v>
      </c>
      <c r="AX1326" s="12" t="s">
        <v>73</v>
      </c>
      <c r="AY1326" s="199" t="s">
        <v>187</v>
      </c>
    </row>
    <row r="1327" spans="2:65" s="13" customFormat="1">
      <c r="B1327" s="204"/>
      <c r="D1327" s="196" t="s">
        <v>196</v>
      </c>
      <c r="E1327" s="205" t="s">
        <v>5</v>
      </c>
      <c r="F1327" s="206" t="s">
        <v>1120</v>
      </c>
      <c r="H1327" s="207">
        <v>10.941000000000001</v>
      </c>
      <c r="I1327" s="208"/>
      <c r="L1327" s="204"/>
      <c r="M1327" s="209"/>
      <c r="N1327" s="210"/>
      <c r="O1327" s="210"/>
      <c r="P1327" s="210"/>
      <c r="Q1327" s="210"/>
      <c r="R1327" s="210"/>
      <c r="S1327" s="210"/>
      <c r="T1327" s="211"/>
      <c r="AT1327" s="205" t="s">
        <v>196</v>
      </c>
      <c r="AU1327" s="205" t="s">
        <v>80</v>
      </c>
      <c r="AV1327" s="13" t="s">
        <v>80</v>
      </c>
      <c r="AW1327" s="13" t="s">
        <v>37</v>
      </c>
      <c r="AX1327" s="13" t="s">
        <v>73</v>
      </c>
      <c r="AY1327" s="205" t="s">
        <v>187</v>
      </c>
    </row>
    <row r="1328" spans="2:65" s="13" customFormat="1">
      <c r="B1328" s="204"/>
      <c r="D1328" s="196" t="s">
        <v>196</v>
      </c>
      <c r="E1328" s="205" t="s">
        <v>5</v>
      </c>
      <c r="F1328" s="206" t="s">
        <v>1121</v>
      </c>
      <c r="H1328" s="207">
        <v>12.369</v>
      </c>
      <c r="I1328" s="208"/>
      <c r="L1328" s="204"/>
      <c r="M1328" s="209"/>
      <c r="N1328" s="210"/>
      <c r="O1328" s="210"/>
      <c r="P1328" s="210"/>
      <c r="Q1328" s="210"/>
      <c r="R1328" s="210"/>
      <c r="S1328" s="210"/>
      <c r="T1328" s="211"/>
      <c r="AT1328" s="205" t="s">
        <v>196</v>
      </c>
      <c r="AU1328" s="205" t="s">
        <v>80</v>
      </c>
      <c r="AV1328" s="13" t="s">
        <v>80</v>
      </c>
      <c r="AW1328" s="13" t="s">
        <v>37</v>
      </c>
      <c r="AX1328" s="13" t="s">
        <v>73</v>
      </c>
      <c r="AY1328" s="205" t="s">
        <v>187</v>
      </c>
    </row>
    <row r="1329" spans="2:65" s="12" customFormat="1">
      <c r="B1329" s="195"/>
      <c r="D1329" s="196" t="s">
        <v>196</v>
      </c>
      <c r="E1329" s="197" t="s">
        <v>5</v>
      </c>
      <c r="F1329" s="198" t="s">
        <v>1122</v>
      </c>
      <c r="H1329" s="199" t="s">
        <v>5</v>
      </c>
      <c r="I1329" s="200"/>
      <c r="L1329" s="195"/>
      <c r="M1329" s="201"/>
      <c r="N1329" s="202"/>
      <c r="O1329" s="202"/>
      <c r="P1329" s="202"/>
      <c r="Q1329" s="202"/>
      <c r="R1329" s="202"/>
      <c r="S1329" s="202"/>
      <c r="T1329" s="203"/>
      <c r="AT1329" s="199" t="s">
        <v>196</v>
      </c>
      <c r="AU1329" s="199" t="s">
        <v>80</v>
      </c>
      <c r="AV1329" s="12" t="s">
        <v>24</v>
      </c>
      <c r="AW1329" s="12" t="s">
        <v>37</v>
      </c>
      <c r="AX1329" s="12" t="s">
        <v>73</v>
      </c>
      <c r="AY1329" s="199" t="s">
        <v>187</v>
      </c>
    </row>
    <row r="1330" spans="2:65" s="13" customFormat="1">
      <c r="B1330" s="204"/>
      <c r="D1330" s="196" t="s">
        <v>196</v>
      </c>
      <c r="E1330" s="205" t="s">
        <v>5</v>
      </c>
      <c r="F1330" s="206" t="s">
        <v>1123</v>
      </c>
      <c r="H1330" s="207">
        <v>12.106999999999999</v>
      </c>
      <c r="I1330" s="208"/>
      <c r="L1330" s="204"/>
      <c r="M1330" s="209"/>
      <c r="N1330" s="210"/>
      <c r="O1330" s="210"/>
      <c r="P1330" s="210"/>
      <c r="Q1330" s="210"/>
      <c r="R1330" s="210"/>
      <c r="S1330" s="210"/>
      <c r="T1330" s="211"/>
      <c r="AT1330" s="205" t="s">
        <v>196</v>
      </c>
      <c r="AU1330" s="205" t="s">
        <v>80</v>
      </c>
      <c r="AV1330" s="13" t="s">
        <v>80</v>
      </c>
      <c r="AW1330" s="13" t="s">
        <v>37</v>
      </c>
      <c r="AX1330" s="13" t="s">
        <v>73</v>
      </c>
      <c r="AY1330" s="205" t="s">
        <v>187</v>
      </c>
    </row>
    <row r="1331" spans="2:65" s="13" customFormat="1">
      <c r="B1331" s="204"/>
      <c r="D1331" s="196" t="s">
        <v>196</v>
      </c>
      <c r="E1331" s="205" t="s">
        <v>5</v>
      </c>
      <c r="F1331" s="206" t="s">
        <v>1124</v>
      </c>
      <c r="H1331" s="207">
        <v>10.458</v>
      </c>
      <c r="I1331" s="208"/>
      <c r="L1331" s="204"/>
      <c r="M1331" s="209"/>
      <c r="N1331" s="210"/>
      <c r="O1331" s="210"/>
      <c r="P1331" s="210"/>
      <c r="Q1331" s="210"/>
      <c r="R1331" s="210"/>
      <c r="S1331" s="210"/>
      <c r="T1331" s="211"/>
      <c r="AT1331" s="205" t="s">
        <v>196</v>
      </c>
      <c r="AU1331" s="205" t="s">
        <v>80</v>
      </c>
      <c r="AV1331" s="13" t="s">
        <v>80</v>
      </c>
      <c r="AW1331" s="13" t="s">
        <v>37</v>
      </c>
      <c r="AX1331" s="13" t="s">
        <v>73</v>
      </c>
      <c r="AY1331" s="205" t="s">
        <v>187</v>
      </c>
    </row>
    <row r="1332" spans="2:65" s="12" customFormat="1">
      <c r="B1332" s="195"/>
      <c r="D1332" s="196" t="s">
        <v>196</v>
      </c>
      <c r="E1332" s="197" t="s">
        <v>5</v>
      </c>
      <c r="F1332" s="198" t="s">
        <v>1125</v>
      </c>
      <c r="H1332" s="199" t="s">
        <v>5</v>
      </c>
      <c r="I1332" s="200"/>
      <c r="L1332" s="195"/>
      <c r="M1332" s="201"/>
      <c r="N1332" s="202"/>
      <c r="O1332" s="202"/>
      <c r="P1332" s="202"/>
      <c r="Q1332" s="202"/>
      <c r="R1332" s="202"/>
      <c r="S1332" s="202"/>
      <c r="T1332" s="203"/>
      <c r="AT1332" s="199" t="s">
        <v>196</v>
      </c>
      <c r="AU1332" s="199" t="s">
        <v>80</v>
      </c>
      <c r="AV1332" s="12" t="s">
        <v>24</v>
      </c>
      <c r="AW1332" s="12" t="s">
        <v>37</v>
      </c>
      <c r="AX1332" s="12" t="s">
        <v>73</v>
      </c>
      <c r="AY1332" s="199" t="s">
        <v>187</v>
      </c>
    </row>
    <row r="1333" spans="2:65" s="13" customFormat="1">
      <c r="B1333" s="204"/>
      <c r="D1333" s="196" t="s">
        <v>196</v>
      </c>
      <c r="E1333" s="205" t="s">
        <v>5</v>
      </c>
      <c r="F1333" s="206" t="s">
        <v>1126</v>
      </c>
      <c r="H1333" s="207">
        <v>11.507999999999999</v>
      </c>
      <c r="I1333" s="208"/>
      <c r="L1333" s="204"/>
      <c r="M1333" s="209"/>
      <c r="N1333" s="210"/>
      <c r="O1333" s="210"/>
      <c r="P1333" s="210"/>
      <c r="Q1333" s="210"/>
      <c r="R1333" s="210"/>
      <c r="S1333" s="210"/>
      <c r="T1333" s="211"/>
      <c r="AT1333" s="205" t="s">
        <v>196</v>
      </c>
      <c r="AU1333" s="205" t="s">
        <v>80</v>
      </c>
      <c r="AV1333" s="13" t="s">
        <v>80</v>
      </c>
      <c r="AW1333" s="13" t="s">
        <v>37</v>
      </c>
      <c r="AX1333" s="13" t="s">
        <v>73</v>
      </c>
      <c r="AY1333" s="205" t="s">
        <v>187</v>
      </c>
    </row>
    <row r="1334" spans="2:65" s="12" customFormat="1">
      <c r="B1334" s="195"/>
      <c r="D1334" s="196" t="s">
        <v>196</v>
      </c>
      <c r="E1334" s="197" t="s">
        <v>5</v>
      </c>
      <c r="F1334" s="198" t="s">
        <v>846</v>
      </c>
      <c r="H1334" s="199" t="s">
        <v>5</v>
      </c>
      <c r="I1334" s="200"/>
      <c r="L1334" s="195"/>
      <c r="M1334" s="201"/>
      <c r="N1334" s="202"/>
      <c r="O1334" s="202"/>
      <c r="P1334" s="202"/>
      <c r="Q1334" s="202"/>
      <c r="R1334" s="202"/>
      <c r="S1334" s="202"/>
      <c r="T1334" s="203"/>
      <c r="AT1334" s="199" t="s">
        <v>196</v>
      </c>
      <c r="AU1334" s="199" t="s">
        <v>80</v>
      </c>
      <c r="AV1334" s="12" t="s">
        <v>24</v>
      </c>
      <c r="AW1334" s="12" t="s">
        <v>37</v>
      </c>
      <c r="AX1334" s="12" t="s">
        <v>73</v>
      </c>
      <c r="AY1334" s="199" t="s">
        <v>187</v>
      </c>
    </row>
    <row r="1335" spans="2:65" s="13" customFormat="1">
      <c r="B1335" s="204"/>
      <c r="D1335" s="196" t="s">
        <v>196</v>
      </c>
      <c r="E1335" s="205" t="s">
        <v>5</v>
      </c>
      <c r="F1335" s="206" t="s">
        <v>1127</v>
      </c>
      <c r="H1335" s="207">
        <v>-9.8000000000000007</v>
      </c>
      <c r="I1335" s="208"/>
      <c r="L1335" s="204"/>
      <c r="M1335" s="209"/>
      <c r="N1335" s="210"/>
      <c r="O1335" s="210"/>
      <c r="P1335" s="210"/>
      <c r="Q1335" s="210"/>
      <c r="R1335" s="210"/>
      <c r="S1335" s="210"/>
      <c r="T1335" s="211"/>
      <c r="AT1335" s="205" t="s">
        <v>196</v>
      </c>
      <c r="AU1335" s="205" t="s">
        <v>80</v>
      </c>
      <c r="AV1335" s="13" t="s">
        <v>80</v>
      </c>
      <c r="AW1335" s="13" t="s">
        <v>37</v>
      </c>
      <c r="AX1335" s="13" t="s">
        <v>73</v>
      </c>
      <c r="AY1335" s="205" t="s">
        <v>187</v>
      </c>
    </row>
    <row r="1336" spans="2:65" s="14" customFormat="1">
      <c r="B1336" s="212"/>
      <c r="D1336" s="196" t="s">
        <v>196</v>
      </c>
      <c r="E1336" s="213" t="s">
        <v>5</v>
      </c>
      <c r="F1336" s="214" t="s">
        <v>201</v>
      </c>
      <c r="H1336" s="215">
        <v>47.582999999999998</v>
      </c>
      <c r="I1336" s="216"/>
      <c r="L1336" s="212"/>
      <c r="M1336" s="217"/>
      <c r="N1336" s="218"/>
      <c r="O1336" s="218"/>
      <c r="P1336" s="218"/>
      <c r="Q1336" s="218"/>
      <c r="R1336" s="218"/>
      <c r="S1336" s="218"/>
      <c r="T1336" s="219"/>
      <c r="AT1336" s="213" t="s">
        <v>196</v>
      </c>
      <c r="AU1336" s="213" t="s">
        <v>80</v>
      </c>
      <c r="AV1336" s="14" t="s">
        <v>202</v>
      </c>
      <c r="AW1336" s="14" t="s">
        <v>37</v>
      </c>
      <c r="AX1336" s="14" t="s">
        <v>73</v>
      </c>
      <c r="AY1336" s="213" t="s">
        <v>187</v>
      </c>
    </row>
    <row r="1337" spans="2:65" s="15" customFormat="1">
      <c r="B1337" s="220"/>
      <c r="D1337" s="221" t="s">
        <v>196</v>
      </c>
      <c r="E1337" s="222" t="s">
        <v>5</v>
      </c>
      <c r="F1337" s="223" t="s">
        <v>203</v>
      </c>
      <c r="H1337" s="224">
        <v>47.582999999999998</v>
      </c>
      <c r="I1337" s="225"/>
      <c r="L1337" s="220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196</v>
      </c>
      <c r="AU1337" s="229" t="s">
        <v>80</v>
      </c>
      <c r="AV1337" s="15" t="s">
        <v>194</v>
      </c>
      <c r="AW1337" s="15" t="s">
        <v>37</v>
      </c>
      <c r="AX1337" s="15" t="s">
        <v>24</v>
      </c>
      <c r="AY1337" s="229" t="s">
        <v>187</v>
      </c>
    </row>
    <row r="1338" spans="2:65" s="1" customFormat="1" ht="22.5" customHeight="1">
      <c r="B1338" s="182"/>
      <c r="C1338" s="183" t="s">
        <v>1128</v>
      </c>
      <c r="D1338" s="183" t="s">
        <v>189</v>
      </c>
      <c r="E1338" s="184" t="s">
        <v>1129</v>
      </c>
      <c r="F1338" s="185" t="s">
        <v>1130</v>
      </c>
      <c r="G1338" s="186" t="s">
        <v>277</v>
      </c>
      <c r="H1338" s="187">
        <v>206.66300000000001</v>
      </c>
      <c r="I1338" s="188"/>
      <c r="J1338" s="189">
        <f>ROUND(I1338*H1338,2)</f>
        <v>0</v>
      </c>
      <c r="K1338" s="185" t="s">
        <v>193</v>
      </c>
      <c r="L1338" s="42"/>
      <c r="M1338" s="190" t="s">
        <v>5</v>
      </c>
      <c r="N1338" s="191" t="s">
        <v>44</v>
      </c>
      <c r="O1338" s="43"/>
      <c r="P1338" s="192">
        <f>O1338*H1338</f>
        <v>0</v>
      </c>
      <c r="Q1338" s="192">
        <v>3.9825E-4</v>
      </c>
      <c r="R1338" s="192">
        <f>Q1338*H1338</f>
        <v>8.2303539750000002E-2</v>
      </c>
      <c r="S1338" s="192">
        <v>0</v>
      </c>
      <c r="T1338" s="193">
        <f>S1338*H1338</f>
        <v>0</v>
      </c>
      <c r="AR1338" s="25" t="s">
        <v>126</v>
      </c>
      <c r="AT1338" s="25" t="s">
        <v>189</v>
      </c>
      <c r="AU1338" s="25" t="s">
        <v>80</v>
      </c>
      <c r="AY1338" s="25" t="s">
        <v>187</v>
      </c>
      <c r="BE1338" s="194">
        <f>IF(N1338="základní",J1338,0)</f>
        <v>0</v>
      </c>
      <c r="BF1338" s="194">
        <f>IF(N1338="snížená",J1338,0)</f>
        <v>0</v>
      </c>
      <c r="BG1338" s="194">
        <f>IF(N1338="zákl. přenesená",J1338,0)</f>
        <v>0</v>
      </c>
      <c r="BH1338" s="194">
        <f>IF(N1338="sníž. přenesená",J1338,0)</f>
        <v>0</v>
      </c>
      <c r="BI1338" s="194">
        <f>IF(N1338="nulová",J1338,0)</f>
        <v>0</v>
      </c>
      <c r="BJ1338" s="25" t="s">
        <v>24</v>
      </c>
      <c r="BK1338" s="194">
        <f>ROUND(I1338*H1338,2)</f>
        <v>0</v>
      </c>
      <c r="BL1338" s="25" t="s">
        <v>126</v>
      </c>
      <c r="BM1338" s="25" t="s">
        <v>1131</v>
      </c>
    </row>
    <row r="1339" spans="2:65" s="12" customFormat="1">
      <c r="B1339" s="195"/>
      <c r="D1339" s="196" t="s">
        <v>196</v>
      </c>
      <c r="E1339" s="197" t="s">
        <v>5</v>
      </c>
      <c r="F1339" s="198" t="s">
        <v>1132</v>
      </c>
      <c r="H1339" s="199" t="s">
        <v>5</v>
      </c>
      <c r="I1339" s="200"/>
      <c r="L1339" s="195"/>
      <c r="M1339" s="201"/>
      <c r="N1339" s="202"/>
      <c r="O1339" s="202"/>
      <c r="P1339" s="202"/>
      <c r="Q1339" s="202"/>
      <c r="R1339" s="202"/>
      <c r="S1339" s="202"/>
      <c r="T1339" s="203"/>
      <c r="AT1339" s="199" t="s">
        <v>196</v>
      </c>
      <c r="AU1339" s="199" t="s">
        <v>80</v>
      </c>
      <c r="AV1339" s="12" t="s">
        <v>24</v>
      </c>
      <c r="AW1339" s="12" t="s">
        <v>37</v>
      </c>
      <c r="AX1339" s="12" t="s">
        <v>73</v>
      </c>
      <c r="AY1339" s="199" t="s">
        <v>187</v>
      </c>
    </row>
    <row r="1340" spans="2:65" s="12" customFormat="1">
      <c r="B1340" s="195"/>
      <c r="D1340" s="196" t="s">
        <v>196</v>
      </c>
      <c r="E1340" s="197" t="s">
        <v>5</v>
      </c>
      <c r="F1340" s="198" t="s">
        <v>479</v>
      </c>
      <c r="H1340" s="199" t="s">
        <v>5</v>
      </c>
      <c r="I1340" s="200"/>
      <c r="L1340" s="195"/>
      <c r="M1340" s="201"/>
      <c r="N1340" s="202"/>
      <c r="O1340" s="202"/>
      <c r="P1340" s="202"/>
      <c r="Q1340" s="202"/>
      <c r="R1340" s="202"/>
      <c r="S1340" s="202"/>
      <c r="T1340" s="203"/>
      <c r="AT1340" s="199" t="s">
        <v>196</v>
      </c>
      <c r="AU1340" s="199" t="s">
        <v>80</v>
      </c>
      <c r="AV1340" s="12" t="s">
        <v>24</v>
      </c>
      <c r="AW1340" s="12" t="s">
        <v>37</v>
      </c>
      <c r="AX1340" s="12" t="s">
        <v>73</v>
      </c>
      <c r="AY1340" s="199" t="s">
        <v>187</v>
      </c>
    </row>
    <row r="1341" spans="2:65" s="13" customFormat="1">
      <c r="B1341" s="204"/>
      <c r="D1341" s="196" t="s">
        <v>196</v>
      </c>
      <c r="E1341" s="205" t="s">
        <v>5</v>
      </c>
      <c r="F1341" s="206" t="s">
        <v>1096</v>
      </c>
      <c r="H1341" s="207">
        <v>151.08799999999999</v>
      </c>
      <c r="I1341" s="208"/>
      <c r="L1341" s="204"/>
      <c r="M1341" s="209"/>
      <c r="N1341" s="210"/>
      <c r="O1341" s="210"/>
      <c r="P1341" s="210"/>
      <c r="Q1341" s="210"/>
      <c r="R1341" s="210"/>
      <c r="S1341" s="210"/>
      <c r="T1341" s="211"/>
      <c r="AT1341" s="205" t="s">
        <v>196</v>
      </c>
      <c r="AU1341" s="205" t="s">
        <v>80</v>
      </c>
      <c r="AV1341" s="13" t="s">
        <v>80</v>
      </c>
      <c r="AW1341" s="13" t="s">
        <v>37</v>
      </c>
      <c r="AX1341" s="13" t="s">
        <v>73</v>
      </c>
      <c r="AY1341" s="205" t="s">
        <v>187</v>
      </c>
    </row>
    <row r="1342" spans="2:65" s="12" customFormat="1">
      <c r="B1342" s="195"/>
      <c r="D1342" s="196" t="s">
        <v>196</v>
      </c>
      <c r="E1342" s="197" t="s">
        <v>5</v>
      </c>
      <c r="F1342" s="198" t="s">
        <v>315</v>
      </c>
      <c r="H1342" s="199" t="s">
        <v>5</v>
      </c>
      <c r="I1342" s="200"/>
      <c r="L1342" s="195"/>
      <c r="M1342" s="201"/>
      <c r="N1342" s="202"/>
      <c r="O1342" s="202"/>
      <c r="P1342" s="202"/>
      <c r="Q1342" s="202"/>
      <c r="R1342" s="202"/>
      <c r="S1342" s="202"/>
      <c r="T1342" s="203"/>
      <c r="AT1342" s="199" t="s">
        <v>196</v>
      </c>
      <c r="AU1342" s="199" t="s">
        <v>80</v>
      </c>
      <c r="AV1342" s="12" t="s">
        <v>24</v>
      </c>
      <c r="AW1342" s="12" t="s">
        <v>37</v>
      </c>
      <c r="AX1342" s="12" t="s">
        <v>73</v>
      </c>
      <c r="AY1342" s="199" t="s">
        <v>187</v>
      </c>
    </row>
    <row r="1343" spans="2:65" s="12" customFormat="1">
      <c r="B1343" s="195"/>
      <c r="D1343" s="196" t="s">
        <v>196</v>
      </c>
      <c r="E1343" s="197" t="s">
        <v>5</v>
      </c>
      <c r="F1343" s="198" t="s">
        <v>282</v>
      </c>
      <c r="H1343" s="199" t="s">
        <v>5</v>
      </c>
      <c r="I1343" s="200"/>
      <c r="L1343" s="195"/>
      <c r="M1343" s="201"/>
      <c r="N1343" s="202"/>
      <c r="O1343" s="202"/>
      <c r="P1343" s="202"/>
      <c r="Q1343" s="202"/>
      <c r="R1343" s="202"/>
      <c r="S1343" s="202"/>
      <c r="T1343" s="203"/>
      <c r="AT1343" s="199" t="s">
        <v>196</v>
      </c>
      <c r="AU1343" s="199" t="s">
        <v>80</v>
      </c>
      <c r="AV1343" s="12" t="s">
        <v>24</v>
      </c>
      <c r="AW1343" s="12" t="s">
        <v>37</v>
      </c>
      <c r="AX1343" s="12" t="s">
        <v>73</v>
      </c>
      <c r="AY1343" s="199" t="s">
        <v>187</v>
      </c>
    </row>
    <row r="1344" spans="2:65" s="12" customFormat="1">
      <c r="B1344" s="195"/>
      <c r="D1344" s="196" t="s">
        <v>196</v>
      </c>
      <c r="E1344" s="197" t="s">
        <v>5</v>
      </c>
      <c r="F1344" s="198" t="s">
        <v>283</v>
      </c>
      <c r="H1344" s="199" t="s">
        <v>5</v>
      </c>
      <c r="I1344" s="200"/>
      <c r="L1344" s="195"/>
      <c r="M1344" s="201"/>
      <c r="N1344" s="202"/>
      <c r="O1344" s="202"/>
      <c r="P1344" s="202"/>
      <c r="Q1344" s="202"/>
      <c r="R1344" s="202"/>
      <c r="S1344" s="202"/>
      <c r="T1344" s="203"/>
      <c r="AT1344" s="199" t="s">
        <v>196</v>
      </c>
      <c r="AU1344" s="199" t="s">
        <v>80</v>
      </c>
      <c r="AV1344" s="12" t="s">
        <v>24</v>
      </c>
      <c r="AW1344" s="12" t="s">
        <v>37</v>
      </c>
      <c r="AX1344" s="12" t="s">
        <v>73</v>
      </c>
      <c r="AY1344" s="199" t="s">
        <v>187</v>
      </c>
    </row>
    <row r="1345" spans="2:65" s="13" customFormat="1">
      <c r="B1345" s="204"/>
      <c r="D1345" s="196" t="s">
        <v>196</v>
      </c>
      <c r="E1345" s="205" t="s">
        <v>5</v>
      </c>
      <c r="F1345" s="206" t="s">
        <v>284</v>
      </c>
      <c r="H1345" s="207">
        <v>55.575000000000003</v>
      </c>
      <c r="I1345" s="208"/>
      <c r="L1345" s="204"/>
      <c r="M1345" s="209"/>
      <c r="N1345" s="210"/>
      <c r="O1345" s="210"/>
      <c r="P1345" s="210"/>
      <c r="Q1345" s="210"/>
      <c r="R1345" s="210"/>
      <c r="S1345" s="210"/>
      <c r="T1345" s="211"/>
      <c r="AT1345" s="205" t="s">
        <v>196</v>
      </c>
      <c r="AU1345" s="205" t="s">
        <v>80</v>
      </c>
      <c r="AV1345" s="13" t="s">
        <v>80</v>
      </c>
      <c r="AW1345" s="13" t="s">
        <v>37</v>
      </c>
      <c r="AX1345" s="13" t="s">
        <v>73</v>
      </c>
      <c r="AY1345" s="205" t="s">
        <v>187</v>
      </c>
    </row>
    <row r="1346" spans="2:65" s="14" customFormat="1">
      <c r="B1346" s="212"/>
      <c r="D1346" s="196" t="s">
        <v>196</v>
      </c>
      <c r="E1346" s="213" t="s">
        <v>5</v>
      </c>
      <c r="F1346" s="214" t="s">
        <v>201</v>
      </c>
      <c r="H1346" s="215">
        <v>206.66300000000001</v>
      </c>
      <c r="I1346" s="216"/>
      <c r="L1346" s="212"/>
      <c r="M1346" s="217"/>
      <c r="N1346" s="218"/>
      <c r="O1346" s="218"/>
      <c r="P1346" s="218"/>
      <c r="Q1346" s="218"/>
      <c r="R1346" s="218"/>
      <c r="S1346" s="218"/>
      <c r="T1346" s="219"/>
      <c r="AT1346" s="213" t="s">
        <v>196</v>
      </c>
      <c r="AU1346" s="213" t="s">
        <v>80</v>
      </c>
      <c r="AV1346" s="14" t="s">
        <v>202</v>
      </c>
      <c r="AW1346" s="14" t="s">
        <v>37</v>
      </c>
      <c r="AX1346" s="14" t="s">
        <v>73</v>
      </c>
      <c r="AY1346" s="213" t="s">
        <v>187</v>
      </c>
    </row>
    <row r="1347" spans="2:65" s="15" customFormat="1">
      <c r="B1347" s="220"/>
      <c r="D1347" s="221" t="s">
        <v>196</v>
      </c>
      <c r="E1347" s="222" t="s">
        <v>5</v>
      </c>
      <c r="F1347" s="223" t="s">
        <v>203</v>
      </c>
      <c r="H1347" s="224">
        <v>206.66300000000001</v>
      </c>
      <c r="I1347" s="225"/>
      <c r="L1347" s="220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196</v>
      </c>
      <c r="AU1347" s="229" t="s">
        <v>80</v>
      </c>
      <c r="AV1347" s="15" t="s">
        <v>194</v>
      </c>
      <c r="AW1347" s="15" t="s">
        <v>37</v>
      </c>
      <c r="AX1347" s="15" t="s">
        <v>24</v>
      </c>
      <c r="AY1347" s="229" t="s">
        <v>187</v>
      </c>
    </row>
    <row r="1348" spans="2:65" s="1" customFormat="1" ht="22.5" customHeight="1">
      <c r="B1348" s="182"/>
      <c r="C1348" s="230" t="s">
        <v>1133</v>
      </c>
      <c r="D1348" s="230" t="s">
        <v>269</v>
      </c>
      <c r="E1348" s="231" t="s">
        <v>1134</v>
      </c>
      <c r="F1348" s="232" t="s">
        <v>1135</v>
      </c>
      <c r="G1348" s="233" t="s">
        <v>277</v>
      </c>
      <c r="H1348" s="234">
        <v>237.66200000000001</v>
      </c>
      <c r="I1348" s="235"/>
      <c r="J1348" s="236">
        <f>ROUND(I1348*H1348,2)</f>
        <v>0</v>
      </c>
      <c r="K1348" s="232" t="s">
        <v>193</v>
      </c>
      <c r="L1348" s="237"/>
      <c r="M1348" s="238" t="s">
        <v>5</v>
      </c>
      <c r="N1348" s="239" t="s">
        <v>44</v>
      </c>
      <c r="O1348" s="43"/>
      <c r="P1348" s="192">
        <f>O1348*H1348</f>
        <v>0</v>
      </c>
      <c r="Q1348" s="192">
        <v>3.8999999999999998E-3</v>
      </c>
      <c r="R1348" s="192">
        <f>Q1348*H1348</f>
        <v>0.92688179999999998</v>
      </c>
      <c r="S1348" s="192">
        <v>0</v>
      </c>
      <c r="T1348" s="193">
        <f>S1348*H1348</f>
        <v>0</v>
      </c>
      <c r="AR1348" s="25" t="s">
        <v>395</v>
      </c>
      <c r="AT1348" s="25" t="s">
        <v>269</v>
      </c>
      <c r="AU1348" s="25" t="s">
        <v>80</v>
      </c>
      <c r="AY1348" s="25" t="s">
        <v>187</v>
      </c>
      <c r="BE1348" s="194">
        <f>IF(N1348="základní",J1348,0)</f>
        <v>0</v>
      </c>
      <c r="BF1348" s="194">
        <f>IF(N1348="snížená",J1348,0)</f>
        <v>0</v>
      </c>
      <c r="BG1348" s="194">
        <f>IF(N1348="zákl. přenesená",J1348,0)</f>
        <v>0</v>
      </c>
      <c r="BH1348" s="194">
        <f>IF(N1348="sníž. přenesená",J1348,0)</f>
        <v>0</v>
      </c>
      <c r="BI1348" s="194">
        <f>IF(N1348="nulová",J1348,0)</f>
        <v>0</v>
      </c>
      <c r="BJ1348" s="25" t="s">
        <v>24</v>
      </c>
      <c r="BK1348" s="194">
        <f>ROUND(I1348*H1348,2)</f>
        <v>0</v>
      </c>
      <c r="BL1348" s="25" t="s">
        <v>126</v>
      </c>
      <c r="BM1348" s="25" t="s">
        <v>1136</v>
      </c>
    </row>
    <row r="1349" spans="2:65" s="12" customFormat="1">
      <c r="B1349" s="195"/>
      <c r="D1349" s="196" t="s">
        <v>196</v>
      </c>
      <c r="E1349" s="197" t="s">
        <v>5</v>
      </c>
      <c r="F1349" s="198" t="s">
        <v>321</v>
      </c>
      <c r="H1349" s="199" t="s">
        <v>5</v>
      </c>
      <c r="I1349" s="200"/>
      <c r="L1349" s="195"/>
      <c r="M1349" s="201"/>
      <c r="N1349" s="202"/>
      <c r="O1349" s="202"/>
      <c r="P1349" s="202"/>
      <c r="Q1349" s="202"/>
      <c r="R1349" s="202"/>
      <c r="S1349" s="202"/>
      <c r="T1349" s="203"/>
      <c r="AT1349" s="199" t="s">
        <v>196</v>
      </c>
      <c r="AU1349" s="199" t="s">
        <v>80</v>
      </c>
      <c r="AV1349" s="12" t="s">
        <v>24</v>
      </c>
      <c r="AW1349" s="12" t="s">
        <v>37</v>
      </c>
      <c r="AX1349" s="12" t="s">
        <v>73</v>
      </c>
      <c r="AY1349" s="199" t="s">
        <v>187</v>
      </c>
    </row>
    <row r="1350" spans="2:65" s="13" customFormat="1">
      <c r="B1350" s="204"/>
      <c r="D1350" s="196" t="s">
        <v>196</v>
      </c>
      <c r="E1350" s="205" t="s">
        <v>5</v>
      </c>
      <c r="F1350" s="206" t="s">
        <v>1137</v>
      </c>
      <c r="H1350" s="207">
        <v>237.66200000000001</v>
      </c>
      <c r="I1350" s="208"/>
      <c r="L1350" s="204"/>
      <c r="M1350" s="209"/>
      <c r="N1350" s="210"/>
      <c r="O1350" s="210"/>
      <c r="P1350" s="210"/>
      <c r="Q1350" s="210"/>
      <c r="R1350" s="210"/>
      <c r="S1350" s="210"/>
      <c r="T1350" s="211"/>
      <c r="AT1350" s="205" t="s">
        <v>196</v>
      </c>
      <c r="AU1350" s="205" t="s">
        <v>80</v>
      </c>
      <c r="AV1350" s="13" t="s">
        <v>80</v>
      </c>
      <c r="AW1350" s="13" t="s">
        <v>37</v>
      </c>
      <c r="AX1350" s="13" t="s">
        <v>73</v>
      </c>
      <c r="AY1350" s="205" t="s">
        <v>187</v>
      </c>
    </row>
    <row r="1351" spans="2:65" s="14" customFormat="1">
      <c r="B1351" s="212"/>
      <c r="D1351" s="196" t="s">
        <v>196</v>
      </c>
      <c r="E1351" s="213" t="s">
        <v>5</v>
      </c>
      <c r="F1351" s="214" t="s">
        <v>201</v>
      </c>
      <c r="H1351" s="215">
        <v>237.66200000000001</v>
      </c>
      <c r="I1351" s="216"/>
      <c r="L1351" s="212"/>
      <c r="M1351" s="217"/>
      <c r="N1351" s="218"/>
      <c r="O1351" s="218"/>
      <c r="P1351" s="218"/>
      <c r="Q1351" s="218"/>
      <c r="R1351" s="218"/>
      <c r="S1351" s="218"/>
      <c r="T1351" s="219"/>
      <c r="AT1351" s="213" t="s">
        <v>196</v>
      </c>
      <c r="AU1351" s="213" t="s">
        <v>80</v>
      </c>
      <c r="AV1351" s="14" t="s">
        <v>202</v>
      </c>
      <c r="AW1351" s="14" t="s">
        <v>37</v>
      </c>
      <c r="AX1351" s="14" t="s">
        <v>73</v>
      </c>
      <c r="AY1351" s="213" t="s">
        <v>187</v>
      </c>
    </row>
    <row r="1352" spans="2:65" s="15" customFormat="1">
      <c r="B1352" s="220"/>
      <c r="D1352" s="221" t="s">
        <v>196</v>
      </c>
      <c r="E1352" s="222" t="s">
        <v>5</v>
      </c>
      <c r="F1352" s="223" t="s">
        <v>203</v>
      </c>
      <c r="H1352" s="224">
        <v>237.66200000000001</v>
      </c>
      <c r="I1352" s="225"/>
      <c r="L1352" s="220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196</v>
      </c>
      <c r="AU1352" s="229" t="s">
        <v>80</v>
      </c>
      <c r="AV1352" s="15" t="s">
        <v>194</v>
      </c>
      <c r="AW1352" s="15" t="s">
        <v>37</v>
      </c>
      <c r="AX1352" s="15" t="s">
        <v>24</v>
      </c>
      <c r="AY1352" s="229" t="s">
        <v>187</v>
      </c>
    </row>
    <row r="1353" spans="2:65" s="1" customFormat="1" ht="44.25" customHeight="1">
      <c r="B1353" s="182"/>
      <c r="C1353" s="183" t="s">
        <v>1138</v>
      </c>
      <c r="D1353" s="183" t="s">
        <v>189</v>
      </c>
      <c r="E1353" s="184" t="s">
        <v>1139</v>
      </c>
      <c r="F1353" s="185" t="s">
        <v>1140</v>
      </c>
      <c r="G1353" s="186" t="s">
        <v>258</v>
      </c>
      <c r="H1353" s="187">
        <v>1.3520000000000001</v>
      </c>
      <c r="I1353" s="188"/>
      <c r="J1353" s="189">
        <f>ROUND(I1353*H1353,2)</f>
        <v>0</v>
      </c>
      <c r="K1353" s="185" t="s">
        <v>193</v>
      </c>
      <c r="L1353" s="42"/>
      <c r="M1353" s="190" t="s">
        <v>5</v>
      </c>
      <c r="N1353" s="191" t="s">
        <v>44</v>
      </c>
      <c r="O1353" s="43"/>
      <c r="P1353" s="192">
        <f>O1353*H1353</f>
        <v>0</v>
      </c>
      <c r="Q1353" s="192">
        <v>0</v>
      </c>
      <c r="R1353" s="192">
        <f>Q1353*H1353</f>
        <v>0</v>
      </c>
      <c r="S1353" s="192">
        <v>0</v>
      </c>
      <c r="T1353" s="193">
        <f>S1353*H1353</f>
        <v>0</v>
      </c>
      <c r="AR1353" s="25" t="s">
        <v>126</v>
      </c>
      <c r="AT1353" s="25" t="s">
        <v>189</v>
      </c>
      <c r="AU1353" s="25" t="s">
        <v>80</v>
      </c>
      <c r="AY1353" s="25" t="s">
        <v>187</v>
      </c>
      <c r="BE1353" s="194">
        <f>IF(N1353="základní",J1353,0)</f>
        <v>0</v>
      </c>
      <c r="BF1353" s="194">
        <f>IF(N1353="snížená",J1353,0)</f>
        <v>0</v>
      </c>
      <c r="BG1353" s="194">
        <f>IF(N1353="zákl. přenesená",J1353,0)</f>
        <v>0</v>
      </c>
      <c r="BH1353" s="194">
        <f>IF(N1353="sníž. přenesená",J1353,0)</f>
        <v>0</v>
      </c>
      <c r="BI1353" s="194">
        <f>IF(N1353="nulová",J1353,0)</f>
        <v>0</v>
      </c>
      <c r="BJ1353" s="25" t="s">
        <v>24</v>
      </c>
      <c r="BK1353" s="194">
        <f>ROUND(I1353*H1353,2)</f>
        <v>0</v>
      </c>
      <c r="BL1353" s="25" t="s">
        <v>126</v>
      </c>
      <c r="BM1353" s="25" t="s">
        <v>1141</v>
      </c>
    </row>
    <row r="1354" spans="2:65" s="11" customFormat="1" ht="29.85" customHeight="1">
      <c r="B1354" s="168"/>
      <c r="D1354" s="179" t="s">
        <v>72</v>
      </c>
      <c r="E1354" s="180" t="s">
        <v>1142</v>
      </c>
      <c r="F1354" s="180" t="s">
        <v>1143</v>
      </c>
      <c r="I1354" s="171"/>
      <c r="J1354" s="181">
        <f>BK1354</f>
        <v>0</v>
      </c>
      <c r="L1354" s="168"/>
      <c r="M1354" s="173"/>
      <c r="N1354" s="174"/>
      <c r="O1354" s="174"/>
      <c r="P1354" s="175">
        <f>SUM(P1355:P1458)</f>
        <v>0</v>
      </c>
      <c r="Q1354" s="174"/>
      <c r="R1354" s="175">
        <f>SUM(R1355:R1458)</f>
        <v>3.5012368349999998</v>
      </c>
      <c r="S1354" s="174"/>
      <c r="T1354" s="176">
        <f>SUM(T1355:T1458)</f>
        <v>0</v>
      </c>
      <c r="AR1354" s="169" t="s">
        <v>80</v>
      </c>
      <c r="AT1354" s="177" t="s">
        <v>72</v>
      </c>
      <c r="AU1354" s="177" t="s">
        <v>24</v>
      </c>
      <c r="AY1354" s="169" t="s">
        <v>187</v>
      </c>
      <c r="BK1354" s="178">
        <f>SUM(BK1355:BK1458)</f>
        <v>0</v>
      </c>
    </row>
    <row r="1355" spans="2:65" s="1" customFormat="1" ht="31.5" customHeight="1">
      <c r="B1355" s="182"/>
      <c r="C1355" s="183" t="s">
        <v>1144</v>
      </c>
      <c r="D1355" s="183" t="s">
        <v>189</v>
      </c>
      <c r="E1355" s="184" t="s">
        <v>1145</v>
      </c>
      <c r="F1355" s="185" t="s">
        <v>1146</v>
      </c>
      <c r="G1355" s="186" t="s">
        <v>277</v>
      </c>
      <c r="H1355" s="187">
        <v>294.959</v>
      </c>
      <c r="I1355" s="188"/>
      <c r="J1355" s="189">
        <f>ROUND(I1355*H1355,2)</f>
        <v>0</v>
      </c>
      <c r="K1355" s="185" t="s">
        <v>193</v>
      </c>
      <c r="L1355" s="42"/>
      <c r="M1355" s="190" t="s">
        <v>5</v>
      </c>
      <c r="N1355" s="191" t="s">
        <v>44</v>
      </c>
      <c r="O1355" s="43"/>
      <c r="P1355" s="192">
        <f>O1355*H1355</f>
        <v>0</v>
      </c>
      <c r="Q1355" s="192">
        <v>0</v>
      </c>
      <c r="R1355" s="192">
        <f>Q1355*H1355</f>
        <v>0</v>
      </c>
      <c r="S1355" s="192">
        <v>0</v>
      </c>
      <c r="T1355" s="193">
        <f>S1355*H1355</f>
        <v>0</v>
      </c>
      <c r="AR1355" s="25" t="s">
        <v>126</v>
      </c>
      <c r="AT1355" s="25" t="s">
        <v>189</v>
      </c>
      <c r="AU1355" s="25" t="s">
        <v>80</v>
      </c>
      <c r="AY1355" s="25" t="s">
        <v>187</v>
      </c>
      <c r="BE1355" s="194">
        <f>IF(N1355="základní",J1355,0)</f>
        <v>0</v>
      </c>
      <c r="BF1355" s="194">
        <f>IF(N1355="snížená",J1355,0)</f>
        <v>0</v>
      </c>
      <c r="BG1355" s="194">
        <f>IF(N1355="zákl. přenesená",J1355,0)</f>
        <v>0</v>
      </c>
      <c r="BH1355" s="194">
        <f>IF(N1355="sníž. přenesená",J1355,0)</f>
        <v>0</v>
      </c>
      <c r="BI1355" s="194">
        <f>IF(N1355="nulová",J1355,0)</f>
        <v>0</v>
      </c>
      <c r="BJ1355" s="25" t="s">
        <v>24</v>
      </c>
      <c r="BK1355" s="194">
        <f>ROUND(I1355*H1355,2)</f>
        <v>0</v>
      </c>
      <c r="BL1355" s="25" t="s">
        <v>126</v>
      </c>
      <c r="BM1355" s="25" t="s">
        <v>1147</v>
      </c>
    </row>
    <row r="1356" spans="2:65" s="12" customFormat="1">
      <c r="B1356" s="195"/>
      <c r="D1356" s="196" t="s">
        <v>196</v>
      </c>
      <c r="E1356" s="197" t="s">
        <v>5</v>
      </c>
      <c r="F1356" s="198" t="s">
        <v>1148</v>
      </c>
      <c r="H1356" s="199" t="s">
        <v>5</v>
      </c>
      <c r="I1356" s="200"/>
      <c r="L1356" s="195"/>
      <c r="M1356" s="201"/>
      <c r="N1356" s="202"/>
      <c r="O1356" s="202"/>
      <c r="P1356" s="202"/>
      <c r="Q1356" s="202"/>
      <c r="R1356" s="202"/>
      <c r="S1356" s="202"/>
      <c r="T1356" s="203"/>
      <c r="AT1356" s="199" t="s">
        <v>196</v>
      </c>
      <c r="AU1356" s="199" t="s">
        <v>80</v>
      </c>
      <c r="AV1356" s="12" t="s">
        <v>24</v>
      </c>
      <c r="AW1356" s="12" t="s">
        <v>37</v>
      </c>
      <c r="AX1356" s="12" t="s">
        <v>73</v>
      </c>
      <c r="AY1356" s="199" t="s">
        <v>187</v>
      </c>
    </row>
    <row r="1357" spans="2:65" s="12" customFormat="1">
      <c r="B1357" s="195"/>
      <c r="D1357" s="196" t="s">
        <v>196</v>
      </c>
      <c r="E1357" s="197" t="s">
        <v>5</v>
      </c>
      <c r="F1357" s="198" t="s">
        <v>479</v>
      </c>
      <c r="H1357" s="199" t="s">
        <v>5</v>
      </c>
      <c r="I1357" s="200"/>
      <c r="L1357" s="195"/>
      <c r="M1357" s="201"/>
      <c r="N1357" s="202"/>
      <c r="O1357" s="202"/>
      <c r="P1357" s="202"/>
      <c r="Q1357" s="202"/>
      <c r="R1357" s="202"/>
      <c r="S1357" s="202"/>
      <c r="T1357" s="203"/>
      <c r="AT1357" s="199" t="s">
        <v>196</v>
      </c>
      <c r="AU1357" s="199" t="s">
        <v>80</v>
      </c>
      <c r="AV1357" s="12" t="s">
        <v>24</v>
      </c>
      <c r="AW1357" s="12" t="s">
        <v>37</v>
      </c>
      <c r="AX1357" s="12" t="s">
        <v>73</v>
      </c>
      <c r="AY1357" s="199" t="s">
        <v>187</v>
      </c>
    </row>
    <row r="1358" spans="2:65" s="13" customFormat="1">
      <c r="B1358" s="204"/>
      <c r="D1358" s="196" t="s">
        <v>196</v>
      </c>
      <c r="E1358" s="205" t="s">
        <v>5</v>
      </c>
      <c r="F1358" s="206" t="s">
        <v>1149</v>
      </c>
      <c r="H1358" s="207">
        <v>19.78</v>
      </c>
      <c r="I1358" s="208"/>
      <c r="L1358" s="204"/>
      <c r="M1358" s="209"/>
      <c r="N1358" s="210"/>
      <c r="O1358" s="210"/>
      <c r="P1358" s="210"/>
      <c r="Q1358" s="210"/>
      <c r="R1358" s="210"/>
      <c r="S1358" s="210"/>
      <c r="T1358" s="211"/>
      <c r="AT1358" s="205" t="s">
        <v>196</v>
      </c>
      <c r="AU1358" s="205" t="s">
        <v>80</v>
      </c>
      <c r="AV1358" s="13" t="s">
        <v>80</v>
      </c>
      <c r="AW1358" s="13" t="s">
        <v>37</v>
      </c>
      <c r="AX1358" s="13" t="s">
        <v>73</v>
      </c>
      <c r="AY1358" s="205" t="s">
        <v>187</v>
      </c>
    </row>
    <row r="1359" spans="2:65" s="13" customFormat="1">
      <c r="B1359" s="204"/>
      <c r="D1359" s="196" t="s">
        <v>196</v>
      </c>
      <c r="E1359" s="205" t="s">
        <v>5</v>
      </c>
      <c r="F1359" s="206" t="s">
        <v>1150</v>
      </c>
      <c r="H1359" s="207">
        <v>18.329999999999998</v>
      </c>
      <c r="I1359" s="208"/>
      <c r="L1359" s="204"/>
      <c r="M1359" s="209"/>
      <c r="N1359" s="210"/>
      <c r="O1359" s="210"/>
      <c r="P1359" s="210"/>
      <c r="Q1359" s="210"/>
      <c r="R1359" s="210"/>
      <c r="S1359" s="210"/>
      <c r="T1359" s="211"/>
      <c r="AT1359" s="205" t="s">
        <v>196</v>
      </c>
      <c r="AU1359" s="205" t="s">
        <v>80</v>
      </c>
      <c r="AV1359" s="13" t="s">
        <v>80</v>
      </c>
      <c r="AW1359" s="13" t="s">
        <v>37</v>
      </c>
      <c r="AX1359" s="13" t="s">
        <v>73</v>
      </c>
      <c r="AY1359" s="205" t="s">
        <v>187</v>
      </c>
    </row>
    <row r="1360" spans="2:65" s="13" customFormat="1">
      <c r="B1360" s="204"/>
      <c r="D1360" s="196" t="s">
        <v>196</v>
      </c>
      <c r="E1360" s="205" t="s">
        <v>5</v>
      </c>
      <c r="F1360" s="206" t="s">
        <v>1151</v>
      </c>
      <c r="H1360" s="207">
        <v>19.239999999999998</v>
      </c>
      <c r="I1360" s="208"/>
      <c r="L1360" s="204"/>
      <c r="M1360" s="209"/>
      <c r="N1360" s="210"/>
      <c r="O1360" s="210"/>
      <c r="P1360" s="210"/>
      <c r="Q1360" s="210"/>
      <c r="R1360" s="210"/>
      <c r="S1360" s="210"/>
      <c r="T1360" s="211"/>
      <c r="AT1360" s="205" t="s">
        <v>196</v>
      </c>
      <c r="AU1360" s="205" t="s">
        <v>80</v>
      </c>
      <c r="AV1360" s="13" t="s">
        <v>80</v>
      </c>
      <c r="AW1360" s="13" t="s">
        <v>37</v>
      </c>
      <c r="AX1360" s="13" t="s">
        <v>73</v>
      </c>
      <c r="AY1360" s="205" t="s">
        <v>187</v>
      </c>
    </row>
    <row r="1361" spans="2:65" s="13" customFormat="1">
      <c r="B1361" s="204"/>
      <c r="D1361" s="196" t="s">
        <v>196</v>
      </c>
      <c r="E1361" s="205" t="s">
        <v>5</v>
      </c>
      <c r="F1361" s="206" t="s">
        <v>1152</v>
      </c>
      <c r="H1361" s="207">
        <v>20.349</v>
      </c>
      <c r="I1361" s="208"/>
      <c r="L1361" s="204"/>
      <c r="M1361" s="209"/>
      <c r="N1361" s="210"/>
      <c r="O1361" s="210"/>
      <c r="P1361" s="210"/>
      <c r="Q1361" s="210"/>
      <c r="R1361" s="210"/>
      <c r="S1361" s="210"/>
      <c r="T1361" s="211"/>
      <c r="AT1361" s="205" t="s">
        <v>196</v>
      </c>
      <c r="AU1361" s="205" t="s">
        <v>80</v>
      </c>
      <c r="AV1361" s="13" t="s">
        <v>80</v>
      </c>
      <c r="AW1361" s="13" t="s">
        <v>37</v>
      </c>
      <c r="AX1361" s="13" t="s">
        <v>73</v>
      </c>
      <c r="AY1361" s="205" t="s">
        <v>187</v>
      </c>
    </row>
    <row r="1362" spans="2:65" s="13" customFormat="1">
      <c r="B1362" s="204"/>
      <c r="D1362" s="196" t="s">
        <v>196</v>
      </c>
      <c r="E1362" s="205" t="s">
        <v>5</v>
      </c>
      <c r="F1362" s="206" t="s">
        <v>1153</v>
      </c>
      <c r="H1362" s="207">
        <v>20.475000000000001</v>
      </c>
      <c r="I1362" s="208"/>
      <c r="L1362" s="204"/>
      <c r="M1362" s="209"/>
      <c r="N1362" s="210"/>
      <c r="O1362" s="210"/>
      <c r="P1362" s="210"/>
      <c r="Q1362" s="210"/>
      <c r="R1362" s="210"/>
      <c r="S1362" s="210"/>
      <c r="T1362" s="211"/>
      <c r="AT1362" s="205" t="s">
        <v>196</v>
      </c>
      <c r="AU1362" s="205" t="s">
        <v>80</v>
      </c>
      <c r="AV1362" s="13" t="s">
        <v>80</v>
      </c>
      <c r="AW1362" s="13" t="s">
        <v>37</v>
      </c>
      <c r="AX1362" s="13" t="s">
        <v>73</v>
      </c>
      <c r="AY1362" s="205" t="s">
        <v>187</v>
      </c>
    </row>
    <row r="1363" spans="2:65" s="13" customFormat="1">
      <c r="B1363" s="204"/>
      <c r="D1363" s="196" t="s">
        <v>196</v>
      </c>
      <c r="E1363" s="205" t="s">
        <v>5</v>
      </c>
      <c r="F1363" s="206" t="s">
        <v>1154</v>
      </c>
      <c r="H1363" s="207">
        <v>21.21</v>
      </c>
      <c r="I1363" s="208"/>
      <c r="L1363" s="204"/>
      <c r="M1363" s="209"/>
      <c r="N1363" s="210"/>
      <c r="O1363" s="210"/>
      <c r="P1363" s="210"/>
      <c r="Q1363" s="210"/>
      <c r="R1363" s="210"/>
      <c r="S1363" s="210"/>
      <c r="T1363" s="211"/>
      <c r="AT1363" s="205" t="s">
        <v>196</v>
      </c>
      <c r="AU1363" s="205" t="s">
        <v>80</v>
      </c>
      <c r="AV1363" s="13" t="s">
        <v>80</v>
      </c>
      <c r="AW1363" s="13" t="s">
        <v>37</v>
      </c>
      <c r="AX1363" s="13" t="s">
        <v>73</v>
      </c>
      <c r="AY1363" s="205" t="s">
        <v>187</v>
      </c>
    </row>
    <row r="1364" spans="2:65" s="14" customFormat="1">
      <c r="B1364" s="212"/>
      <c r="D1364" s="196" t="s">
        <v>196</v>
      </c>
      <c r="E1364" s="213" t="s">
        <v>5</v>
      </c>
      <c r="F1364" s="214" t="s">
        <v>201</v>
      </c>
      <c r="H1364" s="215">
        <v>119.384</v>
      </c>
      <c r="I1364" s="216"/>
      <c r="L1364" s="212"/>
      <c r="M1364" s="217"/>
      <c r="N1364" s="218"/>
      <c r="O1364" s="218"/>
      <c r="P1364" s="218"/>
      <c r="Q1364" s="218"/>
      <c r="R1364" s="218"/>
      <c r="S1364" s="218"/>
      <c r="T1364" s="219"/>
      <c r="AT1364" s="213" t="s">
        <v>196</v>
      </c>
      <c r="AU1364" s="213" t="s">
        <v>80</v>
      </c>
      <c r="AV1364" s="14" t="s">
        <v>202</v>
      </c>
      <c r="AW1364" s="14" t="s">
        <v>37</v>
      </c>
      <c r="AX1364" s="14" t="s">
        <v>73</v>
      </c>
      <c r="AY1364" s="213" t="s">
        <v>187</v>
      </c>
    </row>
    <row r="1365" spans="2:65" s="12" customFormat="1">
      <c r="B1365" s="195"/>
      <c r="D1365" s="196" t="s">
        <v>196</v>
      </c>
      <c r="E1365" s="197" t="s">
        <v>5</v>
      </c>
      <c r="F1365" s="198" t="s">
        <v>458</v>
      </c>
      <c r="H1365" s="199" t="s">
        <v>5</v>
      </c>
      <c r="I1365" s="200"/>
      <c r="L1365" s="195"/>
      <c r="M1365" s="201"/>
      <c r="N1365" s="202"/>
      <c r="O1365" s="202"/>
      <c r="P1365" s="202"/>
      <c r="Q1365" s="202"/>
      <c r="R1365" s="202"/>
      <c r="S1365" s="202"/>
      <c r="T1365" s="203"/>
      <c r="AT1365" s="199" t="s">
        <v>196</v>
      </c>
      <c r="AU1365" s="199" t="s">
        <v>80</v>
      </c>
      <c r="AV1365" s="12" t="s">
        <v>24</v>
      </c>
      <c r="AW1365" s="12" t="s">
        <v>37</v>
      </c>
      <c r="AX1365" s="12" t="s">
        <v>73</v>
      </c>
      <c r="AY1365" s="199" t="s">
        <v>187</v>
      </c>
    </row>
    <row r="1366" spans="2:65" s="12" customFormat="1">
      <c r="B1366" s="195"/>
      <c r="D1366" s="196" t="s">
        <v>196</v>
      </c>
      <c r="E1366" s="197" t="s">
        <v>5</v>
      </c>
      <c r="F1366" s="198" t="s">
        <v>753</v>
      </c>
      <c r="H1366" s="199" t="s">
        <v>5</v>
      </c>
      <c r="I1366" s="200"/>
      <c r="L1366" s="195"/>
      <c r="M1366" s="201"/>
      <c r="N1366" s="202"/>
      <c r="O1366" s="202"/>
      <c r="P1366" s="202"/>
      <c r="Q1366" s="202"/>
      <c r="R1366" s="202"/>
      <c r="S1366" s="202"/>
      <c r="T1366" s="203"/>
      <c r="AT1366" s="199" t="s">
        <v>196</v>
      </c>
      <c r="AU1366" s="199" t="s">
        <v>80</v>
      </c>
      <c r="AV1366" s="12" t="s">
        <v>24</v>
      </c>
      <c r="AW1366" s="12" t="s">
        <v>37</v>
      </c>
      <c r="AX1366" s="12" t="s">
        <v>73</v>
      </c>
      <c r="AY1366" s="199" t="s">
        <v>187</v>
      </c>
    </row>
    <row r="1367" spans="2:65" s="13" customFormat="1">
      <c r="B1367" s="204"/>
      <c r="D1367" s="196" t="s">
        <v>196</v>
      </c>
      <c r="E1367" s="205" t="s">
        <v>5</v>
      </c>
      <c r="F1367" s="206" t="s">
        <v>1155</v>
      </c>
      <c r="H1367" s="207">
        <v>120</v>
      </c>
      <c r="I1367" s="208"/>
      <c r="L1367" s="204"/>
      <c r="M1367" s="209"/>
      <c r="N1367" s="210"/>
      <c r="O1367" s="210"/>
      <c r="P1367" s="210"/>
      <c r="Q1367" s="210"/>
      <c r="R1367" s="210"/>
      <c r="S1367" s="210"/>
      <c r="T1367" s="211"/>
      <c r="AT1367" s="205" t="s">
        <v>196</v>
      </c>
      <c r="AU1367" s="205" t="s">
        <v>80</v>
      </c>
      <c r="AV1367" s="13" t="s">
        <v>80</v>
      </c>
      <c r="AW1367" s="13" t="s">
        <v>37</v>
      </c>
      <c r="AX1367" s="13" t="s">
        <v>73</v>
      </c>
      <c r="AY1367" s="205" t="s">
        <v>187</v>
      </c>
    </row>
    <row r="1368" spans="2:65" s="14" customFormat="1">
      <c r="B1368" s="212"/>
      <c r="D1368" s="196" t="s">
        <v>196</v>
      </c>
      <c r="E1368" s="213" t="s">
        <v>5</v>
      </c>
      <c r="F1368" s="214" t="s">
        <v>201</v>
      </c>
      <c r="H1368" s="215">
        <v>120</v>
      </c>
      <c r="I1368" s="216"/>
      <c r="L1368" s="212"/>
      <c r="M1368" s="217"/>
      <c r="N1368" s="218"/>
      <c r="O1368" s="218"/>
      <c r="P1368" s="218"/>
      <c r="Q1368" s="218"/>
      <c r="R1368" s="218"/>
      <c r="S1368" s="218"/>
      <c r="T1368" s="219"/>
      <c r="AT1368" s="213" t="s">
        <v>196</v>
      </c>
      <c r="AU1368" s="213" t="s">
        <v>80</v>
      </c>
      <c r="AV1368" s="14" t="s">
        <v>202</v>
      </c>
      <c r="AW1368" s="14" t="s">
        <v>37</v>
      </c>
      <c r="AX1368" s="14" t="s">
        <v>73</v>
      </c>
      <c r="AY1368" s="213" t="s">
        <v>187</v>
      </c>
    </row>
    <row r="1369" spans="2:65" s="12" customFormat="1">
      <c r="B1369" s="195"/>
      <c r="D1369" s="196" t="s">
        <v>196</v>
      </c>
      <c r="E1369" s="197" t="s">
        <v>5</v>
      </c>
      <c r="F1369" s="198" t="s">
        <v>315</v>
      </c>
      <c r="H1369" s="199" t="s">
        <v>5</v>
      </c>
      <c r="I1369" s="200"/>
      <c r="L1369" s="195"/>
      <c r="M1369" s="201"/>
      <c r="N1369" s="202"/>
      <c r="O1369" s="202"/>
      <c r="P1369" s="202"/>
      <c r="Q1369" s="202"/>
      <c r="R1369" s="202"/>
      <c r="S1369" s="202"/>
      <c r="T1369" s="203"/>
      <c r="AT1369" s="199" t="s">
        <v>196</v>
      </c>
      <c r="AU1369" s="199" t="s">
        <v>80</v>
      </c>
      <c r="AV1369" s="12" t="s">
        <v>24</v>
      </c>
      <c r="AW1369" s="12" t="s">
        <v>37</v>
      </c>
      <c r="AX1369" s="12" t="s">
        <v>73</v>
      </c>
      <c r="AY1369" s="199" t="s">
        <v>187</v>
      </c>
    </row>
    <row r="1370" spans="2:65" s="12" customFormat="1">
      <c r="B1370" s="195"/>
      <c r="D1370" s="196" t="s">
        <v>196</v>
      </c>
      <c r="E1370" s="197" t="s">
        <v>5</v>
      </c>
      <c r="F1370" s="198" t="s">
        <v>282</v>
      </c>
      <c r="H1370" s="199" t="s">
        <v>5</v>
      </c>
      <c r="I1370" s="200"/>
      <c r="L1370" s="195"/>
      <c r="M1370" s="201"/>
      <c r="N1370" s="202"/>
      <c r="O1370" s="202"/>
      <c r="P1370" s="202"/>
      <c r="Q1370" s="202"/>
      <c r="R1370" s="202"/>
      <c r="S1370" s="202"/>
      <c r="T1370" s="203"/>
      <c r="AT1370" s="199" t="s">
        <v>196</v>
      </c>
      <c r="AU1370" s="199" t="s">
        <v>80</v>
      </c>
      <c r="AV1370" s="12" t="s">
        <v>24</v>
      </c>
      <c r="AW1370" s="12" t="s">
        <v>37</v>
      </c>
      <c r="AX1370" s="12" t="s">
        <v>73</v>
      </c>
      <c r="AY1370" s="199" t="s">
        <v>187</v>
      </c>
    </row>
    <row r="1371" spans="2:65" s="13" customFormat="1">
      <c r="B1371" s="204"/>
      <c r="D1371" s="196" t="s">
        <v>196</v>
      </c>
      <c r="E1371" s="205" t="s">
        <v>5</v>
      </c>
      <c r="F1371" s="206" t="s">
        <v>284</v>
      </c>
      <c r="H1371" s="207">
        <v>55.575000000000003</v>
      </c>
      <c r="I1371" s="208"/>
      <c r="L1371" s="204"/>
      <c r="M1371" s="209"/>
      <c r="N1371" s="210"/>
      <c r="O1371" s="210"/>
      <c r="P1371" s="210"/>
      <c r="Q1371" s="210"/>
      <c r="R1371" s="210"/>
      <c r="S1371" s="210"/>
      <c r="T1371" s="211"/>
      <c r="AT1371" s="205" t="s">
        <v>196</v>
      </c>
      <c r="AU1371" s="205" t="s">
        <v>80</v>
      </c>
      <c r="AV1371" s="13" t="s">
        <v>80</v>
      </c>
      <c r="AW1371" s="13" t="s">
        <v>37</v>
      </c>
      <c r="AX1371" s="13" t="s">
        <v>73</v>
      </c>
      <c r="AY1371" s="205" t="s">
        <v>187</v>
      </c>
    </row>
    <row r="1372" spans="2:65" s="14" customFormat="1">
      <c r="B1372" s="212"/>
      <c r="D1372" s="196" t="s">
        <v>196</v>
      </c>
      <c r="E1372" s="213" t="s">
        <v>5</v>
      </c>
      <c r="F1372" s="214" t="s">
        <v>201</v>
      </c>
      <c r="H1372" s="215">
        <v>55.575000000000003</v>
      </c>
      <c r="I1372" s="216"/>
      <c r="L1372" s="212"/>
      <c r="M1372" s="217"/>
      <c r="N1372" s="218"/>
      <c r="O1372" s="218"/>
      <c r="P1372" s="218"/>
      <c r="Q1372" s="218"/>
      <c r="R1372" s="218"/>
      <c r="S1372" s="218"/>
      <c r="T1372" s="219"/>
      <c r="AT1372" s="213" t="s">
        <v>196</v>
      </c>
      <c r="AU1372" s="213" t="s">
        <v>80</v>
      </c>
      <c r="AV1372" s="14" t="s">
        <v>202</v>
      </c>
      <c r="AW1372" s="14" t="s">
        <v>37</v>
      </c>
      <c r="AX1372" s="14" t="s">
        <v>73</v>
      </c>
      <c r="AY1372" s="213" t="s">
        <v>187</v>
      </c>
    </row>
    <row r="1373" spans="2:65" s="15" customFormat="1">
      <c r="B1373" s="220"/>
      <c r="D1373" s="221" t="s">
        <v>196</v>
      </c>
      <c r="E1373" s="222" t="s">
        <v>5</v>
      </c>
      <c r="F1373" s="223" t="s">
        <v>203</v>
      </c>
      <c r="H1373" s="224">
        <v>294.959</v>
      </c>
      <c r="I1373" s="225"/>
      <c r="L1373" s="220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196</v>
      </c>
      <c r="AU1373" s="229" t="s">
        <v>80</v>
      </c>
      <c r="AV1373" s="15" t="s">
        <v>194</v>
      </c>
      <c r="AW1373" s="15" t="s">
        <v>37</v>
      </c>
      <c r="AX1373" s="15" t="s">
        <v>24</v>
      </c>
      <c r="AY1373" s="229" t="s">
        <v>187</v>
      </c>
    </row>
    <row r="1374" spans="2:65" s="1" customFormat="1" ht="44.25" customHeight="1">
      <c r="B1374" s="182"/>
      <c r="C1374" s="230" t="s">
        <v>1156</v>
      </c>
      <c r="D1374" s="230" t="s">
        <v>269</v>
      </c>
      <c r="E1374" s="231" t="s">
        <v>1157</v>
      </c>
      <c r="F1374" s="232" t="s">
        <v>1158</v>
      </c>
      <c r="G1374" s="233" t="s">
        <v>277</v>
      </c>
      <c r="H1374" s="234">
        <v>192.45500000000001</v>
      </c>
      <c r="I1374" s="235"/>
      <c r="J1374" s="236">
        <f>ROUND(I1374*H1374,2)</f>
        <v>0</v>
      </c>
      <c r="K1374" s="232" t="s">
        <v>193</v>
      </c>
      <c r="L1374" s="237"/>
      <c r="M1374" s="238" t="s">
        <v>5</v>
      </c>
      <c r="N1374" s="239" t="s">
        <v>44</v>
      </c>
      <c r="O1374" s="43"/>
      <c r="P1374" s="192">
        <f>O1374*H1374</f>
        <v>0</v>
      </c>
      <c r="Q1374" s="192">
        <v>3.5000000000000001E-3</v>
      </c>
      <c r="R1374" s="192">
        <f>Q1374*H1374</f>
        <v>0.67359250000000004</v>
      </c>
      <c r="S1374" s="192">
        <v>0</v>
      </c>
      <c r="T1374" s="193">
        <f>S1374*H1374</f>
        <v>0</v>
      </c>
      <c r="AR1374" s="25" t="s">
        <v>395</v>
      </c>
      <c r="AT1374" s="25" t="s">
        <v>269</v>
      </c>
      <c r="AU1374" s="25" t="s">
        <v>80</v>
      </c>
      <c r="AY1374" s="25" t="s">
        <v>187</v>
      </c>
      <c r="BE1374" s="194">
        <f>IF(N1374="základní",J1374,0)</f>
        <v>0</v>
      </c>
      <c r="BF1374" s="194">
        <f>IF(N1374="snížená",J1374,0)</f>
        <v>0</v>
      </c>
      <c r="BG1374" s="194">
        <f>IF(N1374="zákl. přenesená",J1374,0)</f>
        <v>0</v>
      </c>
      <c r="BH1374" s="194">
        <f>IF(N1374="sníž. přenesená",J1374,0)</f>
        <v>0</v>
      </c>
      <c r="BI1374" s="194">
        <f>IF(N1374="nulová",J1374,0)</f>
        <v>0</v>
      </c>
      <c r="BJ1374" s="25" t="s">
        <v>24</v>
      </c>
      <c r="BK1374" s="194">
        <f>ROUND(I1374*H1374,2)</f>
        <v>0</v>
      </c>
      <c r="BL1374" s="25" t="s">
        <v>126</v>
      </c>
      <c r="BM1374" s="25" t="s">
        <v>1159</v>
      </c>
    </row>
    <row r="1375" spans="2:65" s="1" customFormat="1" ht="27">
      <c r="B1375" s="42"/>
      <c r="D1375" s="196" t="s">
        <v>417</v>
      </c>
      <c r="F1375" s="243" t="s">
        <v>1160</v>
      </c>
      <c r="I1375" s="244"/>
      <c r="L1375" s="42"/>
      <c r="M1375" s="245"/>
      <c r="N1375" s="43"/>
      <c r="O1375" s="43"/>
      <c r="P1375" s="43"/>
      <c r="Q1375" s="43"/>
      <c r="R1375" s="43"/>
      <c r="S1375" s="43"/>
      <c r="T1375" s="71"/>
      <c r="AT1375" s="25" t="s">
        <v>417</v>
      </c>
      <c r="AU1375" s="25" t="s">
        <v>80</v>
      </c>
    </row>
    <row r="1376" spans="2:65" s="12" customFormat="1">
      <c r="B1376" s="195"/>
      <c r="D1376" s="196" t="s">
        <v>196</v>
      </c>
      <c r="E1376" s="197" t="s">
        <v>5</v>
      </c>
      <c r="F1376" s="198" t="s">
        <v>300</v>
      </c>
      <c r="H1376" s="199" t="s">
        <v>5</v>
      </c>
      <c r="I1376" s="200"/>
      <c r="L1376" s="195"/>
      <c r="M1376" s="201"/>
      <c r="N1376" s="202"/>
      <c r="O1376" s="202"/>
      <c r="P1376" s="202"/>
      <c r="Q1376" s="202"/>
      <c r="R1376" s="202"/>
      <c r="S1376" s="202"/>
      <c r="T1376" s="203"/>
      <c r="AT1376" s="199" t="s">
        <v>196</v>
      </c>
      <c r="AU1376" s="199" t="s">
        <v>80</v>
      </c>
      <c r="AV1376" s="12" t="s">
        <v>24</v>
      </c>
      <c r="AW1376" s="12" t="s">
        <v>37</v>
      </c>
      <c r="AX1376" s="12" t="s">
        <v>73</v>
      </c>
      <c r="AY1376" s="199" t="s">
        <v>187</v>
      </c>
    </row>
    <row r="1377" spans="2:65" s="13" customFormat="1">
      <c r="B1377" s="204"/>
      <c r="D1377" s="196" t="s">
        <v>196</v>
      </c>
      <c r="E1377" s="205" t="s">
        <v>5</v>
      </c>
      <c r="F1377" s="206" t="s">
        <v>1161</v>
      </c>
      <c r="H1377" s="207">
        <v>131.322</v>
      </c>
      <c r="I1377" s="208"/>
      <c r="L1377" s="204"/>
      <c r="M1377" s="209"/>
      <c r="N1377" s="210"/>
      <c r="O1377" s="210"/>
      <c r="P1377" s="210"/>
      <c r="Q1377" s="210"/>
      <c r="R1377" s="210"/>
      <c r="S1377" s="210"/>
      <c r="T1377" s="211"/>
      <c r="AT1377" s="205" t="s">
        <v>196</v>
      </c>
      <c r="AU1377" s="205" t="s">
        <v>80</v>
      </c>
      <c r="AV1377" s="13" t="s">
        <v>80</v>
      </c>
      <c r="AW1377" s="13" t="s">
        <v>37</v>
      </c>
      <c r="AX1377" s="13" t="s">
        <v>73</v>
      </c>
      <c r="AY1377" s="205" t="s">
        <v>187</v>
      </c>
    </row>
    <row r="1378" spans="2:65" s="13" customFormat="1">
      <c r="B1378" s="204"/>
      <c r="D1378" s="196" t="s">
        <v>196</v>
      </c>
      <c r="E1378" s="205" t="s">
        <v>5</v>
      </c>
      <c r="F1378" s="206" t="s">
        <v>1162</v>
      </c>
      <c r="H1378" s="207">
        <v>61.133000000000003</v>
      </c>
      <c r="I1378" s="208"/>
      <c r="L1378" s="204"/>
      <c r="M1378" s="209"/>
      <c r="N1378" s="210"/>
      <c r="O1378" s="210"/>
      <c r="P1378" s="210"/>
      <c r="Q1378" s="210"/>
      <c r="R1378" s="210"/>
      <c r="S1378" s="210"/>
      <c r="T1378" s="211"/>
      <c r="AT1378" s="205" t="s">
        <v>196</v>
      </c>
      <c r="AU1378" s="205" t="s">
        <v>80</v>
      </c>
      <c r="AV1378" s="13" t="s">
        <v>80</v>
      </c>
      <c r="AW1378" s="13" t="s">
        <v>37</v>
      </c>
      <c r="AX1378" s="13" t="s">
        <v>73</v>
      </c>
      <c r="AY1378" s="205" t="s">
        <v>187</v>
      </c>
    </row>
    <row r="1379" spans="2:65" s="14" customFormat="1">
      <c r="B1379" s="212"/>
      <c r="D1379" s="196" t="s">
        <v>196</v>
      </c>
      <c r="E1379" s="213" t="s">
        <v>5</v>
      </c>
      <c r="F1379" s="214" t="s">
        <v>201</v>
      </c>
      <c r="H1379" s="215">
        <v>192.45500000000001</v>
      </c>
      <c r="I1379" s="216"/>
      <c r="L1379" s="212"/>
      <c r="M1379" s="217"/>
      <c r="N1379" s="218"/>
      <c r="O1379" s="218"/>
      <c r="P1379" s="218"/>
      <c r="Q1379" s="218"/>
      <c r="R1379" s="218"/>
      <c r="S1379" s="218"/>
      <c r="T1379" s="219"/>
      <c r="AT1379" s="213" t="s">
        <v>196</v>
      </c>
      <c r="AU1379" s="213" t="s">
        <v>80</v>
      </c>
      <c r="AV1379" s="14" t="s">
        <v>202</v>
      </c>
      <c r="AW1379" s="14" t="s">
        <v>37</v>
      </c>
      <c r="AX1379" s="14" t="s">
        <v>73</v>
      </c>
      <c r="AY1379" s="213" t="s">
        <v>187</v>
      </c>
    </row>
    <row r="1380" spans="2:65" s="15" customFormat="1">
      <c r="B1380" s="220"/>
      <c r="D1380" s="221" t="s">
        <v>196</v>
      </c>
      <c r="E1380" s="222" t="s">
        <v>5</v>
      </c>
      <c r="F1380" s="223" t="s">
        <v>203</v>
      </c>
      <c r="H1380" s="224">
        <v>192.45500000000001</v>
      </c>
      <c r="I1380" s="225"/>
      <c r="L1380" s="220"/>
      <c r="M1380" s="226"/>
      <c r="N1380" s="227"/>
      <c r="O1380" s="227"/>
      <c r="P1380" s="227"/>
      <c r="Q1380" s="227"/>
      <c r="R1380" s="227"/>
      <c r="S1380" s="227"/>
      <c r="T1380" s="228"/>
      <c r="AT1380" s="229" t="s">
        <v>196</v>
      </c>
      <c r="AU1380" s="229" t="s">
        <v>80</v>
      </c>
      <c r="AV1380" s="15" t="s">
        <v>194</v>
      </c>
      <c r="AW1380" s="15" t="s">
        <v>37</v>
      </c>
      <c r="AX1380" s="15" t="s">
        <v>24</v>
      </c>
      <c r="AY1380" s="229" t="s">
        <v>187</v>
      </c>
    </row>
    <row r="1381" spans="2:65" s="1" customFormat="1" ht="22.5" customHeight="1">
      <c r="B1381" s="182"/>
      <c r="C1381" s="230" t="s">
        <v>1163</v>
      </c>
      <c r="D1381" s="230" t="s">
        <v>269</v>
      </c>
      <c r="E1381" s="231" t="s">
        <v>1164</v>
      </c>
      <c r="F1381" s="232" t="s">
        <v>1165</v>
      </c>
      <c r="G1381" s="233" t="s">
        <v>192</v>
      </c>
      <c r="H1381" s="234">
        <v>5.28</v>
      </c>
      <c r="I1381" s="235"/>
      <c r="J1381" s="236">
        <f>ROUND(I1381*H1381,2)</f>
        <v>0</v>
      </c>
      <c r="K1381" s="232" t="s">
        <v>193</v>
      </c>
      <c r="L1381" s="237"/>
      <c r="M1381" s="238" t="s">
        <v>5</v>
      </c>
      <c r="N1381" s="239" t="s">
        <v>44</v>
      </c>
      <c r="O1381" s="43"/>
      <c r="P1381" s="192">
        <f>O1381*H1381</f>
        <v>0</v>
      </c>
      <c r="Q1381" s="192">
        <v>3.2000000000000001E-2</v>
      </c>
      <c r="R1381" s="192">
        <f>Q1381*H1381</f>
        <v>0.16896</v>
      </c>
      <c r="S1381" s="192">
        <v>0</v>
      </c>
      <c r="T1381" s="193">
        <f>S1381*H1381</f>
        <v>0</v>
      </c>
      <c r="AR1381" s="25" t="s">
        <v>395</v>
      </c>
      <c r="AT1381" s="25" t="s">
        <v>269</v>
      </c>
      <c r="AU1381" s="25" t="s">
        <v>80</v>
      </c>
      <c r="AY1381" s="25" t="s">
        <v>187</v>
      </c>
      <c r="BE1381" s="194">
        <f>IF(N1381="základní",J1381,0)</f>
        <v>0</v>
      </c>
      <c r="BF1381" s="194">
        <f>IF(N1381="snížená",J1381,0)</f>
        <v>0</v>
      </c>
      <c r="BG1381" s="194">
        <f>IF(N1381="zákl. přenesená",J1381,0)</f>
        <v>0</v>
      </c>
      <c r="BH1381" s="194">
        <f>IF(N1381="sníž. přenesená",J1381,0)</f>
        <v>0</v>
      </c>
      <c r="BI1381" s="194">
        <f>IF(N1381="nulová",J1381,0)</f>
        <v>0</v>
      </c>
      <c r="BJ1381" s="25" t="s">
        <v>24</v>
      </c>
      <c r="BK1381" s="194">
        <f>ROUND(I1381*H1381,2)</f>
        <v>0</v>
      </c>
      <c r="BL1381" s="25" t="s">
        <v>126</v>
      </c>
      <c r="BM1381" s="25" t="s">
        <v>1166</v>
      </c>
    </row>
    <row r="1382" spans="2:65" s="12" customFormat="1">
      <c r="B1382" s="195"/>
      <c r="D1382" s="196" t="s">
        <v>196</v>
      </c>
      <c r="E1382" s="197" t="s">
        <v>5</v>
      </c>
      <c r="F1382" s="198" t="s">
        <v>300</v>
      </c>
      <c r="H1382" s="199" t="s">
        <v>5</v>
      </c>
      <c r="I1382" s="200"/>
      <c r="L1382" s="195"/>
      <c r="M1382" s="201"/>
      <c r="N1382" s="202"/>
      <c r="O1382" s="202"/>
      <c r="P1382" s="202"/>
      <c r="Q1382" s="202"/>
      <c r="R1382" s="202"/>
      <c r="S1382" s="202"/>
      <c r="T1382" s="203"/>
      <c r="AT1382" s="199" t="s">
        <v>196</v>
      </c>
      <c r="AU1382" s="199" t="s">
        <v>80</v>
      </c>
      <c r="AV1382" s="12" t="s">
        <v>24</v>
      </c>
      <c r="AW1382" s="12" t="s">
        <v>37</v>
      </c>
      <c r="AX1382" s="12" t="s">
        <v>73</v>
      </c>
      <c r="AY1382" s="199" t="s">
        <v>187</v>
      </c>
    </row>
    <row r="1383" spans="2:65" s="13" customFormat="1">
      <c r="B1383" s="204"/>
      <c r="D1383" s="196" t="s">
        <v>196</v>
      </c>
      <c r="E1383" s="205" t="s">
        <v>5</v>
      </c>
      <c r="F1383" s="206" t="s">
        <v>1167</v>
      </c>
      <c r="H1383" s="207">
        <v>5.28</v>
      </c>
      <c r="I1383" s="208"/>
      <c r="L1383" s="204"/>
      <c r="M1383" s="209"/>
      <c r="N1383" s="210"/>
      <c r="O1383" s="210"/>
      <c r="P1383" s="210"/>
      <c r="Q1383" s="210"/>
      <c r="R1383" s="210"/>
      <c r="S1383" s="210"/>
      <c r="T1383" s="211"/>
      <c r="AT1383" s="205" t="s">
        <v>196</v>
      </c>
      <c r="AU1383" s="205" t="s">
        <v>80</v>
      </c>
      <c r="AV1383" s="13" t="s">
        <v>80</v>
      </c>
      <c r="AW1383" s="13" t="s">
        <v>37</v>
      </c>
      <c r="AX1383" s="13" t="s">
        <v>73</v>
      </c>
      <c r="AY1383" s="205" t="s">
        <v>187</v>
      </c>
    </row>
    <row r="1384" spans="2:65" s="14" customFormat="1">
      <c r="B1384" s="212"/>
      <c r="D1384" s="196" t="s">
        <v>196</v>
      </c>
      <c r="E1384" s="213" t="s">
        <v>5</v>
      </c>
      <c r="F1384" s="214" t="s">
        <v>201</v>
      </c>
      <c r="H1384" s="215">
        <v>5.28</v>
      </c>
      <c r="I1384" s="216"/>
      <c r="L1384" s="212"/>
      <c r="M1384" s="217"/>
      <c r="N1384" s="218"/>
      <c r="O1384" s="218"/>
      <c r="P1384" s="218"/>
      <c r="Q1384" s="218"/>
      <c r="R1384" s="218"/>
      <c r="S1384" s="218"/>
      <c r="T1384" s="219"/>
      <c r="AT1384" s="213" t="s">
        <v>196</v>
      </c>
      <c r="AU1384" s="213" t="s">
        <v>80</v>
      </c>
      <c r="AV1384" s="14" t="s">
        <v>202</v>
      </c>
      <c r="AW1384" s="14" t="s">
        <v>37</v>
      </c>
      <c r="AX1384" s="14" t="s">
        <v>73</v>
      </c>
      <c r="AY1384" s="213" t="s">
        <v>187</v>
      </c>
    </row>
    <row r="1385" spans="2:65" s="15" customFormat="1">
      <c r="B1385" s="220"/>
      <c r="D1385" s="221" t="s">
        <v>196</v>
      </c>
      <c r="E1385" s="222" t="s">
        <v>5</v>
      </c>
      <c r="F1385" s="223" t="s">
        <v>203</v>
      </c>
      <c r="H1385" s="224">
        <v>5.28</v>
      </c>
      <c r="I1385" s="225"/>
      <c r="L1385" s="220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196</v>
      </c>
      <c r="AU1385" s="229" t="s">
        <v>80</v>
      </c>
      <c r="AV1385" s="15" t="s">
        <v>194</v>
      </c>
      <c r="AW1385" s="15" t="s">
        <v>37</v>
      </c>
      <c r="AX1385" s="15" t="s">
        <v>24</v>
      </c>
      <c r="AY1385" s="229" t="s">
        <v>187</v>
      </c>
    </row>
    <row r="1386" spans="2:65" s="1" customFormat="1" ht="31.5" customHeight="1">
      <c r="B1386" s="182"/>
      <c r="C1386" s="183" t="s">
        <v>1168</v>
      </c>
      <c r="D1386" s="183" t="s">
        <v>189</v>
      </c>
      <c r="E1386" s="184" t="s">
        <v>1169</v>
      </c>
      <c r="F1386" s="185" t="s">
        <v>1170</v>
      </c>
      <c r="G1386" s="186" t="s">
        <v>277</v>
      </c>
      <c r="H1386" s="187">
        <v>67.239999999999995</v>
      </c>
      <c r="I1386" s="188"/>
      <c r="J1386" s="189">
        <f>ROUND(I1386*H1386,2)</f>
        <v>0</v>
      </c>
      <c r="K1386" s="185" t="s">
        <v>193</v>
      </c>
      <c r="L1386" s="42"/>
      <c r="M1386" s="190" t="s">
        <v>5</v>
      </c>
      <c r="N1386" s="191" t="s">
        <v>44</v>
      </c>
      <c r="O1386" s="43"/>
      <c r="P1386" s="192">
        <f>O1386*H1386</f>
        <v>0</v>
      </c>
      <c r="Q1386" s="192">
        <v>2.9999999999999997E-4</v>
      </c>
      <c r="R1386" s="192">
        <f>Q1386*H1386</f>
        <v>2.0171999999999995E-2</v>
      </c>
      <c r="S1386" s="192">
        <v>0</v>
      </c>
      <c r="T1386" s="193">
        <f>S1386*H1386</f>
        <v>0</v>
      </c>
      <c r="AR1386" s="25" t="s">
        <v>126</v>
      </c>
      <c r="AT1386" s="25" t="s">
        <v>189</v>
      </c>
      <c r="AU1386" s="25" t="s">
        <v>80</v>
      </c>
      <c r="AY1386" s="25" t="s">
        <v>187</v>
      </c>
      <c r="BE1386" s="194">
        <f>IF(N1386="základní",J1386,0)</f>
        <v>0</v>
      </c>
      <c r="BF1386" s="194">
        <f>IF(N1386="snížená",J1386,0)</f>
        <v>0</v>
      </c>
      <c r="BG1386" s="194">
        <f>IF(N1386="zákl. přenesená",J1386,0)</f>
        <v>0</v>
      </c>
      <c r="BH1386" s="194">
        <f>IF(N1386="sníž. přenesená",J1386,0)</f>
        <v>0</v>
      </c>
      <c r="BI1386" s="194">
        <f>IF(N1386="nulová",J1386,0)</f>
        <v>0</v>
      </c>
      <c r="BJ1386" s="25" t="s">
        <v>24</v>
      </c>
      <c r="BK1386" s="194">
        <f>ROUND(I1386*H1386,2)</f>
        <v>0</v>
      </c>
      <c r="BL1386" s="25" t="s">
        <v>126</v>
      </c>
      <c r="BM1386" s="25" t="s">
        <v>1171</v>
      </c>
    </row>
    <row r="1387" spans="2:65" s="12" customFormat="1">
      <c r="B1387" s="195"/>
      <c r="D1387" s="196" t="s">
        <v>196</v>
      </c>
      <c r="E1387" s="197" t="s">
        <v>5</v>
      </c>
      <c r="F1387" s="198" t="s">
        <v>1172</v>
      </c>
      <c r="H1387" s="199" t="s">
        <v>5</v>
      </c>
      <c r="I1387" s="200"/>
      <c r="L1387" s="195"/>
      <c r="M1387" s="201"/>
      <c r="N1387" s="202"/>
      <c r="O1387" s="202"/>
      <c r="P1387" s="202"/>
      <c r="Q1387" s="202"/>
      <c r="R1387" s="202"/>
      <c r="S1387" s="202"/>
      <c r="T1387" s="203"/>
      <c r="AT1387" s="199" t="s">
        <v>196</v>
      </c>
      <c r="AU1387" s="199" t="s">
        <v>80</v>
      </c>
      <c r="AV1387" s="12" t="s">
        <v>24</v>
      </c>
      <c r="AW1387" s="12" t="s">
        <v>37</v>
      </c>
      <c r="AX1387" s="12" t="s">
        <v>73</v>
      </c>
      <c r="AY1387" s="199" t="s">
        <v>187</v>
      </c>
    </row>
    <row r="1388" spans="2:65" s="12" customFormat="1">
      <c r="B1388" s="195"/>
      <c r="D1388" s="196" t="s">
        <v>196</v>
      </c>
      <c r="E1388" s="197" t="s">
        <v>5</v>
      </c>
      <c r="F1388" s="198" t="s">
        <v>1173</v>
      </c>
      <c r="H1388" s="199" t="s">
        <v>5</v>
      </c>
      <c r="I1388" s="200"/>
      <c r="L1388" s="195"/>
      <c r="M1388" s="201"/>
      <c r="N1388" s="202"/>
      <c r="O1388" s="202"/>
      <c r="P1388" s="202"/>
      <c r="Q1388" s="202"/>
      <c r="R1388" s="202"/>
      <c r="S1388" s="202"/>
      <c r="T1388" s="203"/>
      <c r="AT1388" s="199" t="s">
        <v>196</v>
      </c>
      <c r="AU1388" s="199" t="s">
        <v>80</v>
      </c>
      <c r="AV1388" s="12" t="s">
        <v>24</v>
      </c>
      <c r="AW1388" s="12" t="s">
        <v>37</v>
      </c>
      <c r="AX1388" s="12" t="s">
        <v>73</v>
      </c>
      <c r="AY1388" s="199" t="s">
        <v>187</v>
      </c>
    </row>
    <row r="1389" spans="2:65" s="12" customFormat="1">
      <c r="B1389" s="195"/>
      <c r="D1389" s="196" t="s">
        <v>196</v>
      </c>
      <c r="E1389" s="197" t="s">
        <v>5</v>
      </c>
      <c r="F1389" s="198" t="s">
        <v>1174</v>
      </c>
      <c r="H1389" s="199" t="s">
        <v>5</v>
      </c>
      <c r="I1389" s="200"/>
      <c r="L1389" s="195"/>
      <c r="M1389" s="201"/>
      <c r="N1389" s="202"/>
      <c r="O1389" s="202"/>
      <c r="P1389" s="202"/>
      <c r="Q1389" s="202"/>
      <c r="R1389" s="202"/>
      <c r="S1389" s="202"/>
      <c r="T1389" s="203"/>
      <c r="AT1389" s="199" t="s">
        <v>196</v>
      </c>
      <c r="AU1389" s="199" t="s">
        <v>80</v>
      </c>
      <c r="AV1389" s="12" t="s">
        <v>24</v>
      </c>
      <c r="AW1389" s="12" t="s">
        <v>37</v>
      </c>
      <c r="AX1389" s="12" t="s">
        <v>73</v>
      </c>
      <c r="AY1389" s="199" t="s">
        <v>187</v>
      </c>
    </row>
    <row r="1390" spans="2:65" s="12" customFormat="1">
      <c r="B1390" s="195"/>
      <c r="D1390" s="196" t="s">
        <v>196</v>
      </c>
      <c r="E1390" s="197" t="s">
        <v>5</v>
      </c>
      <c r="F1390" s="198" t="s">
        <v>458</v>
      </c>
      <c r="H1390" s="199" t="s">
        <v>5</v>
      </c>
      <c r="I1390" s="200"/>
      <c r="L1390" s="195"/>
      <c r="M1390" s="201"/>
      <c r="N1390" s="202"/>
      <c r="O1390" s="202"/>
      <c r="P1390" s="202"/>
      <c r="Q1390" s="202"/>
      <c r="R1390" s="202"/>
      <c r="S1390" s="202"/>
      <c r="T1390" s="203"/>
      <c r="AT1390" s="199" t="s">
        <v>196</v>
      </c>
      <c r="AU1390" s="199" t="s">
        <v>80</v>
      </c>
      <c r="AV1390" s="12" t="s">
        <v>24</v>
      </c>
      <c r="AW1390" s="12" t="s">
        <v>37</v>
      </c>
      <c r="AX1390" s="12" t="s">
        <v>73</v>
      </c>
      <c r="AY1390" s="199" t="s">
        <v>187</v>
      </c>
    </row>
    <row r="1391" spans="2:65" s="13" customFormat="1">
      <c r="B1391" s="204"/>
      <c r="D1391" s="196" t="s">
        <v>196</v>
      </c>
      <c r="E1391" s="205" t="s">
        <v>5</v>
      </c>
      <c r="F1391" s="206" t="s">
        <v>1175</v>
      </c>
      <c r="H1391" s="207">
        <v>10.045</v>
      </c>
      <c r="I1391" s="208"/>
      <c r="L1391" s="204"/>
      <c r="M1391" s="209"/>
      <c r="N1391" s="210"/>
      <c r="O1391" s="210"/>
      <c r="P1391" s="210"/>
      <c r="Q1391" s="210"/>
      <c r="R1391" s="210"/>
      <c r="S1391" s="210"/>
      <c r="T1391" s="211"/>
      <c r="AT1391" s="205" t="s">
        <v>196</v>
      </c>
      <c r="AU1391" s="205" t="s">
        <v>80</v>
      </c>
      <c r="AV1391" s="13" t="s">
        <v>80</v>
      </c>
      <c r="AW1391" s="13" t="s">
        <v>37</v>
      </c>
      <c r="AX1391" s="13" t="s">
        <v>73</v>
      </c>
      <c r="AY1391" s="205" t="s">
        <v>187</v>
      </c>
    </row>
    <row r="1392" spans="2:65" s="13" customFormat="1">
      <c r="B1392" s="204"/>
      <c r="D1392" s="196" t="s">
        <v>196</v>
      </c>
      <c r="E1392" s="205" t="s">
        <v>5</v>
      </c>
      <c r="F1392" s="206" t="s">
        <v>1176</v>
      </c>
      <c r="H1392" s="207">
        <v>11.89</v>
      </c>
      <c r="I1392" s="208"/>
      <c r="L1392" s="204"/>
      <c r="M1392" s="209"/>
      <c r="N1392" s="210"/>
      <c r="O1392" s="210"/>
      <c r="P1392" s="210"/>
      <c r="Q1392" s="210"/>
      <c r="R1392" s="210"/>
      <c r="S1392" s="210"/>
      <c r="T1392" s="211"/>
      <c r="AT1392" s="205" t="s">
        <v>196</v>
      </c>
      <c r="AU1392" s="205" t="s">
        <v>80</v>
      </c>
      <c r="AV1392" s="13" t="s">
        <v>80</v>
      </c>
      <c r="AW1392" s="13" t="s">
        <v>37</v>
      </c>
      <c r="AX1392" s="13" t="s">
        <v>73</v>
      </c>
      <c r="AY1392" s="205" t="s">
        <v>187</v>
      </c>
    </row>
    <row r="1393" spans="2:65" s="13" customFormat="1">
      <c r="B1393" s="204"/>
      <c r="D1393" s="196" t="s">
        <v>196</v>
      </c>
      <c r="E1393" s="205" t="s">
        <v>5</v>
      </c>
      <c r="F1393" s="206" t="s">
        <v>1177</v>
      </c>
      <c r="H1393" s="207">
        <v>7.79</v>
      </c>
      <c r="I1393" s="208"/>
      <c r="L1393" s="204"/>
      <c r="M1393" s="209"/>
      <c r="N1393" s="210"/>
      <c r="O1393" s="210"/>
      <c r="P1393" s="210"/>
      <c r="Q1393" s="210"/>
      <c r="R1393" s="210"/>
      <c r="S1393" s="210"/>
      <c r="T1393" s="211"/>
      <c r="AT1393" s="205" t="s">
        <v>196</v>
      </c>
      <c r="AU1393" s="205" t="s">
        <v>80</v>
      </c>
      <c r="AV1393" s="13" t="s">
        <v>80</v>
      </c>
      <c r="AW1393" s="13" t="s">
        <v>37</v>
      </c>
      <c r="AX1393" s="13" t="s">
        <v>73</v>
      </c>
      <c r="AY1393" s="205" t="s">
        <v>187</v>
      </c>
    </row>
    <row r="1394" spans="2:65" s="13" customFormat="1">
      <c r="B1394" s="204"/>
      <c r="D1394" s="196" t="s">
        <v>196</v>
      </c>
      <c r="E1394" s="205" t="s">
        <v>5</v>
      </c>
      <c r="F1394" s="206" t="s">
        <v>1178</v>
      </c>
      <c r="H1394" s="207">
        <v>7.1749999999999998</v>
      </c>
      <c r="I1394" s="208"/>
      <c r="L1394" s="204"/>
      <c r="M1394" s="209"/>
      <c r="N1394" s="210"/>
      <c r="O1394" s="210"/>
      <c r="P1394" s="210"/>
      <c r="Q1394" s="210"/>
      <c r="R1394" s="210"/>
      <c r="S1394" s="210"/>
      <c r="T1394" s="211"/>
      <c r="AT1394" s="205" t="s">
        <v>196</v>
      </c>
      <c r="AU1394" s="205" t="s">
        <v>80</v>
      </c>
      <c r="AV1394" s="13" t="s">
        <v>80</v>
      </c>
      <c r="AW1394" s="13" t="s">
        <v>37</v>
      </c>
      <c r="AX1394" s="13" t="s">
        <v>73</v>
      </c>
      <c r="AY1394" s="205" t="s">
        <v>187</v>
      </c>
    </row>
    <row r="1395" spans="2:65" s="13" customFormat="1">
      <c r="B1395" s="204"/>
      <c r="D1395" s="196" t="s">
        <v>196</v>
      </c>
      <c r="E1395" s="205" t="s">
        <v>5</v>
      </c>
      <c r="F1395" s="206" t="s">
        <v>1179</v>
      </c>
      <c r="H1395" s="207">
        <v>11.07</v>
      </c>
      <c r="I1395" s="208"/>
      <c r="L1395" s="204"/>
      <c r="M1395" s="209"/>
      <c r="N1395" s="210"/>
      <c r="O1395" s="210"/>
      <c r="P1395" s="210"/>
      <c r="Q1395" s="210"/>
      <c r="R1395" s="210"/>
      <c r="S1395" s="210"/>
      <c r="T1395" s="211"/>
      <c r="AT1395" s="205" t="s">
        <v>196</v>
      </c>
      <c r="AU1395" s="205" t="s">
        <v>80</v>
      </c>
      <c r="AV1395" s="13" t="s">
        <v>80</v>
      </c>
      <c r="AW1395" s="13" t="s">
        <v>37</v>
      </c>
      <c r="AX1395" s="13" t="s">
        <v>73</v>
      </c>
      <c r="AY1395" s="205" t="s">
        <v>187</v>
      </c>
    </row>
    <row r="1396" spans="2:65" s="13" customFormat="1">
      <c r="B1396" s="204"/>
      <c r="D1396" s="196" t="s">
        <v>196</v>
      </c>
      <c r="E1396" s="205" t="s">
        <v>5</v>
      </c>
      <c r="F1396" s="206" t="s">
        <v>1176</v>
      </c>
      <c r="H1396" s="207">
        <v>11.89</v>
      </c>
      <c r="I1396" s="208"/>
      <c r="L1396" s="204"/>
      <c r="M1396" s="209"/>
      <c r="N1396" s="210"/>
      <c r="O1396" s="210"/>
      <c r="P1396" s="210"/>
      <c r="Q1396" s="210"/>
      <c r="R1396" s="210"/>
      <c r="S1396" s="210"/>
      <c r="T1396" s="211"/>
      <c r="AT1396" s="205" t="s">
        <v>196</v>
      </c>
      <c r="AU1396" s="205" t="s">
        <v>80</v>
      </c>
      <c r="AV1396" s="13" t="s">
        <v>80</v>
      </c>
      <c r="AW1396" s="13" t="s">
        <v>37</v>
      </c>
      <c r="AX1396" s="13" t="s">
        <v>73</v>
      </c>
      <c r="AY1396" s="205" t="s">
        <v>187</v>
      </c>
    </row>
    <row r="1397" spans="2:65" s="13" customFormat="1">
      <c r="B1397" s="204"/>
      <c r="D1397" s="196" t="s">
        <v>196</v>
      </c>
      <c r="E1397" s="205" t="s">
        <v>5</v>
      </c>
      <c r="F1397" s="206" t="s">
        <v>1180</v>
      </c>
      <c r="H1397" s="207">
        <v>7.38</v>
      </c>
      <c r="I1397" s="208"/>
      <c r="L1397" s="204"/>
      <c r="M1397" s="209"/>
      <c r="N1397" s="210"/>
      <c r="O1397" s="210"/>
      <c r="P1397" s="210"/>
      <c r="Q1397" s="210"/>
      <c r="R1397" s="210"/>
      <c r="S1397" s="210"/>
      <c r="T1397" s="211"/>
      <c r="AT1397" s="205" t="s">
        <v>196</v>
      </c>
      <c r="AU1397" s="205" t="s">
        <v>80</v>
      </c>
      <c r="AV1397" s="13" t="s">
        <v>80</v>
      </c>
      <c r="AW1397" s="13" t="s">
        <v>37</v>
      </c>
      <c r="AX1397" s="13" t="s">
        <v>73</v>
      </c>
      <c r="AY1397" s="205" t="s">
        <v>187</v>
      </c>
    </row>
    <row r="1398" spans="2:65" s="14" customFormat="1">
      <c r="B1398" s="212"/>
      <c r="D1398" s="196" t="s">
        <v>196</v>
      </c>
      <c r="E1398" s="213" t="s">
        <v>5</v>
      </c>
      <c r="F1398" s="214" t="s">
        <v>201</v>
      </c>
      <c r="H1398" s="215">
        <v>67.239999999999995</v>
      </c>
      <c r="I1398" s="216"/>
      <c r="L1398" s="212"/>
      <c r="M1398" s="217"/>
      <c r="N1398" s="218"/>
      <c r="O1398" s="218"/>
      <c r="P1398" s="218"/>
      <c r="Q1398" s="218"/>
      <c r="R1398" s="218"/>
      <c r="S1398" s="218"/>
      <c r="T1398" s="219"/>
      <c r="AT1398" s="213" t="s">
        <v>196</v>
      </c>
      <c r="AU1398" s="213" t="s">
        <v>80</v>
      </c>
      <c r="AV1398" s="14" t="s">
        <v>202</v>
      </c>
      <c r="AW1398" s="14" t="s">
        <v>37</v>
      </c>
      <c r="AX1398" s="14" t="s">
        <v>73</v>
      </c>
      <c r="AY1398" s="213" t="s">
        <v>187</v>
      </c>
    </row>
    <row r="1399" spans="2:65" s="15" customFormat="1">
      <c r="B1399" s="220"/>
      <c r="D1399" s="221" t="s">
        <v>196</v>
      </c>
      <c r="E1399" s="222" t="s">
        <v>5</v>
      </c>
      <c r="F1399" s="223" t="s">
        <v>203</v>
      </c>
      <c r="H1399" s="224">
        <v>67.239999999999995</v>
      </c>
      <c r="I1399" s="225"/>
      <c r="L1399" s="220"/>
      <c r="M1399" s="226"/>
      <c r="N1399" s="227"/>
      <c r="O1399" s="227"/>
      <c r="P1399" s="227"/>
      <c r="Q1399" s="227"/>
      <c r="R1399" s="227"/>
      <c r="S1399" s="227"/>
      <c r="T1399" s="228"/>
      <c r="AT1399" s="229" t="s">
        <v>196</v>
      </c>
      <c r="AU1399" s="229" t="s">
        <v>80</v>
      </c>
      <c r="AV1399" s="15" t="s">
        <v>194</v>
      </c>
      <c r="AW1399" s="15" t="s">
        <v>37</v>
      </c>
      <c r="AX1399" s="15" t="s">
        <v>24</v>
      </c>
      <c r="AY1399" s="229" t="s">
        <v>187</v>
      </c>
    </row>
    <row r="1400" spans="2:65" s="1" customFormat="1" ht="22.5" customHeight="1">
      <c r="B1400" s="182"/>
      <c r="C1400" s="230" t="s">
        <v>1181</v>
      </c>
      <c r="D1400" s="230" t="s">
        <v>269</v>
      </c>
      <c r="E1400" s="231" t="s">
        <v>1182</v>
      </c>
      <c r="F1400" s="232" t="s">
        <v>1183</v>
      </c>
      <c r="G1400" s="233" t="s">
        <v>277</v>
      </c>
      <c r="H1400" s="234">
        <v>73.963999999999999</v>
      </c>
      <c r="I1400" s="235"/>
      <c r="J1400" s="236">
        <f>ROUND(I1400*H1400,2)</f>
        <v>0</v>
      </c>
      <c r="K1400" s="232" t="s">
        <v>193</v>
      </c>
      <c r="L1400" s="237"/>
      <c r="M1400" s="238" t="s">
        <v>5</v>
      </c>
      <c r="N1400" s="239" t="s">
        <v>44</v>
      </c>
      <c r="O1400" s="43"/>
      <c r="P1400" s="192">
        <f>O1400*H1400</f>
        <v>0</v>
      </c>
      <c r="Q1400" s="192">
        <v>4.9100000000000003E-3</v>
      </c>
      <c r="R1400" s="192">
        <f>Q1400*H1400</f>
        <v>0.36316324</v>
      </c>
      <c r="S1400" s="192">
        <v>0</v>
      </c>
      <c r="T1400" s="193">
        <f>S1400*H1400</f>
        <v>0</v>
      </c>
      <c r="AR1400" s="25" t="s">
        <v>395</v>
      </c>
      <c r="AT1400" s="25" t="s">
        <v>269</v>
      </c>
      <c r="AU1400" s="25" t="s">
        <v>80</v>
      </c>
      <c r="AY1400" s="25" t="s">
        <v>187</v>
      </c>
      <c r="BE1400" s="194">
        <f>IF(N1400="základní",J1400,0)</f>
        <v>0</v>
      </c>
      <c r="BF1400" s="194">
        <f>IF(N1400="snížená",J1400,0)</f>
        <v>0</v>
      </c>
      <c r="BG1400" s="194">
        <f>IF(N1400="zákl. přenesená",J1400,0)</f>
        <v>0</v>
      </c>
      <c r="BH1400" s="194">
        <f>IF(N1400="sníž. přenesená",J1400,0)</f>
        <v>0</v>
      </c>
      <c r="BI1400" s="194">
        <f>IF(N1400="nulová",J1400,0)</f>
        <v>0</v>
      </c>
      <c r="BJ1400" s="25" t="s">
        <v>24</v>
      </c>
      <c r="BK1400" s="194">
        <f>ROUND(I1400*H1400,2)</f>
        <v>0</v>
      </c>
      <c r="BL1400" s="25" t="s">
        <v>126</v>
      </c>
      <c r="BM1400" s="25" t="s">
        <v>1184</v>
      </c>
    </row>
    <row r="1401" spans="2:65" s="12" customFormat="1">
      <c r="B1401" s="195"/>
      <c r="D1401" s="196" t="s">
        <v>196</v>
      </c>
      <c r="E1401" s="197" t="s">
        <v>5</v>
      </c>
      <c r="F1401" s="198" t="s">
        <v>300</v>
      </c>
      <c r="H1401" s="199" t="s">
        <v>5</v>
      </c>
      <c r="I1401" s="200"/>
      <c r="L1401" s="195"/>
      <c r="M1401" s="201"/>
      <c r="N1401" s="202"/>
      <c r="O1401" s="202"/>
      <c r="P1401" s="202"/>
      <c r="Q1401" s="202"/>
      <c r="R1401" s="202"/>
      <c r="S1401" s="202"/>
      <c r="T1401" s="203"/>
      <c r="AT1401" s="199" t="s">
        <v>196</v>
      </c>
      <c r="AU1401" s="199" t="s">
        <v>80</v>
      </c>
      <c r="AV1401" s="12" t="s">
        <v>24</v>
      </c>
      <c r="AW1401" s="12" t="s">
        <v>37</v>
      </c>
      <c r="AX1401" s="12" t="s">
        <v>73</v>
      </c>
      <c r="AY1401" s="199" t="s">
        <v>187</v>
      </c>
    </row>
    <row r="1402" spans="2:65" s="13" customFormat="1">
      <c r="B1402" s="204"/>
      <c r="D1402" s="196" t="s">
        <v>196</v>
      </c>
      <c r="E1402" s="205" t="s">
        <v>5</v>
      </c>
      <c r="F1402" s="206" t="s">
        <v>1185</v>
      </c>
      <c r="H1402" s="207">
        <v>73.963999999999999</v>
      </c>
      <c r="I1402" s="208"/>
      <c r="L1402" s="204"/>
      <c r="M1402" s="209"/>
      <c r="N1402" s="210"/>
      <c r="O1402" s="210"/>
      <c r="P1402" s="210"/>
      <c r="Q1402" s="210"/>
      <c r="R1402" s="210"/>
      <c r="S1402" s="210"/>
      <c r="T1402" s="211"/>
      <c r="AT1402" s="205" t="s">
        <v>196</v>
      </c>
      <c r="AU1402" s="205" t="s">
        <v>80</v>
      </c>
      <c r="AV1402" s="13" t="s">
        <v>80</v>
      </c>
      <c r="AW1402" s="13" t="s">
        <v>37</v>
      </c>
      <c r="AX1402" s="13" t="s">
        <v>73</v>
      </c>
      <c r="AY1402" s="205" t="s">
        <v>187</v>
      </c>
    </row>
    <row r="1403" spans="2:65" s="14" customFormat="1">
      <c r="B1403" s="212"/>
      <c r="D1403" s="196" t="s">
        <v>196</v>
      </c>
      <c r="E1403" s="213" t="s">
        <v>5</v>
      </c>
      <c r="F1403" s="214" t="s">
        <v>201</v>
      </c>
      <c r="H1403" s="215">
        <v>73.963999999999999</v>
      </c>
      <c r="I1403" s="216"/>
      <c r="L1403" s="212"/>
      <c r="M1403" s="217"/>
      <c r="N1403" s="218"/>
      <c r="O1403" s="218"/>
      <c r="P1403" s="218"/>
      <c r="Q1403" s="218"/>
      <c r="R1403" s="218"/>
      <c r="S1403" s="218"/>
      <c r="T1403" s="219"/>
      <c r="AT1403" s="213" t="s">
        <v>196</v>
      </c>
      <c r="AU1403" s="213" t="s">
        <v>80</v>
      </c>
      <c r="AV1403" s="14" t="s">
        <v>202</v>
      </c>
      <c r="AW1403" s="14" t="s">
        <v>37</v>
      </c>
      <c r="AX1403" s="14" t="s">
        <v>73</v>
      </c>
      <c r="AY1403" s="213" t="s">
        <v>187</v>
      </c>
    </row>
    <row r="1404" spans="2:65" s="15" customFormat="1">
      <c r="B1404" s="220"/>
      <c r="D1404" s="221" t="s">
        <v>196</v>
      </c>
      <c r="E1404" s="222" t="s">
        <v>5</v>
      </c>
      <c r="F1404" s="223" t="s">
        <v>203</v>
      </c>
      <c r="H1404" s="224">
        <v>73.963999999999999</v>
      </c>
      <c r="I1404" s="225"/>
      <c r="L1404" s="220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196</v>
      </c>
      <c r="AU1404" s="229" t="s">
        <v>80</v>
      </c>
      <c r="AV1404" s="15" t="s">
        <v>194</v>
      </c>
      <c r="AW1404" s="15" t="s">
        <v>37</v>
      </c>
      <c r="AX1404" s="15" t="s">
        <v>24</v>
      </c>
      <c r="AY1404" s="229" t="s">
        <v>187</v>
      </c>
    </row>
    <row r="1405" spans="2:65" s="1" customFormat="1" ht="31.5" customHeight="1">
      <c r="B1405" s="182"/>
      <c r="C1405" s="183" t="s">
        <v>1186</v>
      </c>
      <c r="D1405" s="183" t="s">
        <v>189</v>
      </c>
      <c r="E1405" s="184" t="s">
        <v>1187</v>
      </c>
      <c r="F1405" s="185" t="s">
        <v>1188</v>
      </c>
      <c r="G1405" s="186" t="s">
        <v>277</v>
      </c>
      <c r="H1405" s="187">
        <v>208.25</v>
      </c>
      <c r="I1405" s="188"/>
      <c r="J1405" s="189">
        <f>ROUND(I1405*H1405,2)</f>
        <v>0</v>
      </c>
      <c r="K1405" s="185" t="s">
        <v>193</v>
      </c>
      <c r="L1405" s="42"/>
      <c r="M1405" s="190" t="s">
        <v>5</v>
      </c>
      <c r="N1405" s="191" t="s">
        <v>44</v>
      </c>
      <c r="O1405" s="43"/>
      <c r="P1405" s="192">
        <f>O1405*H1405</f>
        <v>0</v>
      </c>
      <c r="Q1405" s="192">
        <v>1.73E-5</v>
      </c>
      <c r="R1405" s="192">
        <f>Q1405*H1405</f>
        <v>3.6027250000000002E-3</v>
      </c>
      <c r="S1405" s="192">
        <v>0</v>
      </c>
      <c r="T1405" s="193">
        <f>S1405*H1405</f>
        <v>0</v>
      </c>
      <c r="AR1405" s="25" t="s">
        <v>126</v>
      </c>
      <c r="AT1405" s="25" t="s">
        <v>189</v>
      </c>
      <c r="AU1405" s="25" t="s">
        <v>80</v>
      </c>
      <c r="AY1405" s="25" t="s">
        <v>187</v>
      </c>
      <c r="BE1405" s="194">
        <f>IF(N1405="základní",J1405,0)</f>
        <v>0</v>
      </c>
      <c r="BF1405" s="194">
        <f>IF(N1405="snížená",J1405,0)</f>
        <v>0</v>
      </c>
      <c r="BG1405" s="194">
        <f>IF(N1405="zákl. přenesená",J1405,0)</f>
        <v>0</v>
      </c>
      <c r="BH1405" s="194">
        <f>IF(N1405="sníž. přenesená",J1405,0)</f>
        <v>0</v>
      </c>
      <c r="BI1405" s="194">
        <f>IF(N1405="nulová",J1405,0)</f>
        <v>0</v>
      </c>
      <c r="BJ1405" s="25" t="s">
        <v>24</v>
      </c>
      <c r="BK1405" s="194">
        <f>ROUND(I1405*H1405,2)</f>
        <v>0</v>
      </c>
      <c r="BL1405" s="25" t="s">
        <v>126</v>
      </c>
      <c r="BM1405" s="25" t="s">
        <v>1189</v>
      </c>
    </row>
    <row r="1406" spans="2:65" s="12" customFormat="1">
      <c r="B1406" s="195"/>
      <c r="D1406" s="196" t="s">
        <v>196</v>
      </c>
      <c r="E1406" s="197" t="s">
        <v>5</v>
      </c>
      <c r="F1406" s="198" t="s">
        <v>1190</v>
      </c>
      <c r="H1406" s="199" t="s">
        <v>5</v>
      </c>
      <c r="I1406" s="200"/>
      <c r="L1406" s="195"/>
      <c r="M1406" s="201"/>
      <c r="N1406" s="202"/>
      <c r="O1406" s="202"/>
      <c r="P1406" s="202"/>
      <c r="Q1406" s="202"/>
      <c r="R1406" s="202"/>
      <c r="S1406" s="202"/>
      <c r="T1406" s="203"/>
      <c r="AT1406" s="199" t="s">
        <v>196</v>
      </c>
      <c r="AU1406" s="199" t="s">
        <v>80</v>
      </c>
      <c r="AV1406" s="12" t="s">
        <v>24</v>
      </c>
      <c r="AW1406" s="12" t="s">
        <v>37</v>
      </c>
      <c r="AX1406" s="12" t="s">
        <v>73</v>
      </c>
      <c r="AY1406" s="199" t="s">
        <v>187</v>
      </c>
    </row>
    <row r="1407" spans="2:65" s="12" customFormat="1">
      <c r="B1407" s="195"/>
      <c r="D1407" s="196" t="s">
        <v>196</v>
      </c>
      <c r="E1407" s="197" t="s">
        <v>5</v>
      </c>
      <c r="F1407" s="198" t="s">
        <v>1173</v>
      </c>
      <c r="H1407" s="199" t="s">
        <v>5</v>
      </c>
      <c r="I1407" s="200"/>
      <c r="L1407" s="195"/>
      <c r="M1407" s="201"/>
      <c r="N1407" s="202"/>
      <c r="O1407" s="202"/>
      <c r="P1407" s="202"/>
      <c r="Q1407" s="202"/>
      <c r="R1407" s="202"/>
      <c r="S1407" s="202"/>
      <c r="T1407" s="203"/>
      <c r="AT1407" s="199" t="s">
        <v>196</v>
      </c>
      <c r="AU1407" s="199" t="s">
        <v>80</v>
      </c>
      <c r="AV1407" s="12" t="s">
        <v>24</v>
      </c>
      <c r="AW1407" s="12" t="s">
        <v>37</v>
      </c>
      <c r="AX1407" s="12" t="s">
        <v>73</v>
      </c>
      <c r="AY1407" s="199" t="s">
        <v>187</v>
      </c>
    </row>
    <row r="1408" spans="2:65" s="12" customFormat="1">
      <c r="B1408" s="195"/>
      <c r="D1408" s="196" t="s">
        <v>196</v>
      </c>
      <c r="E1408" s="197" t="s">
        <v>5</v>
      </c>
      <c r="F1408" s="198" t="s">
        <v>1191</v>
      </c>
      <c r="H1408" s="199" t="s">
        <v>5</v>
      </c>
      <c r="I1408" s="200"/>
      <c r="L1408" s="195"/>
      <c r="M1408" s="201"/>
      <c r="N1408" s="202"/>
      <c r="O1408" s="202"/>
      <c r="P1408" s="202"/>
      <c r="Q1408" s="202"/>
      <c r="R1408" s="202"/>
      <c r="S1408" s="202"/>
      <c r="T1408" s="203"/>
      <c r="AT1408" s="199" t="s">
        <v>196</v>
      </c>
      <c r="AU1408" s="199" t="s">
        <v>80</v>
      </c>
      <c r="AV1408" s="12" t="s">
        <v>24</v>
      </c>
      <c r="AW1408" s="12" t="s">
        <v>37</v>
      </c>
      <c r="AX1408" s="12" t="s">
        <v>73</v>
      </c>
      <c r="AY1408" s="199" t="s">
        <v>187</v>
      </c>
    </row>
    <row r="1409" spans="2:65" s="12" customFormat="1">
      <c r="B1409" s="195"/>
      <c r="D1409" s="196" t="s">
        <v>196</v>
      </c>
      <c r="E1409" s="197" t="s">
        <v>5</v>
      </c>
      <c r="F1409" s="198" t="s">
        <v>458</v>
      </c>
      <c r="H1409" s="199" t="s">
        <v>5</v>
      </c>
      <c r="I1409" s="200"/>
      <c r="L1409" s="195"/>
      <c r="M1409" s="201"/>
      <c r="N1409" s="202"/>
      <c r="O1409" s="202"/>
      <c r="P1409" s="202"/>
      <c r="Q1409" s="202"/>
      <c r="R1409" s="202"/>
      <c r="S1409" s="202"/>
      <c r="T1409" s="203"/>
      <c r="AT1409" s="199" t="s">
        <v>196</v>
      </c>
      <c r="AU1409" s="199" t="s">
        <v>80</v>
      </c>
      <c r="AV1409" s="12" t="s">
        <v>24</v>
      </c>
      <c r="AW1409" s="12" t="s">
        <v>37</v>
      </c>
      <c r="AX1409" s="12" t="s">
        <v>73</v>
      </c>
      <c r="AY1409" s="199" t="s">
        <v>187</v>
      </c>
    </row>
    <row r="1410" spans="2:65" s="13" customFormat="1">
      <c r="B1410" s="204"/>
      <c r="D1410" s="196" t="s">
        <v>196</v>
      </c>
      <c r="E1410" s="205" t="s">
        <v>5</v>
      </c>
      <c r="F1410" s="206" t="s">
        <v>826</v>
      </c>
      <c r="H1410" s="207">
        <v>119.52</v>
      </c>
      <c r="I1410" s="208"/>
      <c r="L1410" s="204"/>
      <c r="M1410" s="209"/>
      <c r="N1410" s="210"/>
      <c r="O1410" s="210"/>
      <c r="P1410" s="210"/>
      <c r="Q1410" s="210"/>
      <c r="R1410" s="210"/>
      <c r="S1410" s="210"/>
      <c r="T1410" s="211"/>
      <c r="AT1410" s="205" t="s">
        <v>196</v>
      </c>
      <c r="AU1410" s="205" t="s">
        <v>80</v>
      </c>
      <c r="AV1410" s="13" t="s">
        <v>80</v>
      </c>
      <c r="AW1410" s="13" t="s">
        <v>37</v>
      </c>
      <c r="AX1410" s="13" t="s">
        <v>73</v>
      </c>
      <c r="AY1410" s="205" t="s">
        <v>187</v>
      </c>
    </row>
    <row r="1411" spans="2:65" s="13" customFormat="1">
      <c r="B1411" s="204"/>
      <c r="D1411" s="196" t="s">
        <v>196</v>
      </c>
      <c r="E1411" s="205" t="s">
        <v>5</v>
      </c>
      <c r="F1411" s="206" t="s">
        <v>827</v>
      </c>
      <c r="H1411" s="207">
        <v>18.55</v>
      </c>
      <c r="I1411" s="208"/>
      <c r="L1411" s="204"/>
      <c r="M1411" s="209"/>
      <c r="N1411" s="210"/>
      <c r="O1411" s="210"/>
      <c r="P1411" s="210"/>
      <c r="Q1411" s="210"/>
      <c r="R1411" s="210"/>
      <c r="S1411" s="210"/>
      <c r="T1411" s="211"/>
      <c r="AT1411" s="205" t="s">
        <v>196</v>
      </c>
      <c r="AU1411" s="205" t="s">
        <v>80</v>
      </c>
      <c r="AV1411" s="13" t="s">
        <v>80</v>
      </c>
      <c r="AW1411" s="13" t="s">
        <v>37</v>
      </c>
      <c r="AX1411" s="13" t="s">
        <v>73</v>
      </c>
      <c r="AY1411" s="205" t="s">
        <v>187</v>
      </c>
    </row>
    <row r="1412" spans="2:65" s="13" customFormat="1">
      <c r="B1412" s="204"/>
      <c r="D1412" s="196" t="s">
        <v>196</v>
      </c>
      <c r="E1412" s="205" t="s">
        <v>5</v>
      </c>
      <c r="F1412" s="206" t="s">
        <v>828</v>
      </c>
      <c r="H1412" s="207">
        <v>15.4</v>
      </c>
      <c r="I1412" s="208"/>
      <c r="L1412" s="204"/>
      <c r="M1412" s="209"/>
      <c r="N1412" s="210"/>
      <c r="O1412" s="210"/>
      <c r="P1412" s="210"/>
      <c r="Q1412" s="210"/>
      <c r="R1412" s="210"/>
      <c r="S1412" s="210"/>
      <c r="T1412" s="211"/>
      <c r="AT1412" s="205" t="s">
        <v>196</v>
      </c>
      <c r="AU1412" s="205" t="s">
        <v>80</v>
      </c>
      <c r="AV1412" s="13" t="s">
        <v>80</v>
      </c>
      <c r="AW1412" s="13" t="s">
        <v>37</v>
      </c>
      <c r="AX1412" s="13" t="s">
        <v>73</v>
      </c>
      <c r="AY1412" s="205" t="s">
        <v>187</v>
      </c>
    </row>
    <row r="1413" spans="2:65" s="13" customFormat="1">
      <c r="B1413" s="204"/>
      <c r="D1413" s="196" t="s">
        <v>196</v>
      </c>
      <c r="E1413" s="205" t="s">
        <v>5</v>
      </c>
      <c r="F1413" s="206" t="s">
        <v>829</v>
      </c>
      <c r="H1413" s="207">
        <v>54.78</v>
      </c>
      <c r="I1413" s="208"/>
      <c r="L1413" s="204"/>
      <c r="M1413" s="209"/>
      <c r="N1413" s="210"/>
      <c r="O1413" s="210"/>
      <c r="P1413" s="210"/>
      <c r="Q1413" s="210"/>
      <c r="R1413" s="210"/>
      <c r="S1413" s="210"/>
      <c r="T1413" s="211"/>
      <c r="AT1413" s="205" t="s">
        <v>196</v>
      </c>
      <c r="AU1413" s="205" t="s">
        <v>80</v>
      </c>
      <c r="AV1413" s="13" t="s">
        <v>80</v>
      </c>
      <c r="AW1413" s="13" t="s">
        <v>37</v>
      </c>
      <c r="AX1413" s="13" t="s">
        <v>73</v>
      </c>
      <c r="AY1413" s="205" t="s">
        <v>187</v>
      </c>
    </row>
    <row r="1414" spans="2:65" s="14" customFormat="1">
      <c r="B1414" s="212"/>
      <c r="D1414" s="196" t="s">
        <v>196</v>
      </c>
      <c r="E1414" s="213" t="s">
        <v>5</v>
      </c>
      <c r="F1414" s="214" t="s">
        <v>201</v>
      </c>
      <c r="H1414" s="215">
        <v>208.25</v>
      </c>
      <c r="I1414" s="216"/>
      <c r="L1414" s="212"/>
      <c r="M1414" s="217"/>
      <c r="N1414" s="218"/>
      <c r="O1414" s="218"/>
      <c r="P1414" s="218"/>
      <c r="Q1414" s="218"/>
      <c r="R1414" s="218"/>
      <c r="S1414" s="218"/>
      <c r="T1414" s="219"/>
      <c r="AT1414" s="213" t="s">
        <v>196</v>
      </c>
      <c r="AU1414" s="213" t="s">
        <v>80</v>
      </c>
      <c r="AV1414" s="14" t="s">
        <v>202</v>
      </c>
      <c r="AW1414" s="14" t="s">
        <v>37</v>
      </c>
      <c r="AX1414" s="14" t="s">
        <v>73</v>
      </c>
      <c r="AY1414" s="213" t="s">
        <v>187</v>
      </c>
    </row>
    <row r="1415" spans="2:65" s="15" customFormat="1">
      <c r="B1415" s="220"/>
      <c r="D1415" s="221" t="s">
        <v>196</v>
      </c>
      <c r="E1415" s="222" t="s">
        <v>5</v>
      </c>
      <c r="F1415" s="223" t="s">
        <v>203</v>
      </c>
      <c r="H1415" s="224">
        <v>208.25</v>
      </c>
      <c r="I1415" s="225"/>
      <c r="L1415" s="220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196</v>
      </c>
      <c r="AU1415" s="229" t="s">
        <v>80</v>
      </c>
      <c r="AV1415" s="15" t="s">
        <v>194</v>
      </c>
      <c r="AW1415" s="15" t="s">
        <v>37</v>
      </c>
      <c r="AX1415" s="15" t="s">
        <v>24</v>
      </c>
      <c r="AY1415" s="229" t="s">
        <v>187</v>
      </c>
    </row>
    <row r="1416" spans="2:65" s="1" customFormat="1" ht="22.5" customHeight="1">
      <c r="B1416" s="182"/>
      <c r="C1416" s="230" t="s">
        <v>1192</v>
      </c>
      <c r="D1416" s="230" t="s">
        <v>269</v>
      </c>
      <c r="E1416" s="231" t="s">
        <v>1193</v>
      </c>
      <c r="F1416" s="232" t="s">
        <v>1194</v>
      </c>
      <c r="G1416" s="233" t="s">
        <v>277</v>
      </c>
      <c r="H1416" s="234">
        <v>239.488</v>
      </c>
      <c r="I1416" s="235"/>
      <c r="J1416" s="236">
        <f>ROUND(I1416*H1416,2)</f>
        <v>0</v>
      </c>
      <c r="K1416" s="232" t="s">
        <v>193</v>
      </c>
      <c r="L1416" s="237"/>
      <c r="M1416" s="238" t="s">
        <v>5</v>
      </c>
      <c r="N1416" s="239" t="s">
        <v>44</v>
      </c>
      <c r="O1416" s="43"/>
      <c r="P1416" s="192">
        <f>O1416*H1416</f>
        <v>0</v>
      </c>
      <c r="Q1416" s="192">
        <v>1.3999999999999999E-4</v>
      </c>
      <c r="R1416" s="192">
        <f>Q1416*H1416</f>
        <v>3.352832E-2</v>
      </c>
      <c r="S1416" s="192">
        <v>0</v>
      </c>
      <c r="T1416" s="193">
        <f>S1416*H1416</f>
        <v>0</v>
      </c>
      <c r="AR1416" s="25" t="s">
        <v>395</v>
      </c>
      <c r="AT1416" s="25" t="s">
        <v>269</v>
      </c>
      <c r="AU1416" s="25" t="s">
        <v>80</v>
      </c>
      <c r="AY1416" s="25" t="s">
        <v>187</v>
      </c>
      <c r="BE1416" s="194">
        <f>IF(N1416="základní",J1416,0)</f>
        <v>0</v>
      </c>
      <c r="BF1416" s="194">
        <f>IF(N1416="snížená",J1416,0)</f>
        <v>0</v>
      </c>
      <c r="BG1416" s="194">
        <f>IF(N1416="zákl. přenesená",J1416,0)</f>
        <v>0</v>
      </c>
      <c r="BH1416" s="194">
        <f>IF(N1416="sníž. přenesená",J1416,0)</f>
        <v>0</v>
      </c>
      <c r="BI1416" s="194">
        <f>IF(N1416="nulová",J1416,0)</f>
        <v>0</v>
      </c>
      <c r="BJ1416" s="25" t="s">
        <v>24</v>
      </c>
      <c r="BK1416" s="194">
        <f>ROUND(I1416*H1416,2)</f>
        <v>0</v>
      </c>
      <c r="BL1416" s="25" t="s">
        <v>126</v>
      </c>
      <c r="BM1416" s="25" t="s">
        <v>1195</v>
      </c>
    </row>
    <row r="1417" spans="2:65" s="12" customFormat="1">
      <c r="B1417" s="195"/>
      <c r="D1417" s="196" t="s">
        <v>196</v>
      </c>
      <c r="E1417" s="197" t="s">
        <v>5</v>
      </c>
      <c r="F1417" s="198" t="s">
        <v>321</v>
      </c>
      <c r="H1417" s="199" t="s">
        <v>5</v>
      </c>
      <c r="I1417" s="200"/>
      <c r="L1417" s="195"/>
      <c r="M1417" s="201"/>
      <c r="N1417" s="202"/>
      <c r="O1417" s="202"/>
      <c r="P1417" s="202"/>
      <c r="Q1417" s="202"/>
      <c r="R1417" s="202"/>
      <c r="S1417" s="202"/>
      <c r="T1417" s="203"/>
      <c r="AT1417" s="199" t="s">
        <v>196</v>
      </c>
      <c r="AU1417" s="199" t="s">
        <v>80</v>
      </c>
      <c r="AV1417" s="12" t="s">
        <v>24</v>
      </c>
      <c r="AW1417" s="12" t="s">
        <v>37</v>
      </c>
      <c r="AX1417" s="12" t="s">
        <v>73</v>
      </c>
      <c r="AY1417" s="199" t="s">
        <v>187</v>
      </c>
    </row>
    <row r="1418" spans="2:65" s="13" customFormat="1">
      <c r="B1418" s="204"/>
      <c r="D1418" s="196" t="s">
        <v>196</v>
      </c>
      <c r="E1418" s="205" t="s">
        <v>5</v>
      </c>
      <c r="F1418" s="206" t="s">
        <v>1196</v>
      </c>
      <c r="H1418" s="207">
        <v>239.488</v>
      </c>
      <c r="I1418" s="208"/>
      <c r="L1418" s="204"/>
      <c r="M1418" s="209"/>
      <c r="N1418" s="210"/>
      <c r="O1418" s="210"/>
      <c r="P1418" s="210"/>
      <c r="Q1418" s="210"/>
      <c r="R1418" s="210"/>
      <c r="S1418" s="210"/>
      <c r="T1418" s="211"/>
      <c r="AT1418" s="205" t="s">
        <v>196</v>
      </c>
      <c r="AU1418" s="205" t="s">
        <v>80</v>
      </c>
      <c r="AV1418" s="13" t="s">
        <v>80</v>
      </c>
      <c r="AW1418" s="13" t="s">
        <v>37</v>
      </c>
      <c r="AX1418" s="13" t="s">
        <v>73</v>
      </c>
      <c r="AY1418" s="205" t="s">
        <v>187</v>
      </c>
    </row>
    <row r="1419" spans="2:65" s="14" customFormat="1">
      <c r="B1419" s="212"/>
      <c r="D1419" s="196" t="s">
        <v>196</v>
      </c>
      <c r="E1419" s="213" t="s">
        <v>5</v>
      </c>
      <c r="F1419" s="214" t="s">
        <v>201</v>
      </c>
      <c r="H1419" s="215">
        <v>239.488</v>
      </c>
      <c r="I1419" s="216"/>
      <c r="L1419" s="212"/>
      <c r="M1419" s="217"/>
      <c r="N1419" s="218"/>
      <c r="O1419" s="218"/>
      <c r="P1419" s="218"/>
      <c r="Q1419" s="218"/>
      <c r="R1419" s="218"/>
      <c r="S1419" s="218"/>
      <c r="T1419" s="219"/>
      <c r="AT1419" s="213" t="s">
        <v>196</v>
      </c>
      <c r="AU1419" s="213" t="s">
        <v>80</v>
      </c>
      <c r="AV1419" s="14" t="s">
        <v>202</v>
      </c>
      <c r="AW1419" s="14" t="s">
        <v>37</v>
      </c>
      <c r="AX1419" s="14" t="s">
        <v>73</v>
      </c>
      <c r="AY1419" s="213" t="s">
        <v>187</v>
      </c>
    </row>
    <row r="1420" spans="2:65" s="15" customFormat="1">
      <c r="B1420" s="220"/>
      <c r="D1420" s="221" t="s">
        <v>196</v>
      </c>
      <c r="E1420" s="222" t="s">
        <v>5</v>
      </c>
      <c r="F1420" s="223" t="s">
        <v>203</v>
      </c>
      <c r="H1420" s="224">
        <v>239.488</v>
      </c>
      <c r="I1420" s="225"/>
      <c r="L1420" s="220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196</v>
      </c>
      <c r="AU1420" s="229" t="s">
        <v>80</v>
      </c>
      <c r="AV1420" s="15" t="s">
        <v>194</v>
      </c>
      <c r="AW1420" s="15" t="s">
        <v>37</v>
      </c>
      <c r="AX1420" s="15" t="s">
        <v>24</v>
      </c>
      <c r="AY1420" s="229" t="s">
        <v>187</v>
      </c>
    </row>
    <row r="1421" spans="2:65" s="1" customFormat="1" ht="44.25" customHeight="1">
      <c r="B1421" s="182"/>
      <c r="C1421" s="183" t="s">
        <v>1197</v>
      </c>
      <c r="D1421" s="183" t="s">
        <v>189</v>
      </c>
      <c r="E1421" s="184" t="s">
        <v>1198</v>
      </c>
      <c r="F1421" s="185" t="s">
        <v>1199</v>
      </c>
      <c r="G1421" s="186" t="s">
        <v>277</v>
      </c>
      <c r="H1421" s="187">
        <v>240</v>
      </c>
      <c r="I1421" s="188"/>
      <c r="J1421" s="189">
        <f>ROUND(I1421*H1421,2)</f>
        <v>0</v>
      </c>
      <c r="K1421" s="185" t="s">
        <v>193</v>
      </c>
      <c r="L1421" s="42"/>
      <c r="M1421" s="190" t="s">
        <v>5</v>
      </c>
      <c r="N1421" s="191" t="s">
        <v>44</v>
      </c>
      <c r="O1421" s="43"/>
      <c r="P1421" s="192">
        <f>O1421*H1421</f>
        <v>0</v>
      </c>
      <c r="Q1421" s="192">
        <v>1.572E-4</v>
      </c>
      <c r="R1421" s="192">
        <f>Q1421*H1421</f>
        <v>3.7727999999999998E-2</v>
      </c>
      <c r="S1421" s="192">
        <v>0</v>
      </c>
      <c r="T1421" s="193">
        <f>S1421*H1421</f>
        <v>0</v>
      </c>
      <c r="AR1421" s="25" t="s">
        <v>126</v>
      </c>
      <c r="AT1421" s="25" t="s">
        <v>189</v>
      </c>
      <c r="AU1421" s="25" t="s">
        <v>80</v>
      </c>
      <c r="AY1421" s="25" t="s">
        <v>187</v>
      </c>
      <c r="BE1421" s="194">
        <f>IF(N1421="základní",J1421,0)</f>
        <v>0</v>
      </c>
      <c r="BF1421" s="194">
        <f>IF(N1421="snížená",J1421,0)</f>
        <v>0</v>
      </c>
      <c r="BG1421" s="194">
        <f>IF(N1421="zákl. přenesená",J1421,0)</f>
        <v>0</v>
      </c>
      <c r="BH1421" s="194">
        <f>IF(N1421="sníž. přenesená",J1421,0)</f>
        <v>0</v>
      </c>
      <c r="BI1421" s="194">
        <f>IF(N1421="nulová",J1421,0)</f>
        <v>0</v>
      </c>
      <c r="BJ1421" s="25" t="s">
        <v>24</v>
      </c>
      <c r="BK1421" s="194">
        <f>ROUND(I1421*H1421,2)</f>
        <v>0</v>
      </c>
      <c r="BL1421" s="25" t="s">
        <v>126</v>
      </c>
      <c r="BM1421" s="25" t="s">
        <v>1200</v>
      </c>
    </row>
    <row r="1422" spans="2:65" s="12" customFormat="1">
      <c r="B1422" s="195"/>
      <c r="D1422" s="196" t="s">
        <v>196</v>
      </c>
      <c r="E1422" s="197" t="s">
        <v>5</v>
      </c>
      <c r="F1422" s="198" t="s">
        <v>1201</v>
      </c>
      <c r="H1422" s="199" t="s">
        <v>5</v>
      </c>
      <c r="I1422" s="200"/>
      <c r="L1422" s="195"/>
      <c r="M1422" s="201"/>
      <c r="N1422" s="202"/>
      <c r="O1422" s="202"/>
      <c r="P1422" s="202"/>
      <c r="Q1422" s="202"/>
      <c r="R1422" s="202"/>
      <c r="S1422" s="202"/>
      <c r="T1422" s="203"/>
      <c r="AT1422" s="199" t="s">
        <v>196</v>
      </c>
      <c r="AU1422" s="199" t="s">
        <v>80</v>
      </c>
      <c r="AV1422" s="12" t="s">
        <v>24</v>
      </c>
      <c r="AW1422" s="12" t="s">
        <v>37</v>
      </c>
      <c r="AX1422" s="12" t="s">
        <v>73</v>
      </c>
      <c r="AY1422" s="199" t="s">
        <v>187</v>
      </c>
    </row>
    <row r="1423" spans="2:65" s="12" customFormat="1">
      <c r="B1423" s="195"/>
      <c r="D1423" s="196" t="s">
        <v>196</v>
      </c>
      <c r="E1423" s="197" t="s">
        <v>5</v>
      </c>
      <c r="F1423" s="198" t="s">
        <v>1202</v>
      </c>
      <c r="H1423" s="199" t="s">
        <v>5</v>
      </c>
      <c r="I1423" s="200"/>
      <c r="L1423" s="195"/>
      <c r="M1423" s="201"/>
      <c r="N1423" s="202"/>
      <c r="O1423" s="202"/>
      <c r="P1423" s="202"/>
      <c r="Q1423" s="202"/>
      <c r="R1423" s="202"/>
      <c r="S1423" s="202"/>
      <c r="T1423" s="203"/>
      <c r="AT1423" s="199" t="s">
        <v>196</v>
      </c>
      <c r="AU1423" s="199" t="s">
        <v>80</v>
      </c>
      <c r="AV1423" s="12" t="s">
        <v>24</v>
      </c>
      <c r="AW1423" s="12" t="s">
        <v>37</v>
      </c>
      <c r="AX1423" s="12" t="s">
        <v>73</v>
      </c>
      <c r="AY1423" s="199" t="s">
        <v>187</v>
      </c>
    </row>
    <row r="1424" spans="2:65" s="12" customFormat="1">
      <c r="B1424" s="195"/>
      <c r="D1424" s="196" t="s">
        <v>196</v>
      </c>
      <c r="E1424" s="197" t="s">
        <v>5</v>
      </c>
      <c r="F1424" s="198" t="s">
        <v>1203</v>
      </c>
      <c r="H1424" s="199" t="s">
        <v>5</v>
      </c>
      <c r="I1424" s="200"/>
      <c r="L1424" s="195"/>
      <c r="M1424" s="201"/>
      <c r="N1424" s="202"/>
      <c r="O1424" s="202"/>
      <c r="P1424" s="202"/>
      <c r="Q1424" s="202"/>
      <c r="R1424" s="202"/>
      <c r="S1424" s="202"/>
      <c r="T1424" s="203"/>
      <c r="AT1424" s="199" t="s">
        <v>196</v>
      </c>
      <c r="AU1424" s="199" t="s">
        <v>80</v>
      </c>
      <c r="AV1424" s="12" t="s">
        <v>24</v>
      </c>
      <c r="AW1424" s="12" t="s">
        <v>37</v>
      </c>
      <c r="AX1424" s="12" t="s">
        <v>73</v>
      </c>
      <c r="AY1424" s="199" t="s">
        <v>187</v>
      </c>
    </row>
    <row r="1425" spans="2:65" s="13" customFormat="1">
      <c r="B1425" s="204"/>
      <c r="D1425" s="196" t="s">
        <v>196</v>
      </c>
      <c r="E1425" s="205" t="s">
        <v>5</v>
      </c>
      <c r="F1425" s="206" t="s">
        <v>1204</v>
      </c>
      <c r="H1425" s="207">
        <v>240</v>
      </c>
      <c r="I1425" s="208"/>
      <c r="L1425" s="204"/>
      <c r="M1425" s="209"/>
      <c r="N1425" s="210"/>
      <c r="O1425" s="210"/>
      <c r="P1425" s="210"/>
      <c r="Q1425" s="210"/>
      <c r="R1425" s="210"/>
      <c r="S1425" s="210"/>
      <c r="T1425" s="211"/>
      <c r="AT1425" s="205" t="s">
        <v>196</v>
      </c>
      <c r="AU1425" s="205" t="s">
        <v>80</v>
      </c>
      <c r="AV1425" s="13" t="s">
        <v>80</v>
      </c>
      <c r="AW1425" s="13" t="s">
        <v>37</v>
      </c>
      <c r="AX1425" s="13" t="s">
        <v>73</v>
      </c>
      <c r="AY1425" s="205" t="s">
        <v>187</v>
      </c>
    </row>
    <row r="1426" spans="2:65" s="14" customFormat="1">
      <c r="B1426" s="212"/>
      <c r="D1426" s="196" t="s">
        <v>196</v>
      </c>
      <c r="E1426" s="213" t="s">
        <v>5</v>
      </c>
      <c r="F1426" s="214" t="s">
        <v>201</v>
      </c>
      <c r="H1426" s="215">
        <v>240</v>
      </c>
      <c r="I1426" s="216"/>
      <c r="L1426" s="212"/>
      <c r="M1426" s="217"/>
      <c r="N1426" s="218"/>
      <c r="O1426" s="218"/>
      <c r="P1426" s="218"/>
      <c r="Q1426" s="218"/>
      <c r="R1426" s="218"/>
      <c r="S1426" s="218"/>
      <c r="T1426" s="219"/>
      <c r="AT1426" s="213" t="s">
        <v>196</v>
      </c>
      <c r="AU1426" s="213" t="s">
        <v>80</v>
      </c>
      <c r="AV1426" s="14" t="s">
        <v>202</v>
      </c>
      <c r="AW1426" s="14" t="s">
        <v>37</v>
      </c>
      <c r="AX1426" s="14" t="s">
        <v>73</v>
      </c>
      <c r="AY1426" s="213" t="s">
        <v>187</v>
      </c>
    </row>
    <row r="1427" spans="2:65" s="15" customFormat="1">
      <c r="B1427" s="220"/>
      <c r="D1427" s="221" t="s">
        <v>196</v>
      </c>
      <c r="E1427" s="222" t="s">
        <v>5</v>
      </c>
      <c r="F1427" s="223" t="s">
        <v>203</v>
      </c>
      <c r="H1427" s="224">
        <v>240</v>
      </c>
      <c r="I1427" s="225"/>
      <c r="L1427" s="220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196</v>
      </c>
      <c r="AU1427" s="229" t="s">
        <v>80</v>
      </c>
      <c r="AV1427" s="15" t="s">
        <v>194</v>
      </c>
      <c r="AW1427" s="15" t="s">
        <v>37</v>
      </c>
      <c r="AX1427" s="15" t="s">
        <v>24</v>
      </c>
      <c r="AY1427" s="229" t="s">
        <v>187</v>
      </c>
    </row>
    <row r="1428" spans="2:65" s="1" customFormat="1" ht="44.25" customHeight="1">
      <c r="B1428" s="182"/>
      <c r="C1428" s="230" t="s">
        <v>1205</v>
      </c>
      <c r="D1428" s="230" t="s">
        <v>269</v>
      </c>
      <c r="E1428" s="231" t="s">
        <v>1206</v>
      </c>
      <c r="F1428" s="232" t="s">
        <v>1207</v>
      </c>
      <c r="G1428" s="233" t="s">
        <v>277</v>
      </c>
      <c r="H1428" s="234">
        <v>264</v>
      </c>
      <c r="I1428" s="235"/>
      <c r="J1428" s="236">
        <f>ROUND(I1428*H1428,2)</f>
        <v>0</v>
      </c>
      <c r="K1428" s="232" t="s">
        <v>193</v>
      </c>
      <c r="L1428" s="237"/>
      <c r="M1428" s="238" t="s">
        <v>5</v>
      </c>
      <c r="N1428" s="239" t="s">
        <v>44</v>
      </c>
      <c r="O1428" s="43"/>
      <c r="P1428" s="192">
        <f>O1428*H1428</f>
        <v>0</v>
      </c>
      <c r="Q1428" s="192">
        <v>8.2000000000000007E-3</v>
      </c>
      <c r="R1428" s="192">
        <f>Q1428*H1428</f>
        <v>2.1648000000000001</v>
      </c>
      <c r="S1428" s="192">
        <v>0</v>
      </c>
      <c r="T1428" s="193">
        <f>S1428*H1428</f>
        <v>0</v>
      </c>
      <c r="AR1428" s="25" t="s">
        <v>395</v>
      </c>
      <c r="AT1428" s="25" t="s">
        <v>269</v>
      </c>
      <c r="AU1428" s="25" t="s">
        <v>80</v>
      </c>
      <c r="AY1428" s="25" t="s">
        <v>187</v>
      </c>
      <c r="BE1428" s="194">
        <f>IF(N1428="základní",J1428,0)</f>
        <v>0</v>
      </c>
      <c r="BF1428" s="194">
        <f>IF(N1428="snížená",J1428,0)</f>
        <v>0</v>
      </c>
      <c r="BG1428" s="194">
        <f>IF(N1428="zákl. přenesená",J1428,0)</f>
        <v>0</v>
      </c>
      <c r="BH1428" s="194">
        <f>IF(N1428="sníž. přenesená",J1428,0)</f>
        <v>0</v>
      </c>
      <c r="BI1428" s="194">
        <f>IF(N1428="nulová",J1428,0)</f>
        <v>0</v>
      </c>
      <c r="BJ1428" s="25" t="s">
        <v>24</v>
      </c>
      <c r="BK1428" s="194">
        <f>ROUND(I1428*H1428,2)</f>
        <v>0</v>
      </c>
      <c r="BL1428" s="25" t="s">
        <v>126</v>
      </c>
      <c r="BM1428" s="25" t="s">
        <v>1208</v>
      </c>
    </row>
    <row r="1429" spans="2:65" s="1" customFormat="1" ht="27">
      <c r="B1429" s="42"/>
      <c r="D1429" s="196" t="s">
        <v>417</v>
      </c>
      <c r="F1429" s="243" t="s">
        <v>1209</v>
      </c>
      <c r="I1429" s="244"/>
      <c r="L1429" s="42"/>
      <c r="M1429" s="245"/>
      <c r="N1429" s="43"/>
      <c r="O1429" s="43"/>
      <c r="P1429" s="43"/>
      <c r="Q1429" s="43"/>
      <c r="R1429" s="43"/>
      <c r="S1429" s="43"/>
      <c r="T1429" s="71"/>
      <c r="AT1429" s="25" t="s">
        <v>417</v>
      </c>
      <c r="AU1429" s="25" t="s">
        <v>80</v>
      </c>
    </row>
    <row r="1430" spans="2:65" s="12" customFormat="1">
      <c r="B1430" s="195"/>
      <c r="D1430" s="196" t="s">
        <v>196</v>
      </c>
      <c r="E1430" s="197" t="s">
        <v>5</v>
      </c>
      <c r="F1430" s="198" t="s">
        <v>300</v>
      </c>
      <c r="H1430" s="199" t="s">
        <v>5</v>
      </c>
      <c r="I1430" s="200"/>
      <c r="L1430" s="195"/>
      <c r="M1430" s="201"/>
      <c r="N1430" s="202"/>
      <c r="O1430" s="202"/>
      <c r="P1430" s="202"/>
      <c r="Q1430" s="202"/>
      <c r="R1430" s="202"/>
      <c r="S1430" s="202"/>
      <c r="T1430" s="203"/>
      <c r="AT1430" s="199" t="s">
        <v>196</v>
      </c>
      <c r="AU1430" s="199" t="s">
        <v>80</v>
      </c>
      <c r="AV1430" s="12" t="s">
        <v>24</v>
      </c>
      <c r="AW1430" s="12" t="s">
        <v>37</v>
      </c>
      <c r="AX1430" s="12" t="s">
        <v>73</v>
      </c>
      <c r="AY1430" s="199" t="s">
        <v>187</v>
      </c>
    </row>
    <row r="1431" spans="2:65" s="13" customFormat="1">
      <c r="B1431" s="204"/>
      <c r="D1431" s="196" t="s">
        <v>196</v>
      </c>
      <c r="E1431" s="205" t="s">
        <v>5</v>
      </c>
      <c r="F1431" s="206" t="s">
        <v>1210</v>
      </c>
      <c r="H1431" s="207">
        <v>264</v>
      </c>
      <c r="I1431" s="208"/>
      <c r="L1431" s="204"/>
      <c r="M1431" s="209"/>
      <c r="N1431" s="210"/>
      <c r="O1431" s="210"/>
      <c r="P1431" s="210"/>
      <c r="Q1431" s="210"/>
      <c r="R1431" s="210"/>
      <c r="S1431" s="210"/>
      <c r="T1431" s="211"/>
      <c r="AT1431" s="205" t="s">
        <v>196</v>
      </c>
      <c r="AU1431" s="205" t="s">
        <v>80</v>
      </c>
      <c r="AV1431" s="13" t="s">
        <v>80</v>
      </c>
      <c r="AW1431" s="13" t="s">
        <v>37</v>
      </c>
      <c r="AX1431" s="13" t="s">
        <v>73</v>
      </c>
      <c r="AY1431" s="205" t="s">
        <v>187</v>
      </c>
    </row>
    <row r="1432" spans="2:65" s="14" customFormat="1">
      <c r="B1432" s="212"/>
      <c r="D1432" s="196" t="s">
        <v>196</v>
      </c>
      <c r="E1432" s="213" t="s">
        <v>5</v>
      </c>
      <c r="F1432" s="214" t="s">
        <v>201</v>
      </c>
      <c r="H1432" s="215">
        <v>264</v>
      </c>
      <c r="I1432" s="216"/>
      <c r="L1432" s="212"/>
      <c r="M1432" s="217"/>
      <c r="N1432" s="218"/>
      <c r="O1432" s="218"/>
      <c r="P1432" s="218"/>
      <c r="Q1432" s="218"/>
      <c r="R1432" s="218"/>
      <c r="S1432" s="218"/>
      <c r="T1432" s="219"/>
      <c r="AT1432" s="213" t="s">
        <v>196</v>
      </c>
      <c r="AU1432" s="213" t="s">
        <v>80</v>
      </c>
      <c r="AV1432" s="14" t="s">
        <v>202</v>
      </c>
      <c r="AW1432" s="14" t="s">
        <v>37</v>
      </c>
      <c r="AX1432" s="14" t="s">
        <v>73</v>
      </c>
      <c r="AY1432" s="213" t="s">
        <v>187</v>
      </c>
    </row>
    <row r="1433" spans="2:65" s="15" customFormat="1">
      <c r="B1433" s="220"/>
      <c r="D1433" s="221" t="s">
        <v>196</v>
      </c>
      <c r="E1433" s="222" t="s">
        <v>5</v>
      </c>
      <c r="F1433" s="223" t="s">
        <v>203</v>
      </c>
      <c r="H1433" s="224">
        <v>264</v>
      </c>
      <c r="I1433" s="225"/>
      <c r="L1433" s="220"/>
      <c r="M1433" s="226"/>
      <c r="N1433" s="227"/>
      <c r="O1433" s="227"/>
      <c r="P1433" s="227"/>
      <c r="Q1433" s="227"/>
      <c r="R1433" s="227"/>
      <c r="S1433" s="227"/>
      <c r="T1433" s="228"/>
      <c r="AT1433" s="229" t="s">
        <v>196</v>
      </c>
      <c r="AU1433" s="229" t="s">
        <v>80</v>
      </c>
      <c r="AV1433" s="15" t="s">
        <v>194</v>
      </c>
      <c r="AW1433" s="15" t="s">
        <v>37</v>
      </c>
      <c r="AX1433" s="15" t="s">
        <v>24</v>
      </c>
      <c r="AY1433" s="229" t="s">
        <v>187</v>
      </c>
    </row>
    <row r="1434" spans="2:65" s="1" customFormat="1" ht="31.5" customHeight="1">
      <c r="B1434" s="182"/>
      <c r="C1434" s="183" t="s">
        <v>1211</v>
      </c>
      <c r="D1434" s="183" t="s">
        <v>189</v>
      </c>
      <c r="E1434" s="184" t="s">
        <v>1212</v>
      </c>
      <c r="F1434" s="185" t="s">
        <v>1213</v>
      </c>
      <c r="G1434" s="186" t="s">
        <v>277</v>
      </c>
      <c r="H1434" s="187">
        <v>294.959</v>
      </c>
      <c r="I1434" s="188"/>
      <c r="J1434" s="189">
        <f>ROUND(I1434*H1434,2)</f>
        <v>0</v>
      </c>
      <c r="K1434" s="185" t="s">
        <v>193</v>
      </c>
      <c r="L1434" s="42"/>
      <c r="M1434" s="190" t="s">
        <v>5</v>
      </c>
      <c r="N1434" s="191" t="s">
        <v>44</v>
      </c>
      <c r="O1434" s="43"/>
      <c r="P1434" s="192">
        <f>O1434*H1434</f>
        <v>0</v>
      </c>
      <c r="Q1434" s="192">
        <v>0</v>
      </c>
      <c r="R1434" s="192">
        <f>Q1434*H1434</f>
        <v>0</v>
      </c>
      <c r="S1434" s="192">
        <v>0</v>
      </c>
      <c r="T1434" s="193">
        <f>S1434*H1434</f>
        <v>0</v>
      </c>
      <c r="AR1434" s="25" t="s">
        <v>126</v>
      </c>
      <c r="AT1434" s="25" t="s">
        <v>189</v>
      </c>
      <c r="AU1434" s="25" t="s">
        <v>80</v>
      </c>
      <c r="AY1434" s="25" t="s">
        <v>187</v>
      </c>
      <c r="BE1434" s="194">
        <f>IF(N1434="základní",J1434,0)</f>
        <v>0</v>
      </c>
      <c r="BF1434" s="194">
        <f>IF(N1434="snížená",J1434,0)</f>
        <v>0</v>
      </c>
      <c r="BG1434" s="194">
        <f>IF(N1434="zákl. přenesená",J1434,0)</f>
        <v>0</v>
      </c>
      <c r="BH1434" s="194">
        <f>IF(N1434="sníž. přenesená",J1434,0)</f>
        <v>0</v>
      </c>
      <c r="BI1434" s="194">
        <f>IF(N1434="nulová",J1434,0)</f>
        <v>0</v>
      </c>
      <c r="BJ1434" s="25" t="s">
        <v>24</v>
      </c>
      <c r="BK1434" s="194">
        <f>ROUND(I1434*H1434,2)</f>
        <v>0</v>
      </c>
      <c r="BL1434" s="25" t="s">
        <v>126</v>
      </c>
      <c r="BM1434" s="25" t="s">
        <v>1214</v>
      </c>
    </row>
    <row r="1435" spans="2:65" s="12" customFormat="1">
      <c r="B1435" s="195"/>
      <c r="D1435" s="196" t="s">
        <v>196</v>
      </c>
      <c r="E1435" s="197" t="s">
        <v>5</v>
      </c>
      <c r="F1435" s="198" t="s">
        <v>1215</v>
      </c>
      <c r="H1435" s="199" t="s">
        <v>5</v>
      </c>
      <c r="I1435" s="200"/>
      <c r="L1435" s="195"/>
      <c r="M1435" s="201"/>
      <c r="N1435" s="202"/>
      <c r="O1435" s="202"/>
      <c r="P1435" s="202"/>
      <c r="Q1435" s="202"/>
      <c r="R1435" s="202"/>
      <c r="S1435" s="202"/>
      <c r="T1435" s="203"/>
      <c r="AT1435" s="199" t="s">
        <v>196</v>
      </c>
      <c r="AU1435" s="199" t="s">
        <v>80</v>
      </c>
      <c r="AV1435" s="12" t="s">
        <v>24</v>
      </c>
      <c r="AW1435" s="12" t="s">
        <v>37</v>
      </c>
      <c r="AX1435" s="12" t="s">
        <v>73</v>
      </c>
      <c r="AY1435" s="199" t="s">
        <v>187</v>
      </c>
    </row>
    <row r="1436" spans="2:65" s="12" customFormat="1">
      <c r="B1436" s="195"/>
      <c r="D1436" s="196" t="s">
        <v>196</v>
      </c>
      <c r="E1436" s="197" t="s">
        <v>5</v>
      </c>
      <c r="F1436" s="198" t="s">
        <v>479</v>
      </c>
      <c r="H1436" s="199" t="s">
        <v>5</v>
      </c>
      <c r="I1436" s="200"/>
      <c r="L1436" s="195"/>
      <c r="M1436" s="201"/>
      <c r="N1436" s="202"/>
      <c r="O1436" s="202"/>
      <c r="P1436" s="202"/>
      <c r="Q1436" s="202"/>
      <c r="R1436" s="202"/>
      <c r="S1436" s="202"/>
      <c r="T1436" s="203"/>
      <c r="AT1436" s="199" t="s">
        <v>196</v>
      </c>
      <c r="AU1436" s="199" t="s">
        <v>80</v>
      </c>
      <c r="AV1436" s="12" t="s">
        <v>24</v>
      </c>
      <c r="AW1436" s="12" t="s">
        <v>37</v>
      </c>
      <c r="AX1436" s="12" t="s">
        <v>73</v>
      </c>
      <c r="AY1436" s="199" t="s">
        <v>187</v>
      </c>
    </row>
    <row r="1437" spans="2:65" s="13" customFormat="1">
      <c r="B1437" s="204"/>
      <c r="D1437" s="196" t="s">
        <v>196</v>
      </c>
      <c r="E1437" s="205" t="s">
        <v>5</v>
      </c>
      <c r="F1437" s="206" t="s">
        <v>1149</v>
      </c>
      <c r="H1437" s="207">
        <v>19.78</v>
      </c>
      <c r="I1437" s="208"/>
      <c r="L1437" s="204"/>
      <c r="M1437" s="209"/>
      <c r="N1437" s="210"/>
      <c r="O1437" s="210"/>
      <c r="P1437" s="210"/>
      <c r="Q1437" s="210"/>
      <c r="R1437" s="210"/>
      <c r="S1437" s="210"/>
      <c r="T1437" s="211"/>
      <c r="AT1437" s="205" t="s">
        <v>196</v>
      </c>
      <c r="AU1437" s="205" t="s">
        <v>80</v>
      </c>
      <c r="AV1437" s="13" t="s">
        <v>80</v>
      </c>
      <c r="AW1437" s="13" t="s">
        <v>37</v>
      </c>
      <c r="AX1437" s="13" t="s">
        <v>73</v>
      </c>
      <c r="AY1437" s="205" t="s">
        <v>187</v>
      </c>
    </row>
    <row r="1438" spans="2:65" s="13" customFormat="1">
      <c r="B1438" s="204"/>
      <c r="D1438" s="196" t="s">
        <v>196</v>
      </c>
      <c r="E1438" s="205" t="s">
        <v>5</v>
      </c>
      <c r="F1438" s="206" t="s">
        <v>1150</v>
      </c>
      <c r="H1438" s="207">
        <v>18.329999999999998</v>
      </c>
      <c r="I1438" s="208"/>
      <c r="L1438" s="204"/>
      <c r="M1438" s="209"/>
      <c r="N1438" s="210"/>
      <c r="O1438" s="210"/>
      <c r="P1438" s="210"/>
      <c r="Q1438" s="210"/>
      <c r="R1438" s="210"/>
      <c r="S1438" s="210"/>
      <c r="T1438" s="211"/>
      <c r="AT1438" s="205" t="s">
        <v>196</v>
      </c>
      <c r="AU1438" s="205" t="s">
        <v>80</v>
      </c>
      <c r="AV1438" s="13" t="s">
        <v>80</v>
      </c>
      <c r="AW1438" s="13" t="s">
        <v>37</v>
      </c>
      <c r="AX1438" s="13" t="s">
        <v>73</v>
      </c>
      <c r="AY1438" s="205" t="s">
        <v>187</v>
      </c>
    </row>
    <row r="1439" spans="2:65" s="13" customFormat="1">
      <c r="B1439" s="204"/>
      <c r="D1439" s="196" t="s">
        <v>196</v>
      </c>
      <c r="E1439" s="205" t="s">
        <v>5</v>
      </c>
      <c r="F1439" s="206" t="s">
        <v>1151</v>
      </c>
      <c r="H1439" s="207">
        <v>19.239999999999998</v>
      </c>
      <c r="I1439" s="208"/>
      <c r="L1439" s="204"/>
      <c r="M1439" s="209"/>
      <c r="N1439" s="210"/>
      <c r="O1439" s="210"/>
      <c r="P1439" s="210"/>
      <c r="Q1439" s="210"/>
      <c r="R1439" s="210"/>
      <c r="S1439" s="210"/>
      <c r="T1439" s="211"/>
      <c r="AT1439" s="205" t="s">
        <v>196</v>
      </c>
      <c r="AU1439" s="205" t="s">
        <v>80</v>
      </c>
      <c r="AV1439" s="13" t="s">
        <v>80</v>
      </c>
      <c r="AW1439" s="13" t="s">
        <v>37</v>
      </c>
      <c r="AX1439" s="13" t="s">
        <v>73</v>
      </c>
      <c r="AY1439" s="205" t="s">
        <v>187</v>
      </c>
    </row>
    <row r="1440" spans="2:65" s="13" customFormat="1">
      <c r="B1440" s="204"/>
      <c r="D1440" s="196" t="s">
        <v>196</v>
      </c>
      <c r="E1440" s="205" t="s">
        <v>5</v>
      </c>
      <c r="F1440" s="206" t="s">
        <v>1152</v>
      </c>
      <c r="H1440" s="207">
        <v>20.349</v>
      </c>
      <c r="I1440" s="208"/>
      <c r="L1440" s="204"/>
      <c r="M1440" s="209"/>
      <c r="N1440" s="210"/>
      <c r="O1440" s="210"/>
      <c r="P1440" s="210"/>
      <c r="Q1440" s="210"/>
      <c r="R1440" s="210"/>
      <c r="S1440" s="210"/>
      <c r="T1440" s="211"/>
      <c r="AT1440" s="205" t="s">
        <v>196</v>
      </c>
      <c r="AU1440" s="205" t="s">
        <v>80</v>
      </c>
      <c r="AV1440" s="13" t="s">
        <v>80</v>
      </c>
      <c r="AW1440" s="13" t="s">
        <v>37</v>
      </c>
      <c r="AX1440" s="13" t="s">
        <v>73</v>
      </c>
      <c r="AY1440" s="205" t="s">
        <v>187</v>
      </c>
    </row>
    <row r="1441" spans="2:65" s="13" customFormat="1">
      <c r="B1441" s="204"/>
      <c r="D1441" s="196" t="s">
        <v>196</v>
      </c>
      <c r="E1441" s="205" t="s">
        <v>5</v>
      </c>
      <c r="F1441" s="206" t="s">
        <v>1153</v>
      </c>
      <c r="H1441" s="207">
        <v>20.475000000000001</v>
      </c>
      <c r="I1441" s="208"/>
      <c r="L1441" s="204"/>
      <c r="M1441" s="209"/>
      <c r="N1441" s="210"/>
      <c r="O1441" s="210"/>
      <c r="P1441" s="210"/>
      <c r="Q1441" s="210"/>
      <c r="R1441" s="210"/>
      <c r="S1441" s="210"/>
      <c r="T1441" s="211"/>
      <c r="AT1441" s="205" t="s">
        <v>196</v>
      </c>
      <c r="AU1441" s="205" t="s">
        <v>80</v>
      </c>
      <c r="AV1441" s="13" t="s">
        <v>80</v>
      </c>
      <c r="AW1441" s="13" t="s">
        <v>37</v>
      </c>
      <c r="AX1441" s="13" t="s">
        <v>73</v>
      </c>
      <c r="AY1441" s="205" t="s">
        <v>187</v>
      </c>
    </row>
    <row r="1442" spans="2:65" s="13" customFormat="1">
      <c r="B1442" s="204"/>
      <c r="D1442" s="196" t="s">
        <v>196</v>
      </c>
      <c r="E1442" s="205" t="s">
        <v>5</v>
      </c>
      <c r="F1442" s="206" t="s">
        <v>1154</v>
      </c>
      <c r="H1442" s="207">
        <v>21.21</v>
      </c>
      <c r="I1442" s="208"/>
      <c r="L1442" s="204"/>
      <c r="M1442" s="209"/>
      <c r="N1442" s="210"/>
      <c r="O1442" s="210"/>
      <c r="P1442" s="210"/>
      <c r="Q1442" s="210"/>
      <c r="R1442" s="210"/>
      <c r="S1442" s="210"/>
      <c r="T1442" s="211"/>
      <c r="AT1442" s="205" t="s">
        <v>196</v>
      </c>
      <c r="AU1442" s="205" t="s">
        <v>80</v>
      </c>
      <c r="AV1442" s="13" t="s">
        <v>80</v>
      </c>
      <c r="AW1442" s="13" t="s">
        <v>37</v>
      </c>
      <c r="AX1442" s="13" t="s">
        <v>73</v>
      </c>
      <c r="AY1442" s="205" t="s">
        <v>187</v>
      </c>
    </row>
    <row r="1443" spans="2:65" s="14" customFormat="1">
      <c r="B1443" s="212"/>
      <c r="D1443" s="196" t="s">
        <v>196</v>
      </c>
      <c r="E1443" s="213" t="s">
        <v>5</v>
      </c>
      <c r="F1443" s="214" t="s">
        <v>201</v>
      </c>
      <c r="H1443" s="215">
        <v>119.384</v>
      </c>
      <c r="I1443" s="216"/>
      <c r="L1443" s="212"/>
      <c r="M1443" s="217"/>
      <c r="N1443" s="218"/>
      <c r="O1443" s="218"/>
      <c r="P1443" s="218"/>
      <c r="Q1443" s="218"/>
      <c r="R1443" s="218"/>
      <c r="S1443" s="218"/>
      <c r="T1443" s="219"/>
      <c r="AT1443" s="213" t="s">
        <v>196</v>
      </c>
      <c r="AU1443" s="213" t="s">
        <v>80</v>
      </c>
      <c r="AV1443" s="14" t="s">
        <v>202</v>
      </c>
      <c r="AW1443" s="14" t="s">
        <v>37</v>
      </c>
      <c r="AX1443" s="14" t="s">
        <v>73</v>
      </c>
      <c r="AY1443" s="213" t="s">
        <v>187</v>
      </c>
    </row>
    <row r="1444" spans="2:65" s="12" customFormat="1">
      <c r="B1444" s="195"/>
      <c r="D1444" s="196" t="s">
        <v>196</v>
      </c>
      <c r="E1444" s="197" t="s">
        <v>5</v>
      </c>
      <c r="F1444" s="198" t="s">
        <v>458</v>
      </c>
      <c r="H1444" s="199" t="s">
        <v>5</v>
      </c>
      <c r="I1444" s="200"/>
      <c r="L1444" s="195"/>
      <c r="M1444" s="201"/>
      <c r="N1444" s="202"/>
      <c r="O1444" s="202"/>
      <c r="P1444" s="202"/>
      <c r="Q1444" s="202"/>
      <c r="R1444" s="202"/>
      <c r="S1444" s="202"/>
      <c r="T1444" s="203"/>
      <c r="AT1444" s="199" t="s">
        <v>196</v>
      </c>
      <c r="AU1444" s="199" t="s">
        <v>80</v>
      </c>
      <c r="AV1444" s="12" t="s">
        <v>24</v>
      </c>
      <c r="AW1444" s="12" t="s">
        <v>37</v>
      </c>
      <c r="AX1444" s="12" t="s">
        <v>73</v>
      </c>
      <c r="AY1444" s="199" t="s">
        <v>187</v>
      </c>
    </row>
    <row r="1445" spans="2:65" s="12" customFormat="1">
      <c r="B1445" s="195"/>
      <c r="D1445" s="196" t="s">
        <v>196</v>
      </c>
      <c r="E1445" s="197" t="s">
        <v>5</v>
      </c>
      <c r="F1445" s="198" t="s">
        <v>753</v>
      </c>
      <c r="H1445" s="199" t="s">
        <v>5</v>
      </c>
      <c r="I1445" s="200"/>
      <c r="L1445" s="195"/>
      <c r="M1445" s="201"/>
      <c r="N1445" s="202"/>
      <c r="O1445" s="202"/>
      <c r="P1445" s="202"/>
      <c r="Q1445" s="202"/>
      <c r="R1445" s="202"/>
      <c r="S1445" s="202"/>
      <c r="T1445" s="203"/>
      <c r="AT1445" s="199" t="s">
        <v>196</v>
      </c>
      <c r="AU1445" s="199" t="s">
        <v>80</v>
      </c>
      <c r="AV1445" s="12" t="s">
        <v>24</v>
      </c>
      <c r="AW1445" s="12" t="s">
        <v>37</v>
      </c>
      <c r="AX1445" s="12" t="s">
        <v>73</v>
      </c>
      <c r="AY1445" s="199" t="s">
        <v>187</v>
      </c>
    </row>
    <row r="1446" spans="2:65" s="13" customFormat="1">
      <c r="B1446" s="204"/>
      <c r="D1446" s="196" t="s">
        <v>196</v>
      </c>
      <c r="E1446" s="205" t="s">
        <v>5</v>
      </c>
      <c r="F1446" s="206" t="s">
        <v>1155</v>
      </c>
      <c r="H1446" s="207">
        <v>120</v>
      </c>
      <c r="I1446" s="208"/>
      <c r="L1446" s="204"/>
      <c r="M1446" s="209"/>
      <c r="N1446" s="210"/>
      <c r="O1446" s="210"/>
      <c r="P1446" s="210"/>
      <c r="Q1446" s="210"/>
      <c r="R1446" s="210"/>
      <c r="S1446" s="210"/>
      <c r="T1446" s="211"/>
      <c r="AT1446" s="205" t="s">
        <v>196</v>
      </c>
      <c r="AU1446" s="205" t="s">
        <v>80</v>
      </c>
      <c r="AV1446" s="13" t="s">
        <v>80</v>
      </c>
      <c r="AW1446" s="13" t="s">
        <v>37</v>
      </c>
      <c r="AX1446" s="13" t="s">
        <v>73</v>
      </c>
      <c r="AY1446" s="205" t="s">
        <v>187</v>
      </c>
    </row>
    <row r="1447" spans="2:65" s="14" customFormat="1">
      <c r="B1447" s="212"/>
      <c r="D1447" s="196" t="s">
        <v>196</v>
      </c>
      <c r="E1447" s="213" t="s">
        <v>5</v>
      </c>
      <c r="F1447" s="214" t="s">
        <v>201</v>
      </c>
      <c r="H1447" s="215">
        <v>120</v>
      </c>
      <c r="I1447" s="216"/>
      <c r="L1447" s="212"/>
      <c r="M1447" s="217"/>
      <c r="N1447" s="218"/>
      <c r="O1447" s="218"/>
      <c r="P1447" s="218"/>
      <c r="Q1447" s="218"/>
      <c r="R1447" s="218"/>
      <c r="S1447" s="218"/>
      <c r="T1447" s="219"/>
      <c r="AT1447" s="213" t="s">
        <v>196</v>
      </c>
      <c r="AU1447" s="213" t="s">
        <v>80</v>
      </c>
      <c r="AV1447" s="14" t="s">
        <v>202</v>
      </c>
      <c r="AW1447" s="14" t="s">
        <v>37</v>
      </c>
      <c r="AX1447" s="14" t="s">
        <v>73</v>
      </c>
      <c r="AY1447" s="213" t="s">
        <v>187</v>
      </c>
    </row>
    <row r="1448" spans="2:65" s="12" customFormat="1">
      <c r="B1448" s="195"/>
      <c r="D1448" s="196" t="s">
        <v>196</v>
      </c>
      <c r="E1448" s="197" t="s">
        <v>5</v>
      </c>
      <c r="F1448" s="198" t="s">
        <v>1216</v>
      </c>
      <c r="H1448" s="199" t="s">
        <v>5</v>
      </c>
      <c r="I1448" s="200"/>
      <c r="L1448" s="195"/>
      <c r="M1448" s="201"/>
      <c r="N1448" s="202"/>
      <c r="O1448" s="202"/>
      <c r="P1448" s="202"/>
      <c r="Q1448" s="202"/>
      <c r="R1448" s="202"/>
      <c r="S1448" s="202"/>
      <c r="T1448" s="203"/>
      <c r="AT1448" s="199" t="s">
        <v>196</v>
      </c>
      <c r="AU1448" s="199" t="s">
        <v>80</v>
      </c>
      <c r="AV1448" s="12" t="s">
        <v>24</v>
      </c>
      <c r="AW1448" s="12" t="s">
        <v>37</v>
      </c>
      <c r="AX1448" s="12" t="s">
        <v>73</v>
      </c>
      <c r="AY1448" s="199" t="s">
        <v>187</v>
      </c>
    </row>
    <row r="1449" spans="2:65" s="12" customFormat="1">
      <c r="B1449" s="195"/>
      <c r="D1449" s="196" t="s">
        <v>196</v>
      </c>
      <c r="E1449" s="197" t="s">
        <v>5</v>
      </c>
      <c r="F1449" s="198" t="s">
        <v>282</v>
      </c>
      <c r="H1449" s="199" t="s">
        <v>5</v>
      </c>
      <c r="I1449" s="200"/>
      <c r="L1449" s="195"/>
      <c r="M1449" s="201"/>
      <c r="N1449" s="202"/>
      <c r="O1449" s="202"/>
      <c r="P1449" s="202"/>
      <c r="Q1449" s="202"/>
      <c r="R1449" s="202"/>
      <c r="S1449" s="202"/>
      <c r="T1449" s="203"/>
      <c r="AT1449" s="199" t="s">
        <v>196</v>
      </c>
      <c r="AU1449" s="199" t="s">
        <v>80</v>
      </c>
      <c r="AV1449" s="12" t="s">
        <v>24</v>
      </c>
      <c r="AW1449" s="12" t="s">
        <v>37</v>
      </c>
      <c r="AX1449" s="12" t="s">
        <v>73</v>
      </c>
      <c r="AY1449" s="199" t="s">
        <v>187</v>
      </c>
    </row>
    <row r="1450" spans="2:65" s="13" customFormat="1">
      <c r="B1450" s="204"/>
      <c r="D1450" s="196" t="s">
        <v>196</v>
      </c>
      <c r="E1450" s="205" t="s">
        <v>5</v>
      </c>
      <c r="F1450" s="206" t="s">
        <v>284</v>
      </c>
      <c r="H1450" s="207">
        <v>55.575000000000003</v>
      </c>
      <c r="I1450" s="208"/>
      <c r="L1450" s="204"/>
      <c r="M1450" s="209"/>
      <c r="N1450" s="210"/>
      <c r="O1450" s="210"/>
      <c r="P1450" s="210"/>
      <c r="Q1450" s="210"/>
      <c r="R1450" s="210"/>
      <c r="S1450" s="210"/>
      <c r="T1450" s="211"/>
      <c r="AT1450" s="205" t="s">
        <v>196</v>
      </c>
      <c r="AU1450" s="205" t="s">
        <v>80</v>
      </c>
      <c r="AV1450" s="13" t="s">
        <v>80</v>
      </c>
      <c r="AW1450" s="13" t="s">
        <v>37</v>
      </c>
      <c r="AX1450" s="13" t="s">
        <v>73</v>
      </c>
      <c r="AY1450" s="205" t="s">
        <v>187</v>
      </c>
    </row>
    <row r="1451" spans="2:65" s="14" customFormat="1">
      <c r="B1451" s="212"/>
      <c r="D1451" s="196" t="s">
        <v>196</v>
      </c>
      <c r="E1451" s="213" t="s">
        <v>5</v>
      </c>
      <c r="F1451" s="214" t="s">
        <v>201</v>
      </c>
      <c r="H1451" s="215">
        <v>55.575000000000003</v>
      </c>
      <c r="I1451" s="216"/>
      <c r="L1451" s="212"/>
      <c r="M1451" s="217"/>
      <c r="N1451" s="218"/>
      <c r="O1451" s="218"/>
      <c r="P1451" s="218"/>
      <c r="Q1451" s="218"/>
      <c r="R1451" s="218"/>
      <c r="S1451" s="218"/>
      <c r="T1451" s="219"/>
      <c r="AT1451" s="213" t="s">
        <v>196</v>
      </c>
      <c r="AU1451" s="213" t="s">
        <v>80</v>
      </c>
      <c r="AV1451" s="14" t="s">
        <v>202</v>
      </c>
      <c r="AW1451" s="14" t="s">
        <v>37</v>
      </c>
      <c r="AX1451" s="14" t="s">
        <v>73</v>
      </c>
      <c r="AY1451" s="213" t="s">
        <v>187</v>
      </c>
    </row>
    <row r="1452" spans="2:65" s="15" customFormat="1">
      <c r="B1452" s="220"/>
      <c r="D1452" s="221" t="s">
        <v>196</v>
      </c>
      <c r="E1452" s="222" t="s">
        <v>5</v>
      </c>
      <c r="F1452" s="223" t="s">
        <v>203</v>
      </c>
      <c r="H1452" s="224">
        <v>294.959</v>
      </c>
      <c r="I1452" s="225"/>
      <c r="L1452" s="220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196</v>
      </c>
      <c r="AU1452" s="229" t="s">
        <v>80</v>
      </c>
      <c r="AV1452" s="15" t="s">
        <v>194</v>
      </c>
      <c r="AW1452" s="15" t="s">
        <v>37</v>
      </c>
      <c r="AX1452" s="15" t="s">
        <v>24</v>
      </c>
      <c r="AY1452" s="229" t="s">
        <v>187</v>
      </c>
    </row>
    <row r="1453" spans="2:65" s="1" customFormat="1" ht="22.5" customHeight="1">
      <c r="B1453" s="182"/>
      <c r="C1453" s="230" t="s">
        <v>1217</v>
      </c>
      <c r="D1453" s="230" t="s">
        <v>269</v>
      </c>
      <c r="E1453" s="231" t="s">
        <v>1218</v>
      </c>
      <c r="F1453" s="232" t="s">
        <v>1219</v>
      </c>
      <c r="G1453" s="233" t="s">
        <v>277</v>
      </c>
      <c r="H1453" s="234">
        <v>324.45499999999998</v>
      </c>
      <c r="I1453" s="235"/>
      <c r="J1453" s="236">
        <f>ROUND(I1453*H1453,2)</f>
        <v>0</v>
      </c>
      <c r="K1453" s="232" t="s">
        <v>193</v>
      </c>
      <c r="L1453" s="237"/>
      <c r="M1453" s="238" t="s">
        <v>5</v>
      </c>
      <c r="N1453" s="239" t="s">
        <v>44</v>
      </c>
      <c r="O1453" s="43"/>
      <c r="P1453" s="192">
        <f>O1453*H1453</f>
        <v>0</v>
      </c>
      <c r="Q1453" s="192">
        <v>1.1E-4</v>
      </c>
      <c r="R1453" s="192">
        <f>Q1453*H1453</f>
        <v>3.5690050000000001E-2</v>
      </c>
      <c r="S1453" s="192">
        <v>0</v>
      </c>
      <c r="T1453" s="193">
        <f>S1453*H1453</f>
        <v>0</v>
      </c>
      <c r="AR1453" s="25" t="s">
        <v>395</v>
      </c>
      <c r="AT1453" s="25" t="s">
        <v>269</v>
      </c>
      <c r="AU1453" s="25" t="s">
        <v>80</v>
      </c>
      <c r="AY1453" s="25" t="s">
        <v>187</v>
      </c>
      <c r="BE1453" s="194">
        <f>IF(N1453="základní",J1453,0)</f>
        <v>0</v>
      </c>
      <c r="BF1453" s="194">
        <f>IF(N1453="snížená",J1453,0)</f>
        <v>0</v>
      </c>
      <c r="BG1453" s="194">
        <f>IF(N1453="zákl. přenesená",J1453,0)</f>
        <v>0</v>
      </c>
      <c r="BH1453" s="194">
        <f>IF(N1453="sníž. přenesená",J1453,0)</f>
        <v>0</v>
      </c>
      <c r="BI1453" s="194">
        <f>IF(N1453="nulová",J1453,0)</f>
        <v>0</v>
      </c>
      <c r="BJ1453" s="25" t="s">
        <v>24</v>
      </c>
      <c r="BK1453" s="194">
        <f>ROUND(I1453*H1453,2)</f>
        <v>0</v>
      </c>
      <c r="BL1453" s="25" t="s">
        <v>126</v>
      </c>
      <c r="BM1453" s="25" t="s">
        <v>1220</v>
      </c>
    </row>
    <row r="1454" spans="2:65" s="12" customFormat="1">
      <c r="B1454" s="195"/>
      <c r="D1454" s="196" t="s">
        <v>196</v>
      </c>
      <c r="E1454" s="197" t="s">
        <v>5</v>
      </c>
      <c r="F1454" s="198" t="s">
        <v>300</v>
      </c>
      <c r="H1454" s="199" t="s">
        <v>5</v>
      </c>
      <c r="I1454" s="200"/>
      <c r="L1454" s="195"/>
      <c r="M1454" s="201"/>
      <c r="N1454" s="202"/>
      <c r="O1454" s="202"/>
      <c r="P1454" s="202"/>
      <c r="Q1454" s="202"/>
      <c r="R1454" s="202"/>
      <c r="S1454" s="202"/>
      <c r="T1454" s="203"/>
      <c r="AT1454" s="199" t="s">
        <v>196</v>
      </c>
      <c r="AU1454" s="199" t="s">
        <v>80</v>
      </c>
      <c r="AV1454" s="12" t="s">
        <v>24</v>
      </c>
      <c r="AW1454" s="12" t="s">
        <v>37</v>
      </c>
      <c r="AX1454" s="12" t="s">
        <v>73</v>
      </c>
      <c r="AY1454" s="199" t="s">
        <v>187</v>
      </c>
    </row>
    <row r="1455" spans="2:65" s="13" customFormat="1">
      <c r="B1455" s="204"/>
      <c r="D1455" s="196" t="s">
        <v>196</v>
      </c>
      <c r="E1455" s="205" t="s">
        <v>5</v>
      </c>
      <c r="F1455" s="206" t="s">
        <v>1221</v>
      </c>
      <c r="H1455" s="207">
        <v>324.45499999999998</v>
      </c>
      <c r="I1455" s="208"/>
      <c r="L1455" s="204"/>
      <c r="M1455" s="209"/>
      <c r="N1455" s="210"/>
      <c r="O1455" s="210"/>
      <c r="P1455" s="210"/>
      <c r="Q1455" s="210"/>
      <c r="R1455" s="210"/>
      <c r="S1455" s="210"/>
      <c r="T1455" s="211"/>
      <c r="AT1455" s="205" t="s">
        <v>196</v>
      </c>
      <c r="AU1455" s="205" t="s">
        <v>80</v>
      </c>
      <c r="AV1455" s="13" t="s">
        <v>80</v>
      </c>
      <c r="AW1455" s="13" t="s">
        <v>37</v>
      </c>
      <c r="AX1455" s="13" t="s">
        <v>73</v>
      </c>
      <c r="AY1455" s="205" t="s">
        <v>187</v>
      </c>
    </row>
    <row r="1456" spans="2:65" s="14" customFormat="1">
      <c r="B1456" s="212"/>
      <c r="D1456" s="196" t="s">
        <v>196</v>
      </c>
      <c r="E1456" s="213" t="s">
        <v>5</v>
      </c>
      <c r="F1456" s="214" t="s">
        <v>201</v>
      </c>
      <c r="H1456" s="215">
        <v>324.45499999999998</v>
      </c>
      <c r="I1456" s="216"/>
      <c r="L1456" s="212"/>
      <c r="M1456" s="217"/>
      <c r="N1456" s="218"/>
      <c r="O1456" s="218"/>
      <c r="P1456" s="218"/>
      <c r="Q1456" s="218"/>
      <c r="R1456" s="218"/>
      <c r="S1456" s="218"/>
      <c r="T1456" s="219"/>
      <c r="AT1456" s="213" t="s">
        <v>196</v>
      </c>
      <c r="AU1456" s="213" t="s">
        <v>80</v>
      </c>
      <c r="AV1456" s="14" t="s">
        <v>202</v>
      </c>
      <c r="AW1456" s="14" t="s">
        <v>37</v>
      </c>
      <c r="AX1456" s="14" t="s">
        <v>73</v>
      </c>
      <c r="AY1456" s="213" t="s">
        <v>187</v>
      </c>
    </row>
    <row r="1457" spans="2:65" s="15" customFormat="1">
      <c r="B1457" s="220"/>
      <c r="D1457" s="221" t="s">
        <v>196</v>
      </c>
      <c r="E1457" s="222" t="s">
        <v>5</v>
      </c>
      <c r="F1457" s="223" t="s">
        <v>203</v>
      </c>
      <c r="H1457" s="224">
        <v>324.45499999999998</v>
      </c>
      <c r="I1457" s="225"/>
      <c r="L1457" s="220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196</v>
      </c>
      <c r="AU1457" s="229" t="s">
        <v>80</v>
      </c>
      <c r="AV1457" s="15" t="s">
        <v>194</v>
      </c>
      <c r="AW1457" s="15" t="s">
        <v>37</v>
      </c>
      <c r="AX1457" s="15" t="s">
        <v>24</v>
      </c>
      <c r="AY1457" s="229" t="s">
        <v>187</v>
      </c>
    </row>
    <row r="1458" spans="2:65" s="1" customFormat="1" ht="31.5" customHeight="1">
      <c r="B1458" s="182"/>
      <c r="C1458" s="183" t="s">
        <v>1222</v>
      </c>
      <c r="D1458" s="183" t="s">
        <v>189</v>
      </c>
      <c r="E1458" s="184" t="s">
        <v>1223</v>
      </c>
      <c r="F1458" s="185" t="s">
        <v>1224</v>
      </c>
      <c r="G1458" s="186" t="s">
        <v>258</v>
      </c>
      <c r="H1458" s="187">
        <v>3.5009999999999999</v>
      </c>
      <c r="I1458" s="188"/>
      <c r="J1458" s="189">
        <f>ROUND(I1458*H1458,2)</f>
        <v>0</v>
      </c>
      <c r="K1458" s="185" t="s">
        <v>193</v>
      </c>
      <c r="L1458" s="42"/>
      <c r="M1458" s="190" t="s">
        <v>5</v>
      </c>
      <c r="N1458" s="191" t="s">
        <v>44</v>
      </c>
      <c r="O1458" s="43"/>
      <c r="P1458" s="192">
        <f>O1458*H1458</f>
        <v>0</v>
      </c>
      <c r="Q1458" s="192">
        <v>0</v>
      </c>
      <c r="R1458" s="192">
        <f>Q1458*H1458</f>
        <v>0</v>
      </c>
      <c r="S1458" s="192">
        <v>0</v>
      </c>
      <c r="T1458" s="193">
        <f>S1458*H1458</f>
        <v>0</v>
      </c>
      <c r="AR1458" s="25" t="s">
        <v>126</v>
      </c>
      <c r="AT1458" s="25" t="s">
        <v>189</v>
      </c>
      <c r="AU1458" s="25" t="s">
        <v>80</v>
      </c>
      <c r="AY1458" s="25" t="s">
        <v>187</v>
      </c>
      <c r="BE1458" s="194">
        <f>IF(N1458="základní",J1458,0)</f>
        <v>0</v>
      </c>
      <c r="BF1458" s="194">
        <f>IF(N1458="snížená",J1458,0)</f>
        <v>0</v>
      </c>
      <c r="BG1458" s="194">
        <f>IF(N1458="zákl. přenesená",J1458,0)</f>
        <v>0</v>
      </c>
      <c r="BH1458" s="194">
        <f>IF(N1458="sníž. přenesená",J1458,0)</f>
        <v>0</v>
      </c>
      <c r="BI1458" s="194">
        <f>IF(N1458="nulová",J1458,0)</f>
        <v>0</v>
      </c>
      <c r="BJ1458" s="25" t="s">
        <v>24</v>
      </c>
      <c r="BK1458" s="194">
        <f>ROUND(I1458*H1458,2)</f>
        <v>0</v>
      </c>
      <c r="BL1458" s="25" t="s">
        <v>126</v>
      </c>
      <c r="BM1458" s="25" t="s">
        <v>1225</v>
      </c>
    </row>
    <row r="1459" spans="2:65" s="11" customFormat="1" ht="29.85" customHeight="1">
      <c r="B1459" s="168"/>
      <c r="D1459" s="179" t="s">
        <v>72</v>
      </c>
      <c r="E1459" s="180" t="s">
        <v>1226</v>
      </c>
      <c r="F1459" s="180" t="s">
        <v>1227</v>
      </c>
      <c r="I1459" s="171"/>
      <c r="J1459" s="181">
        <f>BK1459</f>
        <v>0</v>
      </c>
      <c r="L1459" s="168"/>
      <c r="M1459" s="173"/>
      <c r="N1459" s="174"/>
      <c r="O1459" s="174"/>
      <c r="P1459" s="175">
        <f>SUM(P1460:P1662)</f>
        <v>0</v>
      </c>
      <c r="Q1459" s="174"/>
      <c r="R1459" s="175">
        <f>SUM(R1460:R1662)</f>
        <v>13.911397530395005</v>
      </c>
      <c r="S1459" s="174"/>
      <c r="T1459" s="176">
        <f>SUM(T1460:T1662)</f>
        <v>7.7770000000000001</v>
      </c>
      <c r="AR1459" s="169" t="s">
        <v>80</v>
      </c>
      <c r="AT1459" s="177" t="s">
        <v>72</v>
      </c>
      <c r="AU1459" s="177" t="s">
        <v>24</v>
      </c>
      <c r="AY1459" s="169" t="s">
        <v>187</v>
      </c>
      <c r="BK1459" s="178">
        <f>SUM(BK1460:BK1662)</f>
        <v>0</v>
      </c>
    </row>
    <row r="1460" spans="2:65" s="1" customFormat="1" ht="22.5" customHeight="1">
      <c r="B1460" s="182"/>
      <c r="C1460" s="183" t="s">
        <v>1228</v>
      </c>
      <c r="D1460" s="183" t="s">
        <v>189</v>
      </c>
      <c r="E1460" s="184" t="s">
        <v>1229</v>
      </c>
      <c r="F1460" s="185" t="s">
        <v>1230</v>
      </c>
      <c r="G1460" s="186" t="s">
        <v>192</v>
      </c>
      <c r="H1460" s="187">
        <v>14.872</v>
      </c>
      <c r="I1460" s="188"/>
      <c r="J1460" s="189">
        <f>ROUND(I1460*H1460,2)</f>
        <v>0</v>
      </c>
      <c r="K1460" s="185" t="s">
        <v>193</v>
      </c>
      <c r="L1460" s="42"/>
      <c r="M1460" s="190" t="s">
        <v>5</v>
      </c>
      <c r="N1460" s="191" t="s">
        <v>44</v>
      </c>
      <c r="O1460" s="43"/>
      <c r="P1460" s="192">
        <f>O1460*H1460</f>
        <v>0</v>
      </c>
      <c r="Q1460" s="192">
        <v>0</v>
      </c>
      <c r="R1460" s="192">
        <f>Q1460*H1460</f>
        <v>0</v>
      </c>
      <c r="S1460" s="192">
        <v>0</v>
      </c>
      <c r="T1460" s="193">
        <f>S1460*H1460</f>
        <v>0</v>
      </c>
      <c r="AR1460" s="25" t="s">
        <v>126</v>
      </c>
      <c r="AT1460" s="25" t="s">
        <v>189</v>
      </c>
      <c r="AU1460" s="25" t="s">
        <v>80</v>
      </c>
      <c r="AY1460" s="25" t="s">
        <v>187</v>
      </c>
      <c r="BE1460" s="194">
        <f>IF(N1460="základní",J1460,0)</f>
        <v>0</v>
      </c>
      <c r="BF1460" s="194">
        <f>IF(N1460="snížená",J1460,0)</f>
        <v>0</v>
      </c>
      <c r="BG1460" s="194">
        <f>IF(N1460="zákl. přenesená",J1460,0)</f>
        <v>0</v>
      </c>
      <c r="BH1460" s="194">
        <f>IF(N1460="sníž. přenesená",J1460,0)</f>
        <v>0</v>
      </c>
      <c r="BI1460" s="194">
        <f>IF(N1460="nulová",J1460,0)</f>
        <v>0</v>
      </c>
      <c r="BJ1460" s="25" t="s">
        <v>24</v>
      </c>
      <c r="BK1460" s="194">
        <f>ROUND(I1460*H1460,2)</f>
        <v>0</v>
      </c>
      <c r="BL1460" s="25" t="s">
        <v>126</v>
      </c>
      <c r="BM1460" s="25" t="s">
        <v>1231</v>
      </c>
    </row>
    <row r="1461" spans="2:65" s="12" customFormat="1">
      <c r="B1461" s="195"/>
      <c r="D1461" s="196" t="s">
        <v>196</v>
      </c>
      <c r="E1461" s="197" t="s">
        <v>5</v>
      </c>
      <c r="F1461" s="198" t="s">
        <v>1232</v>
      </c>
      <c r="H1461" s="199" t="s">
        <v>5</v>
      </c>
      <c r="I1461" s="200"/>
      <c r="L1461" s="195"/>
      <c r="M1461" s="201"/>
      <c r="N1461" s="202"/>
      <c r="O1461" s="202"/>
      <c r="P1461" s="202"/>
      <c r="Q1461" s="202"/>
      <c r="R1461" s="202"/>
      <c r="S1461" s="202"/>
      <c r="T1461" s="203"/>
      <c r="AT1461" s="199" t="s">
        <v>196</v>
      </c>
      <c r="AU1461" s="199" t="s">
        <v>80</v>
      </c>
      <c r="AV1461" s="12" t="s">
        <v>24</v>
      </c>
      <c r="AW1461" s="12" t="s">
        <v>37</v>
      </c>
      <c r="AX1461" s="12" t="s">
        <v>73</v>
      </c>
      <c r="AY1461" s="199" t="s">
        <v>187</v>
      </c>
    </row>
    <row r="1462" spans="2:65" s="12" customFormat="1">
      <c r="B1462" s="195"/>
      <c r="D1462" s="196" t="s">
        <v>196</v>
      </c>
      <c r="E1462" s="197" t="s">
        <v>5</v>
      </c>
      <c r="F1462" s="198" t="s">
        <v>1233</v>
      </c>
      <c r="H1462" s="199" t="s">
        <v>5</v>
      </c>
      <c r="I1462" s="200"/>
      <c r="L1462" s="195"/>
      <c r="M1462" s="201"/>
      <c r="N1462" s="202"/>
      <c r="O1462" s="202"/>
      <c r="P1462" s="202"/>
      <c r="Q1462" s="202"/>
      <c r="R1462" s="202"/>
      <c r="S1462" s="202"/>
      <c r="T1462" s="203"/>
      <c r="AT1462" s="199" t="s">
        <v>196</v>
      </c>
      <c r="AU1462" s="199" t="s">
        <v>80</v>
      </c>
      <c r="AV1462" s="12" t="s">
        <v>24</v>
      </c>
      <c r="AW1462" s="12" t="s">
        <v>37</v>
      </c>
      <c r="AX1462" s="12" t="s">
        <v>73</v>
      </c>
      <c r="AY1462" s="199" t="s">
        <v>187</v>
      </c>
    </row>
    <row r="1463" spans="2:65" s="12" customFormat="1">
      <c r="B1463" s="195"/>
      <c r="D1463" s="196" t="s">
        <v>196</v>
      </c>
      <c r="E1463" s="197" t="s">
        <v>5</v>
      </c>
      <c r="F1463" s="198" t="s">
        <v>1234</v>
      </c>
      <c r="H1463" s="199" t="s">
        <v>5</v>
      </c>
      <c r="I1463" s="200"/>
      <c r="L1463" s="195"/>
      <c r="M1463" s="201"/>
      <c r="N1463" s="202"/>
      <c r="O1463" s="202"/>
      <c r="P1463" s="202"/>
      <c r="Q1463" s="202"/>
      <c r="R1463" s="202"/>
      <c r="S1463" s="202"/>
      <c r="T1463" s="203"/>
      <c r="AT1463" s="199" t="s">
        <v>196</v>
      </c>
      <c r="AU1463" s="199" t="s">
        <v>80</v>
      </c>
      <c r="AV1463" s="12" t="s">
        <v>24</v>
      </c>
      <c r="AW1463" s="12" t="s">
        <v>37</v>
      </c>
      <c r="AX1463" s="12" t="s">
        <v>73</v>
      </c>
      <c r="AY1463" s="199" t="s">
        <v>187</v>
      </c>
    </row>
    <row r="1464" spans="2:65" s="13" customFormat="1">
      <c r="B1464" s="204"/>
      <c r="D1464" s="196" t="s">
        <v>196</v>
      </c>
      <c r="E1464" s="205" t="s">
        <v>5</v>
      </c>
      <c r="F1464" s="206" t="s">
        <v>1235</v>
      </c>
      <c r="H1464" s="207">
        <v>0.65</v>
      </c>
      <c r="I1464" s="208"/>
      <c r="L1464" s="204"/>
      <c r="M1464" s="209"/>
      <c r="N1464" s="210"/>
      <c r="O1464" s="210"/>
      <c r="P1464" s="210"/>
      <c r="Q1464" s="210"/>
      <c r="R1464" s="210"/>
      <c r="S1464" s="210"/>
      <c r="T1464" s="211"/>
      <c r="AT1464" s="205" t="s">
        <v>196</v>
      </c>
      <c r="AU1464" s="205" t="s">
        <v>80</v>
      </c>
      <c r="AV1464" s="13" t="s">
        <v>80</v>
      </c>
      <c r="AW1464" s="13" t="s">
        <v>37</v>
      </c>
      <c r="AX1464" s="13" t="s">
        <v>73</v>
      </c>
      <c r="AY1464" s="205" t="s">
        <v>187</v>
      </c>
    </row>
    <row r="1465" spans="2:65" s="12" customFormat="1">
      <c r="B1465" s="195"/>
      <c r="D1465" s="196" t="s">
        <v>196</v>
      </c>
      <c r="E1465" s="197" t="s">
        <v>5</v>
      </c>
      <c r="F1465" s="198" t="s">
        <v>1236</v>
      </c>
      <c r="H1465" s="199" t="s">
        <v>5</v>
      </c>
      <c r="I1465" s="200"/>
      <c r="L1465" s="195"/>
      <c r="M1465" s="201"/>
      <c r="N1465" s="202"/>
      <c r="O1465" s="202"/>
      <c r="P1465" s="202"/>
      <c r="Q1465" s="202"/>
      <c r="R1465" s="202"/>
      <c r="S1465" s="202"/>
      <c r="T1465" s="203"/>
      <c r="AT1465" s="199" t="s">
        <v>196</v>
      </c>
      <c r="AU1465" s="199" t="s">
        <v>80</v>
      </c>
      <c r="AV1465" s="12" t="s">
        <v>24</v>
      </c>
      <c r="AW1465" s="12" t="s">
        <v>37</v>
      </c>
      <c r="AX1465" s="12" t="s">
        <v>73</v>
      </c>
      <c r="AY1465" s="199" t="s">
        <v>187</v>
      </c>
    </row>
    <row r="1466" spans="2:65" s="13" customFormat="1">
      <c r="B1466" s="204"/>
      <c r="D1466" s="196" t="s">
        <v>196</v>
      </c>
      <c r="E1466" s="205" t="s">
        <v>5</v>
      </c>
      <c r="F1466" s="206" t="s">
        <v>1237</v>
      </c>
      <c r="H1466" s="207">
        <v>1.661</v>
      </c>
      <c r="I1466" s="208"/>
      <c r="L1466" s="204"/>
      <c r="M1466" s="209"/>
      <c r="N1466" s="210"/>
      <c r="O1466" s="210"/>
      <c r="P1466" s="210"/>
      <c r="Q1466" s="210"/>
      <c r="R1466" s="210"/>
      <c r="S1466" s="210"/>
      <c r="T1466" s="211"/>
      <c r="AT1466" s="205" t="s">
        <v>196</v>
      </c>
      <c r="AU1466" s="205" t="s">
        <v>80</v>
      </c>
      <c r="AV1466" s="13" t="s">
        <v>80</v>
      </c>
      <c r="AW1466" s="13" t="s">
        <v>37</v>
      </c>
      <c r="AX1466" s="13" t="s">
        <v>73</v>
      </c>
      <c r="AY1466" s="205" t="s">
        <v>187</v>
      </c>
    </row>
    <row r="1467" spans="2:65" s="12" customFormat="1">
      <c r="B1467" s="195"/>
      <c r="D1467" s="196" t="s">
        <v>196</v>
      </c>
      <c r="E1467" s="197" t="s">
        <v>5</v>
      </c>
      <c r="F1467" s="198" t="s">
        <v>1238</v>
      </c>
      <c r="H1467" s="199" t="s">
        <v>5</v>
      </c>
      <c r="I1467" s="200"/>
      <c r="L1467" s="195"/>
      <c r="M1467" s="201"/>
      <c r="N1467" s="202"/>
      <c r="O1467" s="202"/>
      <c r="P1467" s="202"/>
      <c r="Q1467" s="202"/>
      <c r="R1467" s="202"/>
      <c r="S1467" s="202"/>
      <c r="T1467" s="203"/>
      <c r="AT1467" s="199" t="s">
        <v>196</v>
      </c>
      <c r="AU1467" s="199" t="s">
        <v>80</v>
      </c>
      <c r="AV1467" s="12" t="s">
        <v>24</v>
      </c>
      <c r="AW1467" s="12" t="s">
        <v>37</v>
      </c>
      <c r="AX1467" s="12" t="s">
        <v>73</v>
      </c>
      <c r="AY1467" s="199" t="s">
        <v>187</v>
      </c>
    </row>
    <row r="1468" spans="2:65" s="13" customFormat="1">
      <c r="B1468" s="204"/>
      <c r="D1468" s="196" t="s">
        <v>196</v>
      </c>
      <c r="E1468" s="205" t="s">
        <v>5</v>
      </c>
      <c r="F1468" s="206" t="s">
        <v>1239</v>
      </c>
      <c r="H1468" s="207">
        <v>0.45900000000000002</v>
      </c>
      <c r="I1468" s="208"/>
      <c r="L1468" s="204"/>
      <c r="M1468" s="209"/>
      <c r="N1468" s="210"/>
      <c r="O1468" s="210"/>
      <c r="P1468" s="210"/>
      <c r="Q1468" s="210"/>
      <c r="R1468" s="210"/>
      <c r="S1468" s="210"/>
      <c r="T1468" s="211"/>
      <c r="AT1468" s="205" t="s">
        <v>196</v>
      </c>
      <c r="AU1468" s="205" t="s">
        <v>80</v>
      </c>
      <c r="AV1468" s="13" t="s">
        <v>80</v>
      </c>
      <c r="AW1468" s="13" t="s">
        <v>37</v>
      </c>
      <c r="AX1468" s="13" t="s">
        <v>73</v>
      </c>
      <c r="AY1468" s="205" t="s">
        <v>187</v>
      </c>
    </row>
    <row r="1469" spans="2:65" s="12" customFormat="1">
      <c r="B1469" s="195"/>
      <c r="D1469" s="196" t="s">
        <v>196</v>
      </c>
      <c r="E1469" s="197" t="s">
        <v>5</v>
      </c>
      <c r="F1469" s="198" t="s">
        <v>1240</v>
      </c>
      <c r="H1469" s="199" t="s">
        <v>5</v>
      </c>
      <c r="I1469" s="200"/>
      <c r="L1469" s="195"/>
      <c r="M1469" s="201"/>
      <c r="N1469" s="202"/>
      <c r="O1469" s="202"/>
      <c r="P1469" s="202"/>
      <c r="Q1469" s="202"/>
      <c r="R1469" s="202"/>
      <c r="S1469" s="202"/>
      <c r="T1469" s="203"/>
      <c r="AT1469" s="199" t="s">
        <v>196</v>
      </c>
      <c r="AU1469" s="199" t="s">
        <v>80</v>
      </c>
      <c r="AV1469" s="12" t="s">
        <v>24</v>
      </c>
      <c r="AW1469" s="12" t="s">
        <v>37</v>
      </c>
      <c r="AX1469" s="12" t="s">
        <v>73</v>
      </c>
      <c r="AY1469" s="199" t="s">
        <v>187</v>
      </c>
    </row>
    <row r="1470" spans="2:65" s="13" customFormat="1">
      <c r="B1470" s="204"/>
      <c r="D1470" s="196" t="s">
        <v>196</v>
      </c>
      <c r="E1470" s="205" t="s">
        <v>5</v>
      </c>
      <c r="F1470" s="206" t="s">
        <v>1241</v>
      </c>
      <c r="H1470" s="207">
        <v>0.56999999999999995</v>
      </c>
      <c r="I1470" s="208"/>
      <c r="L1470" s="204"/>
      <c r="M1470" s="209"/>
      <c r="N1470" s="210"/>
      <c r="O1470" s="210"/>
      <c r="P1470" s="210"/>
      <c r="Q1470" s="210"/>
      <c r="R1470" s="210"/>
      <c r="S1470" s="210"/>
      <c r="T1470" s="211"/>
      <c r="AT1470" s="205" t="s">
        <v>196</v>
      </c>
      <c r="AU1470" s="205" t="s">
        <v>80</v>
      </c>
      <c r="AV1470" s="13" t="s">
        <v>80</v>
      </c>
      <c r="AW1470" s="13" t="s">
        <v>37</v>
      </c>
      <c r="AX1470" s="13" t="s">
        <v>73</v>
      </c>
      <c r="AY1470" s="205" t="s">
        <v>187</v>
      </c>
    </row>
    <row r="1471" spans="2:65" s="12" customFormat="1">
      <c r="B1471" s="195"/>
      <c r="D1471" s="196" t="s">
        <v>196</v>
      </c>
      <c r="E1471" s="197" t="s">
        <v>5</v>
      </c>
      <c r="F1471" s="198" t="s">
        <v>1242</v>
      </c>
      <c r="H1471" s="199" t="s">
        <v>5</v>
      </c>
      <c r="I1471" s="200"/>
      <c r="L1471" s="195"/>
      <c r="M1471" s="201"/>
      <c r="N1471" s="202"/>
      <c r="O1471" s="202"/>
      <c r="P1471" s="202"/>
      <c r="Q1471" s="202"/>
      <c r="R1471" s="202"/>
      <c r="S1471" s="202"/>
      <c r="T1471" s="203"/>
      <c r="AT1471" s="199" t="s">
        <v>196</v>
      </c>
      <c r="AU1471" s="199" t="s">
        <v>80</v>
      </c>
      <c r="AV1471" s="12" t="s">
        <v>24</v>
      </c>
      <c r="AW1471" s="12" t="s">
        <v>37</v>
      </c>
      <c r="AX1471" s="12" t="s">
        <v>73</v>
      </c>
      <c r="AY1471" s="199" t="s">
        <v>187</v>
      </c>
    </row>
    <row r="1472" spans="2:65" s="13" customFormat="1">
      <c r="B1472" s="204"/>
      <c r="D1472" s="196" t="s">
        <v>196</v>
      </c>
      <c r="E1472" s="205" t="s">
        <v>5</v>
      </c>
      <c r="F1472" s="206" t="s">
        <v>1243</v>
      </c>
      <c r="H1472" s="207">
        <v>4.3079999999999998</v>
      </c>
      <c r="I1472" s="208"/>
      <c r="L1472" s="204"/>
      <c r="M1472" s="209"/>
      <c r="N1472" s="210"/>
      <c r="O1472" s="210"/>
      <c r="P1472" s="210"/>
      <c r="Q1472" s="210"/>
      <c r="R1472" s="210"/>
      <c r="S1472" s="210"/>
      <c r="T1472" s="211"/>
      <c r="AT1472" s="205" t="s">
        <v>196</v>
      </c>
      <c r="AU1472" s="205" t="s">
        <v>80</v>
      </c>
      <c r="AV1472" s="13" t="s">
        <v>80</v>
      </c>
      <c r="AW1472" s="13" t="s">
        <v>37</v>
      </c>
      <c r="AX1472" s="13" t="s">
        <v>73</v>
      </c>
      <c r="AY1472" s="205" t="s">
        <v>187</v>
      </c>
    </row>
    <row r="1473" spans="2:65" s="12" customFormat="1">
      <c r="B1473" s="195"/>
      <c r="D1473" s="196" t="s">
        <v>196</v>
      </c>
      <c r="E1473" s="197" t="s">
        <v>5</v>
      </c>
      <c r="F1473" s="198" t="s">
        <v>1244</v>
      </c>
      <c r="H1473" s="199" t="s">
        <v>5</v>
      </c>
      <c r="I1473" s="200"/>
      <c r="L1473" s="195"/>
      <c r="M1473" s="201"/>
      <c r="N1473" s="202"/>
      <c r="O1473" s="202"/>
      <c r="P1473" s="202"/>
      <c r="Q1473" s="202"/>
      <c r="R1473" s="202"/>
      <c r="S1473" s="202"/>
      <c r="T1473" s="203"/>
      <c r="AT1473" s="199" t="s">
        <v>196</v>
      </c>
      <c r="AU1473" s="199" t="s">
        <v>80</v>
      </c>
      <c r="AV1473" s="12" t="s">
        <v>24</v>
      </c>
      <c r="AW1473" s="12" t="s">
        <v>37</v>
      </c>
      <c r="AX1473" s="12" t="s">
        <v>73</v>
      </c>
      <c r="AY1473" s="199" t="s">
        <v>187</v>
      </c>
    </row>
    <row r="1474" spans="2:65" s="13" customFormat="1">
      <c r="B1474" s="204"/>
      <c r="D1474" s="196" t="s">
        <v>196</v>
      </c>
      <c r="E1474" s="205" t="s">
        <v>5</v>
      </c>
      <c r="F1474" s="206" t="s">
        <v>1245</v>
      </c>
      <c r="H1474" s="207">
        <v>0.73899999999999999</v>
      </c>
      <c r="I1474" s="208"/>
      <c r="L1474" s="204"/>
      <c r="M1474" s="209"/>
      <c r="N1474" s="210"/>
      <c r="O1474" s="210"/>
      <c r="P1474" s="210"/>
      <c r="Q1474" s="210"/>
      <c r="R1474" s="210"/>
      <c r="S1474" s="210"/>
      <c r="T1474" s="211"/>
      <c r="AT1474" s="205" t="s">
        <v>196</v>
      </c>
      <c r="AU1474" s="205" t="s">
        <v>80</v>
      </c>
      <c r="AV1474" s="13" t="s">
        <v>80</v>
      </c>
      <c r="AW1474" s="13" t="s">
        <v>37</v>
      </c>
      <c r="AX1474" s="13" t="s">
        <v>73</v>
      </c>
      <c r="AY1474" s="205" t="s">
        <v>187</v>
      </c>
    </row>
    <row r="1475" spans="2:65" s="12" customFormat="1">
      <c r="B1475" s="195"/>
      <c r="D1475" s="196" t="s">
        <v>196</v>
      </c>
      <c r="E1475" s="197" t="s">
        <v>5</v>
      </c>
      <c r="F1475" s="198" t="s">
        <v>1246</v>
      </c>
      <c r="H1475" s="199" t="s">
        <v>5</v>
      </c>
      <c r="I1475" s="200"/>
      <c r="L1475" s="195"/>
      <c r="M1475" s="201"/>
      <c r="N1475" s="202"/>
      <c r="O1475" s="202"/>
      <c r="P1475" s="202"/>
      <c r="Q1475" s="202"/>
      <c r="R1475" s="202"/>
      <c r="S1475" s="202"/>
      <c r="T1475" s="203"/>
      <c r="AT1475" s="199" t="s">
        <v>196</v>
      </c>
      <c r="AU1475" s="199" t="s">
        <v>80</v>
      </c>
      <c r="AV1475" s="12" t="s">
        <v>24</v>
      </c>
      <c r="AW1475" s="12" t="s">
        <v>37</v>
      </c>
      <c r="AX1475" s="12" t="s">
        <v>73</v>
      </c>
      <c r="AY1475" s="199" t="s">
        <v>187</v>
      </c>
    </row>
    <row r="1476" spans="2:65" s="13" customFormat="1">
      <c r="B1476" s="204"/>
      <c r="D1476" s="196" t="s">
        <v>196</v>
      </c>
      <c r="E1476" s="205" t="s">
        <v>5</v>
      </c>
      <c r="F1476" s="206" t="s">
        <v>1247</v>
      </c>
      <c r="H1476" s="207">
        <v>2.7309999999999999</v>
      </c>
      <c r="I1476" s="208"/>
      <c r="L1476" s="204"/>
      <c r="M1476" s="209"/>
      <c r="N1476" s="210"/>
      <c r="O1476" s="210"/>
      <c r="P1476" s="210"/>
      <c r="Q1476" s="210"/>
      <c r="R1476" s="210"/>
      <c r="S1476" s="210"/>
      <c r="T1476" s="211"/>
      <c r="AT1476" s="205" t="s">
        <v>196</v>
      </c>
      <c r="AU1476" s="205" t="s">
        <v>80</v>
      </c>
      <c r="AV1476" s="13" t="s">
        <v>80</v>
      </c>
      <c r="AW1476" s="13" t="s">
        <v>37</v>
      </c>
      <c r="AX1476" s="13" t="s">
        <v>73</v>
      </c>
      <c r="AY1476" s="205" t="s">
        <v>187</v>
      </c>
    </row>
    <row r="1477" spans="2:65" s="12" customFormat="1">
      <c r="B1477" s="195"/>
      <c r="D1477" s="196" t="s">
        <v>196</v>
      </c>
      <c r="E1477" s="197" t="s">
        <v>5</v>
      </c>
      <c r="F1477" s="198" t="s">
        <v>1248</v>
      </c>
      <c r="H1477" s="199" t="s">
        <v>5</v>
      </c>
      <c r="I1477" s="200"/>
      <c r="L1477" s="195"/>
      <c r="M1477" s="201"/>
      <c r="N1477" s="202"/>
      <c r="O1477" s="202"/>
      <c r="P1477" s="202"/>
      <c r="Q1477" s="202"/>
      <c r="R1477" s="202"/>
      <c r="S1477" s="202"/>
      <c r="T1477" s="203"/>
      <c r="AT1477" s="199" t="s">
        <v>196</v>
      </c>
      <c r="AU1477" s="199" t="s">
        <v>80</v>
      </c>
      <c r="AV1477" s="12" t="s">
        <v>24</v>
      </c>
      <c r="AW1477" s="12" t="s">
        <v>37</v>
      </c>
      <c r="AX1477" s="12" t="s">
        <v>73</v>
      </c>
      <c r="AY1477" s="199" t="s">
        <v>187</v>
      </c>
    </row>
    <row r="1478" spans="2:65" s="13" customFormat="1">
      <c r="B1478" s="204"/>
      <c r="D1478" s="196" t="s">
        <v>196</v>
      </c>
      <c r="E1478" s="205" t="s">
        <v>5</v>
      </c>
      <c r="F1478" s="206" t="s">
        <v>1249</v>
      </c>
      <c r="H1478" s="207">
        <v>1.859</v>
      </c>
      <c r="I1478" s="208"/>
      <c r="L1478" s="204"/>
      <c r="M1478" s="209"/>
      <c r="N1478" s="210"/>
      <c r="O1478" s="210"/>
      <c r="P1478" s="210"/>
      <c r="Q1478" s="210"/>
      <c r="R1478" s="210"/>
      <c r="S1478" s="210"/>
      <c r="T1478" s="211"/>
      <c r="AT1478" s="205" t="s">
        <v>196</v>
      </c>
      <c r="AU1478" s="205" t="s">
        <v>80</v>
      </c>
      <c r="AV1478" s="13" t="s">
        <v>80</v>
      </c>
      <c r="AW1478" s="13" t="s">
        <v>37</v>
      </c>
      <c r="AX1478" s="13" t="s">
        <v>73</v>
      </c>
      <c r="AY1478" s="205" t="s">
        <v>187</v>
      </c>
    </row>
    <row r="1479" spans="2:65" s="12" customFormat="1">
      <c r="B1479" s="195"/>
      <c r="D1479" s="196" t="s">
        <v>196</v>
      </c>
      <c r="E1479" s="197" t="s">
        <v>5</v>
      </c>
      <c r="F1479" s="198" t="s">
        <v>1250</v>
      </c>
      <c r="H1479" s="199" t="s">
        <v>5</v>
      </c>
      <c r="I1479" s="200"/>
      <c r="L1479" s="195"/>
      <c r="M1479" s="201"/>
      <c r="N1479" s="202"/>
      <c r="O1479" s="202"/>
      <c r="P1479" s="202"/>
      <c r="Q1479" s="202"/>
      <c r="R1479" s="202"/>
      <c r="S1479" s="202"/>
      <c r="T1479" s="203"/>
      <c r="AT1479" s="199" t="s">
        <v>196</v>
      </c>
      <c r="AU1479" s="199" t="s">
        <v>80</v>
      </c>
      <c r="AV1479" s="12" t="s">
        <v>24</v>
      </c>
      <c r="AW1479" s="12" t="s">
        <v>37</v>
      </c>
      <c r="AX1479" s="12" t="s">
        <v>73</v>
      </c>
      <c r="AY1479" s="199" t="s">
        <v>187</v>
      </c>
    </row>
    <row r="1480" spans="2:65" s="13" customFormat="1">
      <c r="B1480" s="204"/>
      <c r="D1480" s="196" t="s">
        <v>196</v>
      </c>
      <c r="E1480" s="205" t="s">
        <v>5</v>
      </c>
      <c r="F1480" s="206" t="s">
        <v>1251</v>
      </c>
      <c r="H1480" s="207">
        <v>0.95799999999999996</v>
      </c>
      <c r="I1480" s="208"/>
      <c r="L1480" s="204"/>
      <c r="M1480" s="209"/>
      <c r="N1480" s="210"/>
      <c r="O1480" s="210"/>
      <c r="P1480" s="210"/>
      <c r="Q1480" s="210"/>
      <c r="R1480" s="210"/>
      <c r="S1480" s="210"/>
      <c r="T1480" s="211"/>
      <c r="AT1480" s="205" t="s">
        <v>196</v>
      </c>
      <c r="AU1480" s="205" t="s">
        <v>80</v>
      </c>
      <c r="AV1480" s="13" t="s">
        <v>80</v>
      </c>
      <c r="AW1480" s="13" t="s">
        <v>37</v>
      </c>
      <c r="AX1480" s="13" t="s">
        <v>73</v>
      </c>
      <c r="AY1480" s="205" t="s">
        <v>187</v>
      </c>
    </row>
    <row r="1481" spans="2:65" s="12" customFormat="1">
      <c r="B1481" s="195"/>
      <c r="D1481" s="196" t="s">
        <v>196</v>
      </c>
      <c r="E1481" s="197" t="s">
        <v>5</v>
      </c>
      <c r="F1481" s="198" t="s">
        <v>1252</v>
      </c>
      <c r="H1481" s="199" t="s">
        <v>5</v>
      </c>
      <c r="I1481" s="200"/>
      <c r="L1481" s="195"/>
      <c r="M1481" s="201"/>
      <c r="N1481" s="202"/>
      <c r="O1481" s="202"/>
      <c r="P1481" s="202"/>
      <c r="Q1481" s="202"/>
      <c r="R1481" s="202"/>
      <c r="S1481" s="202"/>
      <c r="T1481" s="203"/>
      <c r="AT1481" s="199" t="s">
        <v>196</v>
      </c>
      <c r="AU1481" s="199" t="s">
        <v>80</v>
      </c>
      <c r="AV1481" s="12" t="s">
        <v>24</v>
      </c>
      <c r="AW1481" s="12" t="s">
        <v>37</v>
      </c>
      <c r="AX1481" s="12" t="s">
        <v>73</v>
      </c>
      <c r="AY1481" s="199" t="s">
        <v>187</v>
      </c>
    </row>
    <row r="1482" spans="2:65" s="13" customFormat="1">
      <c r="B1482" s="204"/>
      <c r="D1482" s="196" t="s">
        <v>196</v>
      </c>
      <c r="E1482" s="205" t="s">
        <v>5</v>
      </c>
      <c r="F1482" s="206" t="s">
        <v>1253</v>
      </c>
      <c r="H1482" s="207">
        <v>9.1999999999999998E-2</v>
      </c>
      <c r="I1482" s="208"/>
      <c r="L1482" s="204"/>
      <c r="M1482" s="209"/>
      <c r="N1482" s="210"/>
      <c r="O1482" s="210"/>
      <c r="P1482" s="210"/>
      <c r="Q1482" s="210"/>
      <c r="R1482" s="210"/>
      <c r="S1482" s="210"/>
      <c r="T1482" s="211"/>
      <c r="AT1482" s="205" t="s">
        <v>196</v>
      </c>
      <c r="AU1482" s="205" t="s">
        <v>80</v>
      </c>
      <c r="AV1482" s="13" t="s">
        <v>80</v>
      </c>
      <c r="AW1482" s="13" t="s">
        <v>37</v>
      </c>
      <c r="AX1482" s="13" t="s">
        <v>73</v>
      </c>
      <c r="AY1482" s="205" t="s">
        <v>187</v>
      </c>
    </row>
    <row r="1483" spans="2:65" s="12" customFormat="1">
      <c r="B1483" s="195"/>
      <c r="D1483" s="196" t="s">
        <v>196</v>
      </c>
      <c r="E1483" s="197" t="s">
        <v>5</v>
      </c>
      <c r="F1483" s="198" t="s">
        <v>1254</v>
      </c>
      <c r="H1483" s="199" t="s">
        <v>5</v>
      </c>
      <c r="I1483" s="200"/>
      <c r="L1483" s="195"/>
      <c r="M1483" s="201"/>
      <c r="N1483" s="202"/>
      <c r="O1483" s="202"/>
      <c r="P1483" s="202"/>
      <c r="Q1483" s="202"/>
      <c r="R1483" s="202"/>
      <c r="S1483" s="202"/>
      <c r="T1483" s="203"/>
      <c r="AT1483" s="199" t="s">
        <v>196</v>
      </c>
      <c r="AU1483" s="199" t="s">
        <v>80</v>
      </c>
      <c r="AV1483" s="12" t="s">
        <v>24</v>
      </c>
      <c r="AW1483" s="12" t="s">
        <v>37</v>
      </c>
      <c r="AX1483" s="12" t="s">
        <v>73</v>
      </c>
      <c r="AY1483" s="199" t="s">
        <v>187</v>
      </c>
    </row>
    <row r="1484" spans="2:65" s="13" customFormat="1">
      <c r="B1484" s="204"/>
      <c r="D1484" s="196" t="s">
        <v>196</v>
      </c>
      <c r="E1484" s="205" t="s">
        <v>5</v>
      </c>
      <c r="F1484" s="206" t="s">
        <v>1255</v>
      </c>
      <c r="H1484" s="207">
        <v>0.84499999999999997</v>
      </c>
      <c r="I1484" s="208"/>
      <c r="L1484" s="204"/>
      <c r="M1484" s="209"/>
      <c r="N1484" s="210"/>
      <c r="O1484" s="210"/>
      <c r="P1484" s="210"/>
      <c r="Q1484" s="210"/>
      <c r="R1484" s="210"/>
      <c r="S1484" s="210"/>
      <c r="T1484" s="211"/>
      <c r="AT1484" s="205" t="s">
        <v>196</v>
      </c>
      <c r="AU1484" s="205" t="s">
        <v>80</v>
      </c>
      <c r="AV1484" s="13" t="s">
        <v>80</v>
      </c>
      <c r="AW1484" s="13" t="s">
        <v>37</v>
      </c>
      <c r="AX1484" s="13" t="s">
        <v>73</v>
      </c>
      <c r="AY1484" s="205" t="s">
        <v>187</v>
      </c>
    </row>
    <row r="1485" spans="2:65" s="14" customFormat="1">
      <c r="B1485" s="212"/>
      <c r="D1485" s="196" t="s">
        <v>196</v>
      </c>
      <c r="E1485" s="213" t="s">
        <v>5</v>
      </c>
      <c r="F1485" s="214" t="s">
        <v>201</v>
      </c>
      <c r="H1485" s="215">
        <v>14.872</v>
      </c>
      <c r="I1485" s="216"/>
      <c r="L1485" s="212"/>
      <c r="M1485" s="217"/>
      <c r="N1485" s="218"/>
      <c r="O1485" s="218"/>
      <c r="P1485" s="218"/>
      <c r="Q1485" s="218"/>
      <c r="R1485" s="218"/>
      <c r="S1485" s="218"/>
      <c r="T1485" s="219"/>
      <c r="AT1485" s="213" t="s">
        <v>196</v>
      </c>
      <c r="AU1485" s="213" t="s">
        <v>80</v>
      </c>
      <c r="AV1485" s="14" t="s">
        <v>202</v>
      </c>
      <c r="AW1485" s="14" t="s">
        <v>37</v>
      </c>
      <c r="AX1485" s="14" t="s">
        <v>73</v>
      </c>
      <c r="AY1485" s="213" t="s">
        <v>187</v>
      </c>
    </row>
    <row r="1486" spans="2:65" s="15" customFormat="1">
      <c r="B1486" s="220"/>
      <c r="D1486" s="221" t="s">
        <v>196</v>
      </c>
      <c r="E1486" s="222" t="s">
        <v>5</v>
      </c>
      <c r="F1486" s="223" t="s">
        <v>203</v>
      </c>
      <c r="H1486" s="224">
        <v>14.872</v>
      </c>
      <c r="I1486" s="225"/>
      <c r="L1486" s="220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196</v>
      </c>
      <c r="AU1486" s="229" t="s">
        <v>80</v>
      </c>
      <c r="AV1486" s="15" t="s">
        <v>194</v>
      </c>
      <c r="AW1486" s="15" t="s">
        <v>37</v>
      </c>
      <c r="AX1486" s="15" t="s">
        <v>24</v>
      </c>
      <c r="AY1486" s="229" t="s">
        <v>187</v>
      </c>
    </row>
    <row r="1487" spans="2:65" s="1" customFormat="1" ht="31.5" customHeight="1">
      <c r="B1487" s="182"/>
      <c r="C1487" s="183" t="s">
        <v>1256</v>
      </c>
      <c r="D1487" s="183" t="s">
        <v>189</v>
      </c>
      <c r="E1487" s="184" t="s">
        <v>1257</v>
      </c>
      <c r="F1487" s="185" t="s">
        <v>1258</v>
      </c>
      <c r="G1487" s="186" t="s">
        <v>192</v>
      </c>
      <c r="H1487" s="187">
        <v>14.872</v>
      </c>
      <c r="I1487" s="188"/>
      <c r="J1487" s="189">
        <f>ROUND(I1487*H1487,2)</f>
        <v>0</v>
      </c>
      <c r="K1487" s="185" t="s">
        <v>193</v>
      </c>
      <c r="L1487" s="42"/>
      <c r="M1487" s="190" t="s">
        <v>5</v>
      </c>
      <c r="N1487" s="191" t="s">
        <v>44</v>
      </c>
      <c r="O1487" s="43"/>
      <c r="P1487" s="192">
        <f>O1487*H1487</f>
        <v>0</v>
      </c>
      <c r="Q1487" s="192">
        <v>1.2149999999999999E-3</v>
      </c>
      <c r="R1487" s="192">
        <f>Q1487*H1487</f>
        <v>1.8069479999999999E-2</v>
      </c>
      <c r="S1487" s="192">
        <v>0</v>
      </c>
      <c r="T1487" s="193">
        <f>S1487*H1487</f>
        <v>0</v>
      </c>
      <c r="AR1487" s="25" t="s">
        <v>126</v>
      </c>
      <c r="AT1487" s="25" t="s">
        <v>189</v>
      </c>
      <c r="AU1487" s="25" t="s">
        <v>80</v>
      </c>
      <c r="AY1487" s="25" t="s">
        <v>187</v>
      </c>
      <c r="BE1487" s="194">
        <f>IF(N1487="základní",J1487,0)</f>
        <v>0</v>
      </c>
      <c r="BF1487" s="194">
        <f>IF(N1487="snížená",J1487,0)</f>
        <v>0</v>
      </c>
      <c r="BG1487" s="194">
        <f>IF(N1487="zákl. přenesená",J1487,0)</f>
        <v>0</v>
      </c>
      <c r="BH1487" s="194">
        <f>IF(N1487="sníž. přenesená",J1487,0)</f>
        <v>0</v>
      </c>
      <c r="BI1487" s="194">
        <f>IF(N1487="nulová",J1487,0)</f>
        <v>0</v>
      </c>
      <c r="BJ1487" s="25" t="s">
        <v>24</v>
      </c>
      <c r="BK1487" s="194">
        <f>ROUND(I1487*H1487,2)</f>
        <v>0</v>
      </c>
      <c r="BL1487" s="25" t="s">
        <v>126</v>
      </c>
      <c r="BM1487" s="25" t="s">
        <v>1259</v>
      </c>
    </row>
    <row r="1488" spans="2:65" s="12" customFormat="1">
      <c r="B1488" s="195"/>
      <c r="D1488" s="196" t="s">
        <v>196</v>
      </c>
      <c r="E1488" s="197" t="s">
        <v>5</v>
      </c>
      <c r="F1488" s="198" t="s">
        <v>1260</v>
      </c>
      <c r="H1488" s="199" t="s">
        <v>5</v>
      </c>
      <c r="I1488" s="200"/>
      <c r="L1488" s="195"/>
      <c r="M1488" s="201"/>
      <c r="N1488" s="202"/>
      <c r="O1488" s="202"/>
      <c r="P1488" s="202"/>
      <c r="Q1488" s="202"/>
      <c r="R1488" s="202"/>
      <c r="S1488" s="202"/>
      <c r="T1488" s="203"/>
      <c r="AT1488" s="199" t="s">
        <v>196</v>
      </c>
      <c r="AU1488" s="199" t="s">
        <v>80</v>
      </c>
      <c r="AV1488" s="12" t="s">
        <v>24</v>
      </c>
      <c r="AW1488" s="12" t="s">
        <v>37</v>
      </c>
      <c r="AX1488" s="12" t="s">
        <v>73</v>
      </c>
      <c r="AY1488" s="199" t="s">
        <v>187</v>
      </c>
    </row>
    <row r="1489" spans="2:51" s="12" customFormat="1">
      <c r="B1489" s="195"/>
      <c r="D1489" s="196" t="s">
        <v>196</v>
      </c>
      <c r="E1489" s="197" t="s">
        <v>5</v>
      </c>
      <c r="F1489" s="198" t="s">
        <v>1233</v>
      </c>
      <c r="H1489" s="199" t="s">
        <v>5</v>
      </c>
      <c r="I1489" s="200"/>
      <c r="L1489" s="195"/>
      <c r="M1489" s="201"/>
      <c r="N1489" s="202"/>
      <c r="O1489" s="202"/>
      <c r="P1489" s="202"/>
      <c r="Q1489" s="202"/>
      <c r="R1489" s="202"/>
      <c r="S1489" s="202"/>
      <c r="T1489" s="203"/>
      <c r="AT1489" s="199" t="s">
        <v>196</v>
      </c>
      <c r="AU1489" s="199" t="s">
        <v>80</v>
      </c>
      <c r="AV1489" s="12" t="s">
        <v>24</v>
      </c>
      <c r="AW1489" s="12" t="s">
        <v>37</v>
      </c>
      <c r="AX1489" s="12" t="s">
        <v>73</v>
      </c>
      <c r="AY1489" s="199" t="s">
        <v>187</v>
      </c>
    </row>
    <row r="1490" spans="2:51" s="12" customFormat="1">
      <c r="B1490" s="195"/>
      <c r="D1490" s="196" t="s">
        <v>196</v>
      </c>
      <c r="E1490" s="197" t="s">
        <v>5</v>
      </c>
      <c r="F1490" s="198" t="s">
        <v>1234</v>
      </c>
      <c r="H1490" s="199" t="s">
        <v>5</v>
      </c>
      <c r="I1490" s="200"/>
      <c r="L1490" s="195"/>
      <c r="M1490" s="201"/>
      <c r="N1490" s="202"/>
      <c r="O1490" s="202"/>
      <c r="P1490" s="202"/>
      <c r="Q1490" s="202"/>
      <c r="R1490" s="202"/>
      <c r="S1490" s="202"/>
      <c r="T1490" s="203"/>
      <c r="AT1490" s="199" t="s">
        <v>196</v>
      </c>
      <c r="AU1490" s="199" t="s">
        <v>80</v>
      </c>
      <c r="AV1490" s="12" t="s">
        <v>24</v>
      </c>
      <c r="AW1490" s="12" t="s">
        <v>37</v>
      </c>
      <c r="AX1490" s="12" t="s">
        <v>73</v>
      </c>
      <c r="AY1490" s="199" t="s">
        <v>187</v>
      </c>
    </row>
    <row r="1491" spans="2:51" s="13" customFormat="1">
      <c r="B1491" s="204"/>
      <c r="D1491" s="196" t="s">
        <v>196</v>
      </c>
      <c r="E1491" s="205" t="s">
        <v>5</v>
      </c>
      <c r="F1491" s="206" t="s">
        <v>1235</v>
      </c>
      <c r="H1491" s="207">
        <v>0.65</v>
      </c>
      <c r="I1491" s="208"/>
      <c r="L1491" s="204"/>
      <c r="M1491" s="209"/>
      <c r="N1491" s="210"/>
      <c r="O1491" s="210"/>
      <c r="P1491" s="210"/>
      <c r="Q1491" s="210"/>
      <c r="R1491" s="210"/>
      <c r="S1491" s="210"/>
      <c r="T1491" s="211"/>
      <c r="AT1491" s="205" t="s">
        <v>196</v>
      </c>
      <c r="AU1491" s="205" t="s">
        <v>80</v>
      </c>
      <c r="AV1491" s="13" t="s">
        <v>80</v>
      </c>
      <c r="AW1491" s="13" t="s">
        <v>37</v>
      </c>
      <c r="AX1491" s="13" t="s">
        <v>73</v>
      </c>
      <c r="AY1491" s="205" t="s">
        <v>187</v>
      </c>
    </row>
    <row r="1492" spans="2:51" s="12" customFormat="1">
      <c r="B1492" s="195"/>
      <c r="D1492" s="196" t="s">
        <v>196</v>
      </c>
      <c r="E1492" s="197" t="s">
        <v>5</v>
      </c>
      <c r="F1492" s="198" t="s">
        <v>1236</v>
      </c>
      <c r="H1492" s="199" t="s">
        <v>5</v>
      </c>
      <c r="I1492" s="200"/>
      <c r="L1492" s="195"/>
      <c r="M1492" s="201"/>
      <c r="N1492" s="202"/>
      <c r="O1492" s="202"/>
      <c r="P1492" s="202"/>
      <c r="Q1492" s="202"/>
      <c r="R1492" s="202"/>
      <c r="S1492" s="202"/>
      <c r="T1492" s="203"/>
      <c r="AT1492" s="199" t="s">
        <v>196</v>
      </c>
      <c r="AU1492" s="199" t="s">
        <v>80</v>
      </c>
      <c r="AV1492" s="12" t="s">
        <v>24</v>
      </c>
      <c r="AW1492" s="12" t="s">
        <v>37</v>
      </c>
      <c r="AX1492" s="12" t="s">
        <v>73</v>
      </c>
      <c r="AY1492" s="199" t="s">
        <v>187</v>
      </c>
    </row>
    <row r="1493" spans="2:51" s="13" customFormat="1">
      <c r="B1493" s="204"/>
      <c r="D1493" s="196" t="s">
        <v>196</v>
      </c>
      <c r="E1493" s="205" t="s">
        <v>5</v>
      </c>
      <c r="F1493" s="206" t="s">
        <v>1237</v>
      </c>
      <c r="H1493" s="207">
        <v>1.661</v>
      </c>
      <c r="I1493" s="208"/>
      <c r="L1493" s="204"/>
      <c r="M1493" s="209"/>
      <c r="N1493" s="210"/>
      <c r="O1493" s="210"/>
      <c r="P1493" s="210"/>
      <c r="Q1493" s="210"/>
      <c r="R1493" s="210"/>
      <c r="S1493" s="210"/>
      <c r="T1493" s="211"/>
      <c r="AT1493" s="205" t="s">
        <v>196</v>
      </c>
      <c r="AU1493" s="205" t="s">
        <v>80</v>
      </c>
      <c r="AV1493" s="13" t="s">
        <v>80</v>
      </c>
      <c r="AW1493" s="13" t="s">
        <v>37</v>
      </c>
      <c r="AX1493" s="13" t="s">
        <v>73</v>
      </c>
      <c r="AY1493" s="205" t="s">
        <v>187</v>
      </c>
    </row>
    <row r="1494" spans="2:51" s="12" customFormat="1">
      <c r="B1494" s="195"/>
      <c r="D1494" s="196" t="s">
        <v>196</v>
      </c>
      <c r="E1494" s="197" t="s">
        <v>5</v>
      </c>
      <c r="F1494" s="198" t="s">
        <v>1238</v>
      </c>
      <c r="H1494" s="199" t="s">
        <v>5</v>
      </c>
      <c r="I1494" s="200"/>
      <c r="L1494" s="195"/>
      <c r="M1494" s="201"/>
      <c r="N1494" s="202"/>
      <c r="O1494" s="202"/>
      <c r="P1494" s="202"/>
      <c r="Q1494" s="202"/>
      <c r="R1494" s="202"/>
      <c r="S1494" s="202"/>
      <c r="T1494" s="203"/>
      <c r="AT1494" s="199" t="s">
        <v>196</v>
      </c>
      <c r="AU1494" s="199" t="s">
        <v>80</v>
      </c>
      <c r="AV1494" s="12" t="s">
        <v>24</v>
      </c>
      <c r="AW1494" s="12" t="s">
        <v>37</v>
      </c>
      <c r="AX1494" s="12" t="s">
        <v>73</v>
      </c>
      <c r="AY1494" s="199" t="s">
        <v>187</v>
      </c>
    </row>
    <row r="1495" spans="2:51" s="13" customFormat="1">
      <c r="B1495" s="204"/>
      <c r="D1495" s="196" t="s">
        <v>196</v>
      </c>
      <c r="E1495" s="205" t="s">
        <v>5</v>
      </c>
      <c r="F1495" s="206" t="s">
        <v>1239</v>
      </c>
      <c r="H1495" s="207">
        <v>0.45900000000000002</v>
      </c>
      <c r="I1495" s="208"/>
      <c r="L1495" s="204"/>
      <c r="M1495" s="209"/>
      <c r="N1495" s="210"/>
      <c r="O1495" s="210"/>
      <c r="P1495" s="210"/>
      <c r="Q1495" s="210"/>
      <c r="R1495" s="210"/>
      <c r="S1495" s="210"/>
      <c r="T1495" s="211"/>
      <c r="AT1495" s="205" t="s">
        <v>196</v>
      </c>
      <c r="AU1495" s="205" t="s">
        <v>80</v>
      </c>
      <c r="AV1495" s="13" t="s">
        <v>80</v>
      </c>
      <c r="AW1495" s="13" t="s">
        <v>37</v>
      </c>
      <c r="AX1495" s="13" t="s">
        <v>73</v>
      </c>
      <c r="AY1495" s="205" t="s">
        <v>187</v>
      </c>
    </row>
    <row r="1496" spans="2:51" s="12" customFormat="1">
      <c r="B1496" s="195"/>
      <c r="D1496" s="196" t="s">
        <v>196</v>
      </c>
      <c r="E1496" s="197" t="s">
        <v>5</v>
      </c>
      <c r="F1496" s="198" t="s">
        <v>1240</v>
      </c>
      <c r="H1496" s="199" t="s">
        <v>5</v>
      </c>
      <c r="I1496" s="200"/>
      <c r="L1496" s="195"/>
      <c r="M1496" s="201"/>
      <c r="N1496" s="202"/>
      <c r="O1496" s="202"/>
      <c r="P1496" s="202"/>
      <c r="Q1496" s="202"/>
      <c r="R1496" s="202"/>
      <c r="S1496" s="202"/>
      <c r="T1496" s="203"/>
      <c r="AT1496" s="199" t="s">
        <v>196</v>
      </c>
      <c r="AU1496" s="199" t="s">
        <v>80</v>
      </c>
      <c r="AV1496" s="12" t="s">
        <v>24</v>
      </c>
      <c r="AW1496" s="12" t="s">
        <v>37</v>
      </c>
      <c r="AX1496" s="12" t="s">
        <v>73</v>
      </c>
      <c r="AY1496" s="199" t="s">
        <v>187</v>
      </c>
    </row>
    <row r="1497" spans="2:51" s="13" customFormat="1">
      <c r="B1497" s="204"/>
      <c r="D1497" s="196" t="s">
        <v>196</v>
      </c>
      <c r="E1497" s="205" t="s">
        <v>5</v>
      </c>
      <c r="F1497" s="206" t="s">
        <v>1241</v>
      </c>
      <c r="H1497" s="207">
        <v>0.56999999999999995</v>
      </c>
      <c r="I1497" s="208"/>
      <c r="L1497" s="204"/>
      <c r="M1497" s="209"/>
      <c r="N1497" s="210"/>
      <c r="O1497" s="210"/>
      <c r="P1497" s="210"/>
      <c r="Q1497" s="210"/>
      <c r="R1497" s="210"/>
      <c r="S1497" s="210"/>
      <c r="T1497" s="211"/>
      <c r="AT1497" s="205" t="s">
        <v>196</v>
      </c>
      <c r="AU1497" s="205" t="s">
        <v>80</v>
      </c>
      <c r="AV1497" s="13" t="s">
        <v>80</v>
      </c>
      <c r="AW1497" s="13" t="s">
        <v>37</v>
      </c>
      <c r="AX1497" s="13" t="s">
        <v>73</v>
      </c>
      <c r="AY1497" s="205" t="s">
        <v>187</v>
      </c>
    </row>
    <row r="1498" spans="2:51" s="12" customFormat="1">
      <c r="B1498" s="195"/>
      <c r="D1498" s="196" t="s">
        <v>196</v>
      </c>
      <c r="E1498" s="197" t="s">
        <v>5</v>
      </c>
      <c r="F1498" s="198" t="s">
        <v>1242</v>
      </c>
      <c r="H1498" s="199" t="s">
        <v>5</v>
      </c>
      <c r="I1498" s="200"/>
      <c r="L1498" s="195"/>
      <c r="M1498" s="201"/>
      <c r="N1498" s="202"/>
      <c r="O1498" s="202"/>
      <c r="P1498" s="202"/>
      <c r="Q1498" s="202"/>
      <c r="R1498" s="202"/>
      <c r="S1498" s="202"/>
      <c r="T1498" s="203"/>
      <c r="AT1498" s="199" t="s">
        <v>196</v>
      </c>
      <c r="AU1498" s="199" t="s">
        <v>80</v>
      </c>
      <c r="AV1498" s="12" t="s">
        <v>24</v>
      </c>
      <c r="AW1498" s="12" t="s">
        <v>37</v>
      </c>
      <c r="AX1498" s="12" t="s">
        <v>73</v>
      </c>
      <c r="AY1498" s="199" t="s">
        <v>187</v>
      </c>
    </row>
    <row r="1499" spans="2:51" s="13" customFormat="1">
      <c r="B1499" s="204"/>
      <c r="D1499" s="196" t="s">
        <v>196</v>
      </c>
      <c r="E1499" s="205" t="s">
        <v>5</v>
      </c>
      <c r="F1499" s="206" t="s">
        <v>1243</v>
      </c>
      <c r="H1499" s="207">
        <v>4.3079999999999998</v>
      </c>
      <c r="I1499" s="208"/>
      <c r="L1499" s="204"/>
      <c r="M1499" s="209"/>
      <c r="N1499" s="210"/>
      <c r="O1499" s="210"/>
      <c r="P1499" s="210"/>
      <c r="Q1499" s="210"/>
      <c r="R1499" s="210"/>
      <c r="S1499" s="210"/>
      <c r="T1499" s="211"/>
      <c r="AT1499" s="205" t="s">
        <v>196</v>
      </c>
      <c r="AU1499" s="205" t="s">
        <v>80</v>
      </c>
      <c r="AV1499" s="13" t="s">
        <v>80</v>
      </c>
      <c r="AW1499" s="13" t="s">
        <v>37</v>
      </c>
      <c r="AX1499" s="13" t="s">
        <v>73</v>
      </c>
      <c r="AY1499" s="205" t="s">
        <v>187</v>
      </c>
    </row>
    <row r="1500" spans="2:51" s="12" customFormat="1">
      <c r="B1500" s="195"/>
      <c r="D1500" s="196" t="s">
        <v>196</v>
      </c>
      <c r="E1500" s="197" t="s">
        <v>5</v>
      </c>
      <c r="F1500" s="198" t="s">
        <v>1244</v>
      </c>
      <c r="H1500" s="199" t="s">
        <v>5</v>
      </c>
      <c r="I1500" s="200"/>
      <c r="L1500" s="195"/>
      <c r="M1500" s="201"/>
      <c r="N1500" s="202"/>
      <c r="O1500" s="202"/>
      <c r="P1500" s="202"/>
      <c r="Q1500" s="202"/>
      <c r="R1500" s="202"/>
      <c r="S1500" s="202"/>
      <c r="T1500" s="203"/>
      <c r="AT1500" s="199" t="s">
        <v>196</v>
      </c>
      <c r="AU1500" s="199" t="s">
        <v>80</v>
      </c>
      <c r="AV1500" s="12" t="s">
        <v>24</v>
      </c>
      <c r="AW1500" s="12" t="s">
        <v>37</v>
      </c>
      <c r="AX1500" s="12" t="s">
        <v>73</v>
      </c>
      <c r="AY1500" s="199" t="s">
        <v>187</v>
      </c>
    </row>
    <row r="1501" spans="2:51" s="13" customFormat="1">
      <c r="B1501" s="204"/>
      <c r="D1501" s="196" t="s">
        <v>196</v>
      </c>
      <c r="E1501" s="205" t="s">
        <v>5</v>
      </c>
      <c r="F1501" s="206" t="s">
        <v>1245</v>
      </c>
      <c r="H1501" s="207">
        <v>0.73899999999999999</v>
      </c>
      <c r="I1501" s="208"/>
      <c r="L1501" s="204"/>
      <c r="M1501" s="209"/>
      <c r="N1501" s="210"/>
      <c r="O1501" s="210"/>
      <c r="P1501" s="210"/>
      <c r="Q1501" s="210"/>
      <c r="R1501" s="210"/>
      <c r="S1501" s="210"/>
      <c r="T1501" s="211"/>
      <c r="AT1501" s="205" t="s">
        <v>196</v>
      </c>
      <c r="AU1501" s="205" t="s">
        <v>80</v>
      </c>
      <c r="AV1501" s="13" t="s">
        <v>80</v>
      </c>
      <c r="AW1501" s="13" t="s">
        <v>37</v>
      </c>
      <c r="AX1501" s="13" t="s">
        <v>73</v>
      </c>
      <c r="AY1501" s="205" t="s">
        <v>187</v>
      </c>
    </row>
    <row r="1502" spans="2:51" s="12" customFormat="1">
      <c r="B1502" s="195"/>
      <c r="D1502" s="196" t="s">
        <v>196</v>
      </c>
      <c r="E1502" s="197" t="s">
        <v>5</v>
      </c>
      <c r="F1502" s="198" t="s">
        <v>1246</v>
      </c>
      <c r="H1502" s="199" t="s">
        <v>5</v>
      </c>
      <c r="I1502" s="200"/>
      <c r="L1502" s="195"/>
      <c r="M1502" s="201"/>
      <c r="N1502" s="202"/>
      <c r="O1502" s="202"/>
      <c r="P1502" s="202"/>
      <c r="Q1502" s="202"/>
      <c r="R1502" s="202"/>
      <c r="S1502" s="202"/>
      <c r="T1502" s="203"/>
      <c r="AT1502" s="199" t="s">
        <v>196</v>
      </c>
      <c r="AU1502" s="199" t="s">
        <v>80</v>
      </c>
      <c r="AV1502" s="12" t="s">
        <v>24</v>
      </c>
      <c r="AW1502" s="12" t="s">
        <v>37</v>
      </c>
      <c r="AX1502" s="12" t="s">
        <v>73</v>
      </c>
      <c r="AY1502" s="199" t="s">
        <v>187</v>
      </c>
    </row>
    <row r="1503" spans="2:51" s="13" customFormat="1">
      <c r="B1503" s="204"/>
      <c r="D1503" s="196" t="s">
        <v>196</v>
      </c>
      <c r="E1503" s="205" t="s">
        <v>5</v>
      </c>
      <c r="F1503" s="206" t="s">
        <v>1247</v>
      </c>
      <c r="H1503" s="207">
        <v>2.7309999999999999</v>
      </c>
      <c r="I1503" s="208"/>
      <c r="L1503" s="204"/>
      <c r="M1503" s="209"/>
      <c r="N1503" s="210"/>
      <c r="O1503" s="210"/>
      <c r="P1503" s="210"/>
      <c r="Q1503" s="210"/>
      <c r="R1503" s="210"/>
      <c r="S1503" s="210"/>
      <c r="T1503" s="211"/>
      <c r="AT1503" s="205" t="s">
        <v>196</v>
      </c>
      <c r="AU1503" s="205" t="s">
        <v>80</v>
      </c>
      <c r="AV1503" s="13" t="s">
        <v>80</v>
      </c>
      <c r="AW1503" s="13" t="s">
        <v>37</v>
      </c>
      <c r="AX1503" s="13" t="s">
        <v>73</v>
      </c>
      <c r="AY1503" s="205" t="s">
        <v>187</v>
      </c>
    </row>
    <row r="1504" spans="2:51" s="12" customFormat="1">
      <c r="B1504" s="195"/>
      <c r="D1504" s="196" t="s">
        <v>196</v>
      </c>
      <c r="E1504" s="197" t="s">
        <v>5</v>
      </c>
      <c r="F1504" s="198" t="s">
        <v>1248</v>
      </c>
      <c r="H1504" s="199" t="s">
        <v>5</v>
      </c>
      <c r="I1504" s="200"/>
      <c r="L1504" s="195"/>
      <c r="M1504" s="201"/>
      <c r="N1504" s="202"/>
      <c r="O1504" s="202"/>
      <c r="P1504" s="202"/>
      <c r="Q1504" s="202"/>
      <c r="R1504" s="202"/>
      <c r="S1504" s="202"/>
      <c r="T1504" s="203"/>
      <c r="AT1504" s="199" t="s">
        <v>196</v>
      </c>
      <c r="AU1504" s="199" t="s">
        <v>80</v>
      </c>
      <c r="AV1504" s="12" t="s">
        <v>24</v>
      </c>
      <c r="AW1504" s="12" t="s">
        <v>37</v>
      </c>
      <c r="AX1504" s="12" t="s">
        <v>73</v>
      </c>
      <c r="AY1504" s="199" t="s">
        <v>187</v>
      </c>
    </row>
    <row r="1505" spans="2:65" s="13" customFormat="1">
      <c r="B1505" s="204"/>
      <c r="D1505" s="196" t="s">
        <v>196</v>
      </c>
      <c r="E1505" s="205" t="s">
        <v>5</v>
      </c>
      <c r="F1505" s="206" t="s">
        <v>1249</v>
      </c>
      <c r="H1505" s="207">
        <v>1.859</v>
      </c>
      <c r="I1505" s="208"/>
      <c r="L1505" s="204"/>
      <c r="M1505" s="209"/>
      <c r="N1505" s="210"/>
      <c r="O1505" s="210"/>
      <c r="P1505" s="210"/>
      <c r="Q1505" s="210"/>
      <c r="R1505" s="210"/>
      <c r="S1505" s="210"/>
      <c r="T1505" s="211"/>
      <c r="AT1505" s="205" t="s">
        <v>196</v>
      </c>
      <c r="AU1505" s="205" t="s">
        <v>80</v>
      </c>
      <c r="AV1505" s="13" t="s">
        <v>80</v>
      </c>
      <c r="AW1505" s="13" t="s">
        <v>37</v>
      </c>
      <c r="AX1505" s="13" t="s">
        <v>73</v>
      </c>
      <c r="AY1505" s="205" t="s">
        <v>187</v>
      </c>
    </row>
    <row r="1506" spans="2:65" s="12" customFormat="1">
      <c r="B1506" s="195"/>
      <c r="D1506" s="196" t="s">
        <v>196</v>
      </c>
      <c r="E1506" s="197" t="s">
        <v>5</v>
      </c>
      <c r="F1506" s="198" t="s">
        <v>1250</v>
      </c>
      <c r="H1506" s="199" t="s">
        <v>5</v>
      </c>
      <c r="I1506" s="200"/>
      <c r="L1506" s="195"/>
      <c r="M1506" s="201"/>
      <c r="N1506" s="202"/>
      <c r="O1506" s="202"/>
      <c r="P1506" s="202"/>
      <c r="Q1506" s="202"/>
      <c r="R1506" s="202"/>
      <c r="S1506" s="202"/>
      <c r="T1506" s="203"/>
      <c r="AT1506" s="199" t="s">
        <v>196</v>
      </c>
      <c r="AU1506" s="199" t="s">
        <v>80</v>
      </c>
      <c r="AV1506" s="12" t="s">
        <v>24</v>
      </c>
      <c r="AW1506" s="12" t="s">
        <v>37</v>
      </c>
      <c r="AX1506" s="12" t="s">
        <v>73</v>
      </c>
      <c r="AY1506" s="199" t="s">
        <v>187</v>
      </c>
    </row>
    <row r="1507" spans="2:65" s="13" customFormat="1">
      <c r="B1507" s="204"/>
      <c r="D1507" s="196" t="s">
        <v>196</v>
      </c>
      <c r="E1507" s="205" t="s">
        <v>5</v>
      </c>
      <c r="F1507" s="206" t="s">
        <v>1251</v>
      </c>
      <c r="H1507" s="207">
        <v>0.95799999999999996</v>
      </c>
      <c r="I1507" s="208"/>
      <c r="L1507" s="204"/>
      <c r="M1507" s="209"/>
      <c r="N1507" s="210"/>
      <c r="O1507" s="210"/>
      <c r="P1507" s="210"/>
      <c r="Q1507" s="210"/>
      <c r="R1507" s="210"/>
      <c r="S1507" s="210"/>
      <c r="T1507" s="211"/>
      <c r="AT1507" s="205" t="s">
        <v>196</v>
      </c>
      <c r="AU1507" s="205" t="s">
        <v>80</v>
      </c>
      <c r="AV1507" s="13" t="s">
        <v>80</v>
      </c>
      <c r="AW1507" s="13" t="s">
        <v>37</v>
      </c>
      <c r="AX1507" s="13" t="s">
        <v>73</v>
      </c>
      <c r="AY1507" s="205" t="s">
        <v>187</v>
      </c>
    </row>
    <row r="1508" spans="2:65" s="12" customFormat="1">
      <c r="B1508" s="195"/>
      <c r="D1508" s="196" t="s">
        <v>196</v>
      </c>
      <c r="E1508" s="197" t="s">
        <v>5</v>
      </c>
      <c r="F1508" s="198" t="s">
        <v>1252</v>
      </c>
      <c r="H1508" s="199" t="s">
        <v>5</v>
      </c>
      <c r="I1508" s="200"/>
      <c r="L1508" s="195"/>
      <c r="M1508" s="201"/>
      <c r="N1508" s="202"/>
      <c r="O1508" s="202"/>
      <c r="P1508" s="202"/>
      <c r="Q1508" s="202"/>
      <c r="R1508" s="202"/>
      <c r="S1508" s="202"/>
      <c r="T1508" s="203"/>
      <c r="AT1508" s="199" t="s">
        <v>196</v>
      </c>
      <c r="AU1508" s="199" t="s">
        <v>80</v>
      </c>
      <c r="AV1508" s="12" t="s">
        <v>24</v>
      </c>
      <c r="AW1508" s="12" t="s">
        <v>37</v>
      </c>
      <c r="AX1508" s="12" t="s">
        <v>73</v>
      </c>
      <c r="AY1508" s="199" t="s">
        <v>187</v>
      </c>
    </row>
    <row r="1509" spans="2:65" s="13" customFormat="1">
      <c r="B1509" s="204"/>
      <c r="D1509" s="196" t="s">
        <v>196</v>
      </c>
      <c r="E1509" s="205" t="s">
        <v>5</v>
      </c>
      <c r="F1509" s="206" t="s">
        <v>1253</v>
      </c>
      <c r="H1509" s="207">
        <v>9.1999999999999998E-2</v>
      </c>
      <c r="I1509" s="208"/>
      <c r="L1509" s="204"/>
      <c r="M1509" s="209"/>
      <c r="N1509" s="210"/>
      <c r="O1509" s="210"/>
      <c r="P1509" s="210"/>
      <c r="Q1509" s="210"/>
      <c r="R1509" s="210"/>
      <c r="S1509" s="210"/>
      <c r="T1509" s="211"/>
      <c r="AT1509" s="205" t="s">
        <v>196</v>
      </c>
      <c r="AU1509" s="205" t="s">
        <v>80</v>
      </c>
      <c r="AV1509" s="13" t="s">
        <v>80</v>
      </c>
      <c r="AW1509" s="13" t="s">
        <v>37</v>
      </c>
      <c r="AX1509" s="13" t="s">
        <v>73</v>
      </c>
      <c r="AY1509" s="205" t="s">
        <v>187</v>
      </c>
    </row>
    <row r="1510" spans="2:65" s="12" customFormat="1">
      <c r="B1510" s="195"/>
      <c r="D1510" s="196" t="s">
        <v>196</v>
      </c>
      <c r="E1510" s="197" t="s">
        <v>5</v>
      </c>
      <c r="F1510" s="198" t="s">
        <v>1254</v>
      </c>
      <c r="H1510" s="199" t="s">
        <v>5</v>
      </c>
      <c r="I1510" s="200"/>
      <c r="L1510" s="195"/>
      <c r="M1510" s="201"/>
      <c r="N1510" s="202"/>
      <c r="O1510" s="202"/>
      <c r="P1510" s="202"/>
      <c r="Q1510" s="202"/>
      <c r="R1510" s="202"/>
      <c r="S1510" s="202"/>
      <c r="T1510" s="203"/>
      <c r="AT1510" s="199" t="s">
        <v>196</v>
      </c>
      <c r="AU1510" s="199" t="s">
        <v>80</v>
      </c>
      <c r="AV1510" s="12" t="s">
        <v>24</v>
      </c>
      <c r="AW1510" s="12" t="s">
        <v>37</v>
      </c>
      <c r="AX1510" s="12" t="s">
        <v>73</v>
      </c>
      <c r="AY1510" s="199" t="s">
        <v>187</v>
      </c>
    </row>
    <row r="1511" spans="2:65" s="13" customFormat="1">
      <c r="B1511" s="204"/>
      <c r="D1511" s="196" t="s">
        <v>196</v>
      </c>
      <c r="E1511" s="205" t="s">
        <v>5</v>
      </c>
      <c r="F1511" s="206" t="s">
        <v>1255</v>
      </c>
      <c r="H1511" s="207">
        <v>0.84499999999999997</v>
      </c>
      <c r="I1511" s="208"/>
      <c r="L1511" s="204"/>
      <c r="M1511" s="209"/>
      <c r="N1511" s="210"/>
      <c r="O1511" s="210"/>
      <c r="P1511" s="210"/>
      <c r="Q1511" s="210"/>
      <c r="R1511" s="210"/>
      <c r="S1511" s="210"/>
      <c r="T1511" s="211"/>
      <c r="AT1511" s="205" t="s">
        <v>196</v>
      </c>
      <c r="AU1511" s="205" t="s">
        <v>80</v>
      </c>
      <c r="AV1511" s="13" t="s">
        <v>80</v>
      </c>
      <c r="AW1511" s="13" t="s">
        <v>37</v>
      </c>
      <c r="AX1511" s="13" t="s">
        <v>73</v>
      </c>
      <c r="AY1511" s="205" t="s">
        <v>187</v>
      </c>
    </row>
    <row r="1512" spans="2:65" s="14" customFormat="1">
      <c r="B1512" s="212"/>
      <c r="D1512" s="196" t="s">
        <v>196</v>
      </c>
      <c r="E1512" s="213" t="s">
        <v>5</v>
      </c>
      <c r="F1512" s="214" t="s">
        <v>201</v>
      </c>
      <c r="H1512" s="215">
        <v>14.872</v>
      </c>
      <c r="I1512" s="216"/>
      <c r="L1512" s="212"/>
      <c r="M1512" s="217"/>
      <c r="N1512" s="218"/>
      <c r="O1512" s="218"/>
      <c r="P1512" s="218"/>
      <c r="Q1512" s="218"/>
      <c r="R1512" s="218"/>
      <c r="S1512" s="218"/>
      <c r="T1512" s="219"/>
      <c r="AT1512" s="213" t="s">
        <v>196</v>
      </c>
      <c r="AU1512" s="213" t="s">
        <v>80</v>
      </c>
      <c r="AV1512" s="14" t="s">
        <v>202</v>
      </c>
      <c r="AW1512" s="14" t="s">
        <v>37</v>
      </c>
      <c r="AX1512" s="14" t="s">
        <v>73</v>
      </c>
      <c r="AY1512" s="213" t="s">
        <v>187</v>
      </c>
    </row>
    <row r="1513" spans="2:65" s="15" customFormat="1">
      <c r="B1513" s="220"/>
      <c r="D1513" s="221" t="s">
        <v>196</v>
      </c>
      <c r="E1513" s="222" t="s">
        <v>5</v>
      </c>
      <c r="F1513" s="223" t="s">
        <v>203</v>
      </c>
      <c r="H1513" s="224">
        <v>14.872</v>
      </c>
      <c r="I1513" s="225"/>
      <c r="L1513" s="220"/>
      <c r="M1513" s="226"/>
      <c r="N1513" s="227"/>
      <c r="O1513" s="227"/>
      <c r="P1513" s="227"/>
      <c r="Q1513" s="227"/>
      <c r="R1513" s="227"/>
      <c r="S1513" s="227"/>
      <c r="T1513" s="228"/>
      <c r="AT1513" s="229" t="s">
        <v>196</v>
      </c>
      <c r="AU1513" s="229" t="s">
        <v>80</v>
      </c>
      <c r="AV1513" s="15" t="s">
        <v>194</v>
      </c>
      <c r="AW1513" s="15" t="s">
        <v>37</v>
      </c>
      <c r="AX1513" s="15" t="s">
        <v>24</v>
      </c>
      <c r="AY1513" s="229" t="s">
        <v>187</v>
      </c>
    </row>
    <row r="1514" spans="2:65" s="1" customFormat="1" ht="31.5" customHeight="1">
      <c r="B1514" s="182"/>
      <c r="C1514" s="183" t="s">
        <v>1261</v>
      </c>
      <c r="D1514" s="183" t="s">
        <v>189</v>
      </c>
      <c r="E1514" s="184" t="s">
        <v>1262</v>
      </c>
      <c r="F1514" s="185" t="s">
        <v>1263</v>
      </c>
      <c r="G1514" s="186" t="s">
        <v>192</v>
      </c>
      <c r="H1514" s="187">
        <v>2.367</v>
      </c>
      <c r="I1514" s="188"/>
      <c r="J1514" s="189">
        <f>ROUND(I1514*H1514,2)</f>
        <v>0</v>
      </c>
      <c r="K1514" s="185" t="s">
        <v>193</v>
      </c>
      <c r="L1514" s="42"/>
      <c r="M1514" s="190" t="s">
        <v>5</v>
      </c>
      <c r="N1514" s="191" t="s">
        <v>44</v>
      </c>
      <c r="O1514" s="43"/>
      <c r="P1514" s="192">
        <f>O1514*H1514</f>
        <v>0</v>
      </c>
      <c r="Q1514" s="192">
        <v>1.89E-3</v>
      </c>
      <c r="R1514" s="192">
        <f>Q1514*H1514</f>
        <v>4.4736300000000001E-3</v>
      </c>
      <c r="S1514" s="192">
        <v>0</v>
      </c>
      <c r="T1514" s="193">
        <f>S1514*H1514</f>
        <v>0</v>
      </c>
      <c r="AR1514" s="25" t="s">
        <v>126</v>
      </c>
      <c r="AT1514" s="25" t="s">
        <v>189</v>
      </c>
      <c r="AU1514" s="25" t="s">
        <v>80</v>
      </c>
      <c r="AY1514" s="25" t="s">
        <v>187</v>
      </c>
      <c r="BE1514" s="194">
        <f>IF(N1514="základní",J1514,0)</f>
        <v>0</v>
      </c>
      <c r="BF1514" s="194">
        <f>IF(N1514="snížená",J1514,0)</f>
        <v>0</v>
      </c>
      <c r="BG1514" s="194">
        <f>IF(N1514="zákl. přenesená",J1514,0)</f>
        <v>0</v>
      </c>
      <c r="BH1514" s="194">
        <f>IF(N1514="sníž. přenesená",J1514,0)</f>
        <v>0</v>
      </c>
      <c r="BI1514" s="194">
        <f>IF(N1514="nulová",J1514,0)</f>
        <v>0</v>
      </c>
      <c r="BJ1514" s="25" t="s">
        <v>24</v>
      </c>
      <c r="BK1514" s="194">
        <f>ROUND(I1514*H1514,2)</f>
        <v>0</v>
      </c>
      <c r="BL1514" s="25" t="s">
        <v>126</v>
      </c>
      <c r="BM1514" s="25" t="s">
        <v>1264</v>
      </c>
    </row>
    <row r="1515" spans="2:65" s="12" customFormat="1">
      <c r="B1515" s="195"/>
      <c r="D1515" s="196" t="s">
        <v>196</v>
      </c>
      <c r="E1515" s="197" t="s">
        <v>5</v>
      </c>
      <c r="F1515" s="198" t="s">
        <v>1265</v>
      </c>
      <c r="H1515" s="199" t="s">
        <v>5</v>
      </c>
      <c r="I1515" s="200"/>
      <c r="L1515" s="195"/>
      <c r="M1515" s="201"/>
      <c r="N1515" s="202"/>
      <c r="O1515" s="202"/>
      <c r="P1515" s="202"/>
      <c r="Q1515" s="202"/>
      <c r="R1515" s="202"/>
      <c r="S1515" s="202"/>
      <c r="T1515" s="203"/>
      <c r="AT1515" s="199" t="s">
        <v>196</v>
      </c>
      <c r="AU1515" s="199" t="s">
        <v>80</v>
      </c>
      <c r="AV1515" s="12" t="s">
        <v>24</v>
      </c>
      <c r="AW1515" s="12" t="s">
        <v>37</v>
      </c>
      <c r="AX1515" s="12" t="s">
        <v>73</v>
      </c>
      <c r="AY1515" s="199" t="s">
        <v>187</v>
      </c>
    </row>
    <row r="1516" spans="2:65" s="13" customFormat="1">
      <c r="B1516" s="204"/>
      <c r="D1516" s="196" t="s">
        <v>196</v>
      </c>
      <c r="E1516" s="205" t="s">
        <v>5</v>
      </c>
      <c r="F1516" s="206" t="s">
        <v>1266</v>
      </c>
      <c r="H1516" s="207">
        <v>1.7330000000000001</v>
      </c>
      <c r="I1516" s="208"/>
      <c r="L1516" s="204"/>
      <c r="M1516" s="209"/>
      <c r="N1516" s="210"/>
      <c r="O1516" s="210"/>
      <c r="P1516" s="210"/>
      <c r="Q1516" s="210"/>
      <c r="R1516" s="210"/>
      <c r="S1516" s="210"/>
      <c r="T1516" s="211"/>
      <c r="AT1516" s="205" t="s">
        <v>196</v>
      </c>
      <c r="AU1516" s="205" t="s">
        <v>80</v>
      </c>
      <c r="AV1516" s="13" t="s">
        <v>80</v>
      </c>
      <c r="AW1516" s="13" t="s">
        <v>37</v>
      </c>
      <c r="AX1516" s="13" t="s">
        <v>73</v>
      </c>
      <c r="AY1516" s="205" t="s">
        <v>187</v>
      </c>
    </row>
    <row r="1517" spans="2:65" s="13" customFormat="1">
      <c r="B1517" s="204"/>
      <c r="D1517" s="196" t="s">
        <v>196</v>
      </c>
      <c r="E1517" s="205" t="s">
        <v>5</v>
      </c>
      <c r="F1517" s="206" t="s">
        <v>1267</v>
      </c>
      <c r="H1517" s="207">
        <v>0.63400000000000001</v>
      </c>
      <c r="I1517" s="208"/>
      <c r="L1517" s="204"/>
      <c r="M1517" s="209"/>
      <c r="N1517" s="210"/>
      <c r="O1517" s="210"/>
      <c r="P1517" s="210"/>
      <c r="Q1517" s="210"/>
      <c r="R1517" s="210"/>
      <c r="S1517" s="210"/>
      <c r="T1517" s="211"/>
      <c r="AT1517" s="205" t="s">
        <v>196</v>
      </c>
      <c r="AU1517" s="205" t="s">
        <v>80</v>
      </c>
      <c r="AV1517" s="13" t="s">
        <v>80</v>
      </c>
      <c r="AW1517" s="13" t="s">
        <v>37</v>
      </c>
      <c r="AX1517" s="13" t="s">
        <v>73</v>
      </c>
      <c r="AY1517" s="205" t="s">
        <v>187</v>
      </c>
    </row>
    <row r="1518" spans="2:65" s="14" customFormat="1">
      <c r="B1518" s="212"/>
      <c r="D1518" s="196" t="s">
        <v>196</v>
      </c>
      <c r="E1518" s="213" t="s">
        <v>5</v>
      </c>
      <c r="F1518" s="214" t="s">
        <v>201</v>
      </c>
      <c r="H1518" s="215">
        <v>2.367</v>
      </c>
      <c r="I1518" s="216"/>
      <c r="L1518" s="212"/>
      <c r="M1518" s="217"/>
      <c r="N1518" s="218"/>
      <c r="O1518" s="218"/>
      <c r="P1518" s="218"/>
      <c r="Q1518" s="218"/>
      <c r="R1518" s="218"/>
      <c r="S1518" s="218"/>
      <c r="T1518" s="219"/>
      <c r="AT1518" s="213" t="s">
        <v>196</v>
      </c>
      <c r="AU1518" s="213" t="s">
        <v>80</v>
      </c>
      <c r="AV1518" s="14" t="s">
        <v>202</v>
      </c>
      <c r="AW1518" s="14" t="s">
        <v>37</v>
      </c>
      <c r="AX1518" s="14" t="s">
        <v>73</v>
      </c>
      <c r="AY1518" s="213" t="s">
        <v>187</v>
      </c>
    </row>
    <row r="1519" spans="2:65" s="15" customFormat="1">
      <c r="B1519" s="220"/>
      <c r="D1519" s="221" t="s">
        <v>196</v>
      </c>
      <c r="E1519" s="222" t="s">
        <v>5</v>
      </c>
      <c r="F1519" s="223" t="s">
        <v>203</v>
      </c>
      <c r="H1519" s="224">
        <v>2.367</v>
      </c>
      <c r="I1519" s="225"/>
      <c r="L1519" s="220"/>
      <c r="M1519" s="226"/>
      <c r="N1519" s="227"/>
      <c r="O1519" s="227"/>
      <c r="P1519" s="227"/>
      <c r="Q1519" s="227"/>
      <c r="R1519" s="227"/>
      <c r="S1519" s="227"/>
      <c r="T1519" s="228"/>
      <c r="AT1519" s="229" t="s">
        <v>196</v>
      </c>
      <c r="AU1519" s="229" t="s">
        <v>80</v>
      </c>
      <c r="AV1519" s="15" t="s">
        <v>194</v>
      </c>
      <c r="AW1519" s="15" t="s">
        <v>37</v>
      </c>
      <c r="AX1519" s="15" t="s">
        <v>24</v>
      </c>
      <c r="AY1519" s="229" t="s">
        <v>187</v>
      </c>
    </row>
    <row r="1520" spans="2:65" s="1" customFormat="1" ht="31.5" customHeight="1">
      <c r="B1520" s="182"/>
      <c r="C1520" s="183" t="s">
        <v>1268</v>
      </c>
      <c r="D1520" s="183" t="s">
        <v>189</v>
      </c>
      <c r="E1520" s="184" t="s">
        <v>1269</v>
      </c>
      <c r="F1520" s="185" t="s">
        <v>1270</v>
      </c>
      <c r="G1520" s="186" t="s">
        <v>305</v>
      </c>
      <c r="H1520" s="187">
        <v>555.5</v>
      </c>
      <c r="I1520" s="188"/>
      <c r="J1520" s="189">
        <f>ROUND(I1520*H1520,2)</f>
        <v>0</v>
      </c>
      <c r="K1520" s="185" t="s">
        <v>193</v>
      </c>
      <c r="L1520" s="42"/>
      <c r="M1520" s="190" t="s">
        <v>5</v>
      </c>
      <c r="N1520" s="191" t="s">
        <v>44</v>
      </c>
      <c r="O1520" s="43"/>
      <c r="P1520" s="192">
        <f>O1520*H1520</f>
        <v>0</v>
      </c>
      <c r="Q1520" s="192">
        <v>0</v>
      </c>
      <c r="R1520" s="192">
        <f>Q1520*H1520</f>
        <v>0</v>
      </c>
      <c r="S1520" s="192">
        <v>1.4E-2</v>
      </c>
      <c r="T1520" s="193">
        <f>S1520*H1520</f>
        <v>7.7770000000000001</v>
      </c>
      <c r="AR1520" s="25" t="s">
        <v>126</v>
      </c>
      <c r="AT1520" s="25" t="s">
        <v>189</v>
      </c>
      <c r="AU1520" s="25" t="s">
        <v>80</v>
      </c>
      <c r="AY1520" s="25" t="s">
        <v>187</v>
      </c>
      <c r="BE1520" s="194">
        <f>IF(N1520="základní",J1520,0)</f>
        <v>0</v>
      </c>
      <c r="BF1520" s="194">
        <f>IF(N1520="snížená",J1520,0)</f>
        <v>0</v>
      </c>
      <c r="BG1520" s="194">
        <f>IF(N1520="zákl. přenesená",J1520,0)</f>
        <v>0</v>
      </c>
      <c r="BH1520" s="194">
        <f>IF(N1520="sníž. přenesená",J1520,0)</f>
        <v>0</v>
      </c>
      <c r="BI1520" s="194">
        <f>IF(N1520="nulová",J1520,0)</f>
        <v>0</v>
      </c>
      <c r="BJ1520" s="25" t="s">
        <v>24</v>
      </c>
      <c r="BK1520" s="194">
        <f>ROUND(I1520*H1520,2)</f>
        <v>0</v>
      </c>
      <c r="BL1520" s="25" t="s">
        <v>126</v>
      </c>
      <c r="BM1520" s="25" t="s">
        <v>1271</v>
      </c>
    </row>
    <row r="1521" spans="2:51" s="12" customFormat="1">
      <c r="B1521" s="195"/>
      <c r="D1521" s="196" t="s">
        <v>196</v>
      </c>
      <c r="E1521" s="197" t="s">
        <v>5</v>
      </c>
      <c r="F1521" s="198" t="s">
        <v>1272</v>
      </c>
      <c r="H1521" s="199" t="s">
        <v>5</v>
      </c>
      <c r="I1521" s="200"/>
      <c r="L1521" s="195"/>
      <c r="M1521" s="201"/>
      <c r="N1521" s="202"/>
      <c r="O1521" s="202"/>
      <c r="P1521" s="202"/>
      <c r="Q1521" s="202"/>
      <c r="R1521" s="202"/>
      <c r="S1521" s="202"/>
      <c r="T1521" s="203"/>
      <c r="AT1521" s="199" t="s">
        <v>196</v>
      </c>
      <c r="AU1521" s="199" t="s">
        <v>80</v>
      </c>
      <c r="AV1521" s="12" t="s">
        <v>24</v>
      </c>
      <c r="AW1521" s="12" t="s">
        <v>37</v>
      </c>
      <c r="AX1521" s="12" t="s">
        <v>73</v>
      </c>
      <c r="AY1521" s="199" t="s">
        <v>187</v>
      </c>
    </row>
    <row r="1522" spans="2:51" s="12" customFormat="1">
      <c r="B1522" s="195"/>
      <c r="D1522" s="196" t="s">
        <v>196</v>
      </c>
      <c r="E1522" s="197" t="s">
        <v>5</v>
      </c>
      <c r="F1522" s="198" t="s">
        <v>1233</v>
      </c>
      <c r="H1522" s="199" t="s">
        <v>5</v>
      </c>
      <c r="I1522" s="200"/>
      <c r="L1522" s="195"/>
      <c r="M1522" s="201"/>
      <c r="N1522" s="202"/>
      <c r="O1522" s="202"/>
      <c r="P1522" s="202"/>
      <c r="Q1522" s="202"/>
      <c r="R1522" s="202"/>
      <c r="S1522" s="202"/>
      <c r="T1522" s="203"/>
      <c r="AT1522" s="199" t="s">
        <v>196</v>
      </c>
      <c r="AU1522" s="199" t="s">
        <v>80</v>
      </c>
      <c r="AV1522" s="12" t="s">
        <v>24</v>
      </c>
      <c r="AW1522" s="12" t="s">
        <v>37</v>
      </c>
      <c r="AX1522" s="12" t="s">
        <v>73</v>
      </c>
      <c r="AY1522" s="199" t="s">
        <v>187</v>
      </c>
    </row>
    <row r="1523" spans="2:51" s="12" customFormat="1">
      <c r="B1523" s="195"/>
      <c r="D1523" s="196" t="s">
        <v>196</v>
      </c>
      <c r="E1523" s="197" t="s">
        <v>5</v>
      </c>
      <c r="F1523" s="198" t="s">
        <v>1234</v>
      </c>
      <c r="H1523" s="199" t="s">
        <v>5</v>
      </c>
      <c r="I1523" s="200"/>
      <c r="L1523" s="195"/>
      <c r="M1523" s="201"/>
      <c r="N1523" s="202"/>
      <c r="O1523" s="202"/>
      <c r="P1523" s="202"/>
      <c r="Q1523" s="202"/>
      <c r="R1523" s="202"/>
      <c r="S1523" s="202"/>
      <c r="T1523" s="203"/>
      <c r="AT1523" s="199" t="s">
        <v>196</v>
      </c>
      <c r="AU1523" s="199" t="s">
        <v>80</v>
      </c>
      <c r="AV1523" s="12" t="s">
        <v>24</v>
      </c>
      <c r="AW1523" s="12" t="s">
        <v>37</v>
      </c>
      <c r="AX1523" s="12" t="s">
        <v>73</v>
      </c>
      <c r="AY1523" s="199" t="s">
        <v>187</v>
      </c>
    </row>
    <row r="1524" spans="2:51" s="13" customFormat="1">
      <c r="B1524" s="204"/>
      <c r="D1524" s="196" t="s">
        <v>196</v>
      </c>
      <c r="E1524" s="205" t="s">
        <v>5</v>
      </c>
      <c r="F1524" s="206" t="s">
        <v>1273</v>
      </c>
      <c r="H1524" s="207">
        <v>23.1</v>
      </c>
      <c r="I1524" s="208"/>
      <c r="L1524" s="204"/>
      <c r="M1524" s="209"/>
      <c r="N1524" s="210"/>
      <c r="O1524" s="210"/>
      <c r="P1524" s="210"/>
      <c r="Q1524" s="210"/>
      <c r="R1524" s="210"/>
      <c r="S1524" s="210"/>
      <c r="T1524" s="211"/>
      <c r="AT1524" s="205" t="s">
        <v>196</v>
      </c>
      <c r="AU1524" s="205" t="s">
        <v>80</v>
      </c>
      <c r="AV1524" s="13" t="s">
        <v>80</v>
      </c>
      <c r="AW1524" s="13" t="s">
        <v>37</v>
      </c>
      <c r="AX1524" s="13" t="s">
        <v>73</v>
      </c>
      <c r="AY1524" s="205" t="s">
        <v>187</v>
      </c>
    </row>
    <row r="1525" spans="2:51" s="12" customFormat="1">
      <c r="B1525" s="195"/>
      <c r="D1525" s="196" t="s">
        <v>196</v>
      </c>
      <c r="E1525" s="197" t="s">
        <v>5</v>
      </c>
      <c r="F1525" s="198" t="s">
        <v>1236</v>
      </c>
      <c r="H1525" s="199" t="s">
        <v>5</v>
      </c>
      <c r="I1525" s="200"/>
      <c r="L1525" s="195"/>
      <c r="M1525" s="201"/>
      <c r="N1525" s="202"/>
      <c r="O1525" s="202"/>
      <c r="P1525" s="202"/>
      <c r="Q1525" s="202"/>
      <c r="R1525" s="202"/>
      <c r="S1525" s="202"/>
      <c r="T1525" s="203"/>
      <c r="AT1525" s="199" t="s">
        <v>196</v>
      </c>
      <c r="AU1525" s="199" t="s">
        <v>80</v>
      </c>
      <c r="AV1525" s="12" t="s">
        <v>24</v>
      </c>
      <c r="AW1525" s="12" t="s">
        <v>37</v>
      </c>
      <c r="AX1525" s="12" t="s">
        <v>73</v>
      </c>
      <c r="AY1525" s="199" t="s">
        <v>187</v>
      </c>
    </row>
    <row r="1526" spans="2:51" s="13" customFormat="1">
      <c r="B1526" s="204"/>
      <c r="D1526" s="196" t="s">
        <v>196</v>
      </c>
      <c r="E1526" s="205" t="s">
        <v>5</v>
      </c>
      <c r="F1526" s="206" t="s">
        <v>602</v>
      </c>
      <c r="H1526" s="207">
        <v>59</v>
      </c>
      <c r="I1526" s="208"/>
      <c r="L1526" s="204"/>
      <c r="M1526" s="209"/>
      <c r="N1526" s="210"/>
      <c r="O1526" s="210"/>
      <c r="P1526" s="210"/>
      <c r="Q1526" s="210"/>
      <c r="R1526" s="210"/>
      <c r="S1526" s="210"/>
      <c r="T1526" s="211"/>
      <c r="AT1526" s="205" t="s">
        <v>196</v>
      </c>
      <c r="AU1526" s="205" t="s">
        <v>80</v>
      </c>
      <c r="AV1526" s="13" t="s">
        <v>80</v>
      </c>
      <c r="AW1526" s="13" t="s">
        <v>37</v>
      </c>
      <c r="AX1526" s="13" t="s">
        <v>73</v>
      </c>
      <c r="AY1526" s="205" t="s">
        <v>187</v>
      </c>
    </row>
    <row r="1527" spans="2:51" s="12" customFormat="1">
      <c r="B1527" s="195"/>
      <c r="D1527" s="196" t="s">
        <v>196</v>
      </c>
      <c r="E1527" s="197" t="s">
        <v>5</v>
      </c>
      <c r="F1527" s="198" t="s">
        <v>1238</v>
      </c>
      <c r="H1527" s="199" t="s">
        <v>5</v>
      </c>
      <c r="I1527" s="200"/>
      <c r="L1527" s="195"/>
      <c r="M1527" s="201"/>
      <c r="N1527" s="202"/>
      <c r="O1527" s="202"/>
      <c r="P1527" s="202"/>
      <c r="Q1527" s="202"/>
      <c r="R1527" s="202"/>
      <c r="S1527" s="202"/>
      <c r="T1527" s="203"/>
      <c r="AT1527" s="199" t="s">
        <v>196</v>
      </c>
      <c r="AU1527" s="199" t="s">
        <v>80</v>
      </c>
      <c r="AV1527" s="12" t="s">
        <v>24</v>
      </c>
      <c r="AW1527" s="12" t="s">
        <v>37</v>
      </c>
      <c r="AX1527" s="12" t="s">
        <v>73</v>
      </c>
      <c r="AY1527" s="199" t="s">
        <v>187</v>
      </c>
    </row>
    <row r="1528" spans="2:51" s="13" customFormat="1">
      <c r="B1528" s="204"/>
      <c r="D1528" s="196" t="s">
        <v>196</v>
      </c>
      <c r="E1528" s="205" t="s">
        <v>5</v>
      </c>
      <c r="F1528" s="206" t="s">
        <v>379</v>
      </c>
      <c r="H1528" s="207">
        <v>29</v>
      </c>
      <c r="I1528" s="208"/>
      <c r="L1528" s="204"/>
      <c r="M1528" s="209"/>
      <c r="N1528" s="210"/>
      <c r="O1528" s="210"/>
      <c r="P1528" s="210"/>
      <c r="Q1528" s="210"/>
      <c r="R1528" s="210"/>
      <c r="S1528" s="210"/>
      <c r="T1528" s="211"/>
      <c r="AT1528" s="205" t="s">
        <v>196</v>
      </c>
      <c r="AU1528" s="205" t="s">
        <v>80</v>
      </c>
      <c r="AV1528" s="13" t="s">
        <v>80</v>
      </c>
      <c r="AW1528" s="13" t="s">
        <v>37</v>
      </c>
      <c r="AX1528" s="13" t="s">
        <v>73</v>
      </c>
      <c r="AY1528" s="205" t="s">
        <v>187</v>
      </c>
    </row>
    <row r="1529" spans="2:51" s="12" customFormat="1">
      <c r="B1529" s="195"/>
      <c r="D1529" s="196" t="s">
        <v>196</v>
      </c>
      <c r="E1529" s="197" t="s">
        <v>5</v>
      </c>
      <c r="F1529" s="198" t="s">
        <v>1240</v>
      </c>
      <c r="H1529" s="199" t="s">
        <v>5</v>
      </c>
      <c r="I1529" s="200"/>
      <c r="L1529" s="195"/>
      <c r="M1529" s="201"/>
      <c r="N1529" s="202"/>
      <c r="O1529" s="202"/>
      <c r="P1529" s="202"/>
      <c r="Q1529" s="202"/>
      <c r="R1529" s="202"/>
      <c r="S1529" s="202"/>
      <c r="T1529" s="203"/>
      <c r="AT1529" s="199" t="s">
        <v>196</v>
      </c>
      <c r="AU1529" s="199" t="s">
        <v>80</v>
      </c>
      <c r="AV1529" s="12" t="s">
        <v>24</v>
      </c>
      <c r="AW1529" s="12" t="s">
        <v>37</v>
      </c>
      <c r="AX1529" s="12" t="s">
        <v>73</v>
      </c>
      <c r="AY1529" s="199" t="s">
        <v>187</v>
      </c>
    </row>
    <row r="1530" spans="2:51" s="13" customFormat="1">
      <c r="B1530" s="204"/>
      <c r="D1530" s="196" t="s">
        <v>196</v>
      </c>
      <c r="E1530" s="205" t="s">
        <v>5</v>
      </c>
      <c r="F1530" s="206" t="s">
        <v>1274</v>
      </c>
      <c r="H1530" s="207">
        <v>36</v>
      </c>
      <c r="I1530" s="208"/>
      <c r="L1530" s="204"/>
      <c r="M1530" s="209"/>
      <c r="N1530" s="210"/>
      <c r="O1530" s="210"/>
      <c r="P1530" s="210"/>
      <c r="Q1530" s="210"/>
      <c r="R1530" s="210"/>
      <c r="S1530" s="210"/>
      <c r="T1530" s="211"/>
      <c r="AT1530" s="205" t="s">
        <v>196</v>
      </c>
      <c r="AU1530" s="205" t="s">
        <v>80</v>
      </c>
      <c r="AV1530" s="13" t="s">
        <v>80</v>
      </c>
      <c r="AW1530" s="13" t="s">
        <v>37</v>
      </c>
      <c r="AX1530" s="13" t="s">
        <v>73</v>
      </c>
      <c r="AY1530" s="205" t="s">
        <v>187</v>
      </c>
    </row>
    <row r="1531" spans="2:51" s="12" customFormat="1">
      <c r="B1531" s="195"/>
      <c r="D1531" s="196" t="s">
        <v>196</v>
      </c>
      <c r="E1531" s="197" t="s">
        <v>5</v>
      </c>
      <c r="F1531" s="198" t="s">
        <v>1242</v>
      </c>
      <c r="H1531" s="199" t="s">
        <v>5</v>
      </c>
      <c r="I1531" s="200"/>
      <c r="L1531" s="195"/>
      <c r="M1531" s="201"/>
      <c r="N1531" s="202"/>
      <c r="O1531" s="202"/>
      <c r="P1531" s="202"/>
      <c r="Q1531" s="202"/>
      <c r="R1531" s="202"/>
      <c r="S1531" s="202"/>
      <c r="T1531" s="203"/>
      <c r="AT1531" s="199" t="s">
        <v>196</v>
      </c>
      <c r="AU1531" s="199" t="s">
        <v>80</v>
      </c>
      <c r="AV1531" s="12" t="s">
        <v>24</v>
      </c>
      <c r="AW1531" s="12" t="s">
        <v>37</v>
      </c>
      <c r="AX1531" s="12" t="s">
        <v>73</v>
      </c>
      <c r="AY1531" s="199" t="s">
        <v>187</v>
      </c>
    </row>
    <row r="1532" spans="2:51" s="13" customFormat="1">
      <c r="B1532" s="204"/>
      <c r="D1532" s="196" t="s">
        <v>196</v>
      </c>
      <c r="E1532" s="205" t="s">
        <v>5</v>
      </c>
      <c r="F1532" s="206" t="s">
        <v>1275</v>
      </c>
      <c r="H1532" s="207">
        <v>204</v>
      </c>
      <c r="I1532" s="208"/>
      <c r="L1532" s="204"/>
      <c r="M1532" s="209"/>
      <c r="N1532" s="210"/>
      <c r="O1532" s="210"/>
      <c r="P1532" s="210"/>
      <c r="Q1532" s="210"/>
      <c r="R1532" s="210"/>
      <c r="S1532" s="210"/>
      <c r="T1532" s="211"/>
      <c r="AT1532" s="205" t="s">
        <v>196</v>
      </c>
      <c r="AU1532" s="205" t="s">
        <v>80</v>
      </c>
      <c r="AV1532" s="13" t="s">
        <v>80</v>
      </c>
      <c r="AW1532" s="13" t="s">
        <v>37</v>
      </c>
      <c r="AX1532" s="13" t="s">
        <v>73</v>
      </c>
      <c r="AY1532" s="205" t="s">
        <v>187</v>
      </c>
    </row>
    <row r="1533" spans="2:51" s="12" customFormat="1">
      <c r="B1533" s="195"/>
      <c r="D1533" s="196" t="s">
        <v>196</v>
      </c>
      <c r="E1533" s="197" t="s">
        <v>5</v>
      </c>
      <c r="F1533" s="198" t="s">
        <v>1244</v>
      </c>
      <c r="H1533" s="199" t="s">
        <v>5</v>
      </c>
      <c r="I1533" s="200"/>
      <c r="L1533" s="195"/>
      <c r="M1533" s="201"/>
      <c r="N1533" s="202"/>
      <c r="O1533" s="202"/>
      <c r="P1533" s="202"/>
      <c r="Q1533" s="202"/>
      <c r="R1533" s="202"/>
      <c r="S1533" s="202"/>
      <c r="T1533" s="203"/>
      <c r="AT1533" s="199" t="s">
        <v>196</v>
      </c>
      <c r="AU1533" s="199" t="s">
        <v>80</v>
      </c>
      <c r="AV1533" s="12" t="s">
        <v>24</v>
      </c>
      <c r="AW1533" s="12" t="s">
        <v>37</v>
      </c>
      <c r="AX1533" s="12" t="s">
        <v>73</v>
      </c>
      <c r="AY1533" s="199" t="s">
        <v>187</v>
      </c>
    </row>
    <row r="1534" spans="2:51" s="13" customFormat="1">
      <c r="B1534" s="204"/>
      <c r="D1534" s="196" t="s">
        <v>196</v>
      </c>
      <c r="E1534" s="205" t="s">
        <v>5</v>
      </c>
      <c r="F1534" s="206" t="s">
        <v>1276</v>
      </c>
      <c r="H1534" s="207">
        <v>35</v>
      </c>
      <c r="I1534" s="208"/>
      <c r="L1534" s="204"/>
      <c r="M1534" s="209"/>
      <c r="N1534" s="210"/>
      <c r="O1534" s="210"/>
      <c r="P1534" s="210"/>
      <c r="Q1534" s="210"/>
      <c r="R1534" s="210"/>
      <c r="S1534" s="210"/>
      <c r="T1534" s="211"/>
      <c r="AT1534" s="205" t="s">
        <v>196</v>
      </c>
      <c r="AU1534" s="205" t="s">
        <v>80</v>
      </c>
      <c r="AV1534" s="13" t="s">
        <v>80</v>
      </c>
      <c r="AW1534" s="13" t="s">
        <v>37</v>
      </c>
      <c r="AX1534" s="13" t="s">
        <v>73</v>
      </c>
      <c r="AY1534" s="205" t="s">
        <v>187</v>
      </c>
    </row>
    <row r="1535" spans="2:51" s="12" customFormat="1">
      <c r="B1535" s="195"/>
      <c r="D1535" s="196" t="s">
        <v>196</v>
      </c>
      <c r="E1535" s="197" t="s">
        <v>5</v>
      </c>
      <c r="F1535" s="198" t="s">
        <v>1246</v>
      </c>
      <c r="H1535" s="199" t="s">
        <v>5</v>
      </c>
      <c r="I1535" s="200"/>
      <c r="L1535" s="195"/>
      <c r="M1535" s="201"/>
      <c r="N1535" s="202"/>
      <c r="O1535" s="202"/>
      <c r="P1535" s="202"/>
      <c r="Q1535" s="202"/>
      <c r="R1535" s="202"/>
      <c r="S1535" s="202"/>
      <c r="T1535" s="203"/>
      <c r="AT1535" s="199" t="s">
        <v>196</v>
      </c>
      <c r="AU1535" s="199" t="s">
        <v>80</v>
      </c>
      <c r="AV1535" s="12" t="s">
        <v>24</v>
      </c>
      <c r="AW1535" s="12" t="s">
        <v>37</v>
      </c>
      <c r="AX1535" s="12" t="s">
        <v>73</v>
      </c>
      <c r="AY1535" s="199" t="s">
        <v>187</v>
      </c>
    </row>
    <row r="1536" spans="2:51" s="13" customFormat="1">
      <c r="B1536" s="204"/>
      <c r="D1536" s="196" t="s">
        <v>196</v>
      </c>
      <c r="E1536" s="205" t="s">
        <v>5</v>
      </c>
      <c r="F1536" s="206" t="s">
        <v>1277</v>
      </c>
      <c r="H1536" s="207">
        <v>43.4</v>
      </c>
      <c r="I1536" s="208"/>
      <c r="L1536" s="204"/>
      <c r="M1536" s="209"/>
      <c r="N1536" s="210"/>
      <c r="O1536" s="210"/>
      <c r="P1536" s="210"/>
      <c r="Q1536" s="210"/>
      <c r="R1536" s="210"/>
      <c r="S1536" s="210"/>
      <c r="T1536" s="211"/>
      <c r="AT1536" s="205" t="s">
        <v>196</v>
      </c>
      <c r="AU1536" s="205" t="s">
        <v>80</v>
      </c>
      <c r="AV1536" s="13" t="s">
        <v>80</v>
      </c>
      <c r="AW1536" s="13" t="s">
        <v>37</v>
      </c>
      <c r="AX1536" s="13" t="s">
        <v>73</v>
      </c>
      <c r="AY1536" s="205" t="s">
        <v>187</v>
      </c>
    </row>
    <row r="1537" spans="2:65" s="12" customFormat="1">
      <c r="B1537" s="195"/>
      <c r="D1537" s="196" t="s">
        <v>196</v>
      </c>
      <c r="E1537" s="197" t="s">
        <v>5</v>
      </c>
      <c r="F1537" s="198" t="s">
        <v>1248</v>
      </c>
      <c r="H1537" s="199" t="s">
        <v>5</v>
      </c>
      <c r="I1537" s="200"/>
      <c r="L1537" s="195"/>
      <c r="M1537" s="201"/>
      <c r="N1537" s="202"/>
      <c r="O1537" s="202"/>
      <c r="P1537" s="202"/>
      <c r="Q1537" s="202"/>
      <c r="R1537" s="202"/>
      <c r="S1537" s="202"/>
      <c r="T1537" s="203"/>
      <c r="AT1537" s="199" t="s">
        <v>196</v>
      </c>
      <c r="AU1537" s="199" t="s">
        <v>80</v>
      </c>
      <c r="AV1537" s="12" t="s">
        <v>24</v>
      </c>
      <c r="AW1537" s="12" t="s">
        <v>37</v>
      </c>
      <c r="AX1537" s="12" t="s">
        <v>73</v>
      </c>
      <c r="AY1537" s="199" t="s">
        <v>187</v>
      </c>
    </row>
    <row r="1538" spans="2:65" s="13" customFormat="1">
      <c r="B1538" s="204"/>
      <c r="D1538" s="196" t="s">
        <v>196</v>
      </c>
      <c r="E1538" s="205" t="s">
        <v>5</v>
      </c>
      <c r="F1538" s="206" t="s">
        <v>537</v>
      </c>
      <c r="H1538" s="207">
        <v>48</v>
      </c>
      <c r="I1538" s="208"/>
      <c r="L1538" s="204"/>
      <c r="M1538" s="209"/>
      <c r="N1538" s="210"/>
      <c r="O1538" s="210"/>
      <c r="P1538" s="210"/>
      <c r="Q1538" s="210"/>
      <c r="R1538" s="210"/>
      <c r="S1538" s="210"/>
      <c r="T1538" s="211"/>
      <c r="AT1538" s="205" t="s">
        <v>196</v>
      </c>
      <c r="AU1538" s="205" t="s">
        <v>80</v>
      </c>
      <c r="AV1538" s="13" t="s">
        <v>80</v>
      </c>
      <c r="AW1538" s="13" t="s">
        <v>37</v>
      </c>
      <c r="AX1538" s="13" t="s">
        <v>73</v>
      </c>
      <c r="AY1538" s="205" t="s">
        <v>187</v>
      </c>
    </row>
    <row r="1539" spans="2:65" s="12" customFormat="1">
      <c r="B1539" s="195"/>
      <c r="D1539" s="196" t="s">
        <v>196</v>
      </c>
      <c r="E1539" s="197" t="s">
        <v>5</v>
      </c>
      <c r="F1539" s="198" t="s">
        <v>1250</v>
      </c>
      <c r="H1539" s="199" t="s">
        <v>5</v>
      </c>
      <c r="I1539" s="200"/>
      <c r="L1539" s="195"/>
      <c r="M1539" s="201"/>
      <c r="N1539" s="202"/>
      <c r="O1539" s="202"/>
      <c r="P1539" s="202"/>
      <c r="Q1539" s="202"/>
      <c r="R1539" s="202"/>
      <c r="S1539" s="202"/>
      <c r="T1539" s="203"/>
      <c r="AT1539" s="199" t="s">
        <v>196</v>
      </c>
      <c r="AU1539" s="199" t="s">
        <v>80</v>
      </c>
      <c r="AV1539" s="12" t="s">
        <v>24</v>
      </c>
      <c r="AW1539" s="12" t="s">
        <v>37</v>
      </c>
      <c r="AX1539" s="12" t="s">
        <v>73</v>
      </c>
      <c r="AY1539" s="199" t="s">
        <v>187</v>
      </c>
    </row>
    <row r="1540" spans="2:65" s="13" customFormat="1">
      <c r="B1540" s="204"/>
      <c r="D1540" s="196" t="s">
        <v>196</v>
      </c>
      <c r="E1540" s="205" t="s">
        <v>5</v>
      </c>
      <c r="F1540" s="206" t="s">
        <v>302</v>
      </c>
      <c r="H1540" s="207">
        <v>18</v>
      </c>
      <c r="I1540" s="208"/>
      <c r="L1540" s="204"/>
      <c r="M1540" s="209"/>
      <c r="N1540" s="210"/>
      <c r="O1540" s="210"/>
      <c r="P1540" s="210"/>
      <c r="Q1540" s="210"/>
      <c r="R1540" s="210"/>
      <c r="S1540" s="210"/>
      <c r="T1540" s="211"/>
      <c r="AT1540" s="205" t="s">
        <v>196</v>
      </c>
      <c r="AU1540" s="205" t="s">
        <v>80</v>
      </c>
      <c r="AV1540" s="13" t="s">
        <v>80</v>
      </c>
      <c r="AW1540" s="13" t="s">
        <v>37</v>
      </c>
      <c r="AX1540" s="13" t="s">
        <v>73</v>
      </c>
      <c r="AY1540" s="205" t="s">
        <v>187</v>
      </c>
    </row>
    <row r="1541" spans="2:65" s="12" customFormat="1">
      <c r="B1541" s="195"/>
      <c r="D1541" s="196" t="s">
        <v>196</v>
      </c>
      <c r="E1541" s="197" t="s">
        <v>5</v>
      </c>
      <c r="F1541" s="198" t="s">
        <v>1278</v>
      </c>
      <c r="H1541" s="199" t="s">
        <v>5</v>
      </c>
      <c r="I1541" s="200"/>
      <c r="L1541" s="195"/>
      <c r="M1541" s="201"/>
      <c r="N1541" s="202"/>
      <c r="O1541" s="202"/>
      <c r="P1541" s="202"/>
      <c r="Q1541" s="202"/>
      <c r="R1541" s="202"/>
      <c r="S1541" s="202"/>
      <c r="T1541" s="203"/>
      <c r="AT1541" s="199" t="s">
        <v>196</v>
      </c>
      <c r="AU1541" s="199" t="s">
        <v>80</v>
      </c>
      <c r="AV1541" s="12" t="s">
        <v>24</v>
      </c>
      <c r="AW1541" s="12" t="s">
        <v>37</v>
      </c>
      <c r="AX1541" s="12" t="s">
        <v>73</v>
      </c>
      <c r="AY1541" s="199" t="s">
        <v>187</v>
      </c>
    </row>
    <row r="1542" spans="2:65" s="13" customFormat="1">
      <c r="B1542" s="204"/>
      <c r="D1542" s="196" t="s">
        <v>196</v>
      </c>
      <c r="E1542" s="205" t="s">
        <v>5</v>
      </c>
      <c r="F1542" s="206" t="s">
        <v>384</v>
      </c>
      <c r="H1542" s="207">
        <v>30</v>
      </c>
      <c r="I1542" s="208"/>
      <c r="L1542" s="204"/>
      <c r="M1542" s="209"/>
      <c r="N1542" s="210"/>
      <c r="O1542" s="210"/>
      <c r="P1542" s="210"/>
      <c r="Q1542" s="210"/>
      <c r="R1542" s="210"/>
      <c r="S1542" s="210"/>
      <c r="T1542" s="211"/>
      <c r="AT1542" s="205" t="s">
        <v>196</v>
      </c>
      <c r="AU1542" s="205" t="s">
        <v>80</v>
      </c>
      <c r="AV1542" s="13" t="s">
        <v>80</v>
      </c>
      <c r="AW1542" s="13" t="s">
        <v>37</v>
      </c>
      <c r="AX1542" s="13" t="s">
        <v>73</v>
      </c>
      <c r="AY1542" s="205" t="s">
        <v>187</v>
      </c>
    </row>
    <row r="1543" spans="2:65" s="12" customFormat="1">
      <c r="B1543" s="195"/>
      <c r="D1543" s="196" t="s">
        <v>196</v>
      </c>
      <c r="E1543" s="197" t="s">
        <v>5</v>
      </c>
      <c r="F1543" s="198" t="s">
        <v>1254</v>
      </c>
      <c r="H1543" s="199" t="s">
        <v>5</v>
      </c>
      <c r="I1543" s="200"/>
      <c r="L1543" s="195"/>
      <c r="M1543" s="201"/>
      <c r="N1543" s="202"/>
      <c r="O1543" s="202"/>
      <c r="P1543" s="202"/>
      <c r="Q1543" s="202"/>
      <c r="R1543" s="202"/>
      <c r="S1543" s="202"/>
      <c r="T1543" s="203"/>
      <c r="AT1543" s="199" t="s">
        <v>196</v>
      </c>
      <c r="AU1543" s="199" t="s">
        <v>80</v>
      </c>
      <c r="AV1543" s="12" t="s">
        <v>24</v>
      </c>
      <c r="AW1543" s="12" t="s">
        <v>37</v>
      </c>
      <c r="AX1543" s="12" t="s">
        <v>73</v>
      </c>
      <c r="AY1543" s="199" t="s">
        <v>187</v>
      </c>
    </row>
    <row r="1544" spans="2:65" s="13" customFormat="1">
      <c r="B1544" s="204"/>
      <c r="D1544" s="196" t="s">
        <v>196</v>
      </c>
      <c r="E1544" s="205" t="s">
        <v>5</v>
      </c>
      <c r="F1544" s="206" t="s">
        <v>384</v>
      </c>
      <c r="H1544" s="207">
        <v>30</v>
      </c>
      <c r="I1544" s="208"/>
      <c r="L1544" s="204"/>
      <c r="M1544" s="209"/>
      <c r="N1544" s="210"/>
      <c r="O1544" s="210"/>
      <c r="P1544" s="210"/>
      <c r="Q1544" s="210"/>
      <c r="R1544" s="210"/>
      <c r="S1544" s="210"/>
      <c r="T1544" s="211"/>
      <c r="AT1544" s="205" t="s">
        <v>196</v>
      </c>
      <c r="AU1544" s="205" t="s">
        <v>80</v>
      </c>
      <c r="AV1544" s="13" t="s">
        <v>80</v>
      </c>
      <c r="AW1544" s="13" t="s">
        <v>37</v>
      </c>
      <c r="AX1544" s="13" t="s">
        <v>73</v>
      </c>
      <c r="AY1544" s="205" t="s">
        <v>187</v>
      </c>
    </row>
    <row r="1545" spans="2:65" s="14" customFormat="1">
      <c r="B1545" s="212"/>
      <c r="D1545" s="196" t="s">
        <v>196</v>
      </c>
      <c r="E1545" s="213" t="s">
        <v>5</v>
      </c>
      <c r="F1545" s="214" t="s">
        <v>201</v>
      </c>
      <c r="H1545" s="215">
        <v>555.5</v>
      </c>
      <c r="I1545" s="216"/>
      <c r="L1545" s="212"/>
      <c r="M1545" s="217"/>
      <c r="N1545" s="218"/>
      <c r="O1545" s="218"/>
      <c r="P1545" s="218"/>
      <c r="Q1545" s="218"/>
      <c r="R1545" s="218"/>
      <c r="S1545" s="218"/>
      <c r="T1545" s="219"/>
      <c r="AT1545" s="213" t="s">
        <v>196</v>
      </c>
      <c r="AU1545" s="213" t="s">
        <v>80</v>
      </c>
      <c r="AV1545" s="14" t="s">
        <v>202</v>
      </c>
      <c r="AW1545" s="14" t="s">
        <v>37</v>
      </c>
      <c r="AX1545" s="14" t="s">
        <v>73</v>
      </c>
      <c r="AY1545" s="213" t="s">
        <v>187</v>
      </c>
    </row>
    <row r="1546" spans="2:65" s="15" customFormat="1">
      <c r="B1546" s="220"/>
      <c r="D1546" s="221" t="s">
        <v>196</v>
      </c>
      <c r="E1546" s="222" t="s">
        <v>5</v>
      </c>
      <c r="F1546" s="223" t="s">
        <v>203</v>
      </c>
      <c r="H1546" s="224">
        <v>555.5</v>
      </c>
      <c r="I1546" s="225"/>
      <c r="L1546" s="220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196</v>
      </c>
      <c r="AU1546" s="229" t="s">
        <v>80</v>
      </c>
      <c r="AV1546" s="15" t="s">
        <v>194</v>
      </c>
      <c r="AW1546" s="15" t="s">
        <v>37</v>
      </c>
      <c r="AX1546" s="15" t="s">
        <v>24</v>
      </c>
      <c r="AY1546" s="229" t="s">
        <v>187</v>
      </c>
    </row>
    <row r="1547" spans="2:65" s="1" customFormat="1" ht="44.25" customHeight="1">
      <c r="B1547" s="182"/>
      <c r="C1547" s="183" t="s">
        <v>1279</v>
      </c>
      <c r="D1547" s="183" t="s">
        <v>189</v>
      </c>
      <c r="E1547" s="184" t="s">
        <v>1280</v>
      </c>
      <c r="F1547" s="185" t="s">
        <v>1281</v>
      </c>
      <c r="G1547" s="186" t="s">
        <v>305</v>
      </c>
      <c r="H1547" s="187">
        <v>555.5</v>
      </c>
      <c r="I1547" s="188"/>
      <c r="J1547" s="189">
        <f>ROUND(I1547*H1547,2)</f>
        <v>0</v>
      </c>
      <c r="K1547" s="185" t="s">
        <v>193</v>
      </c>
      <c r="L1547" s="42"/>
      <c r="M1547" s="190" t="s">
        <v>5</v>
      </c>
      <c r="N1547" s="191" t="s">
        <v>44</v>
      </c>
      <c r="O1547" s="43"/>
      <c r="P1547" s="192">
        <f>O1547*H1547</f>
        <v>0</v>
      </c>
      <c r="Q1547" s="192">
        <v>0</v>
      </c>
      <c r="R1547" s="192">
        <f>Q1547*H1547</f>
        <v>0</v>
      </c>
      <c r="S1547" s="192">
        <v>0</v>
      </c>
      <c r="T1547" s="193">
        <f>S1547*H1547</f>
        <v>0</v>
      </c>
      <c r="AR1547" s="25" t="s">
        <v>126</v>
      </c>
      <c r="AT1547" s="25" t="s">
        <v>189</v>
      </c>
      <c r="AU1547" s="25" t="s">
        <v>80</v>
      </c>
      <c r="AY1547" s="25" t="s">
        <v>187</v>
      </c>
      <c r="BE1547" s="194">
        <f>IF(N1547="základní",J1547,0)</f>
        <v>0</v>
      </c>
      <c r="BF1547" s="194">
        <f>IF(N1547="snížená",J1547,0)</f>
        <v>0</v>
      </c>
      <c r="BG1547" s="194">
        <f>IF(N1547="zákl. přenesená",J1547,0)</f>
        <v>0</v>
      </c>
      <c r="BH1547" s="194">
        <f>IF(N1547="sníž. přenesená",J1547,0)</f>
        <v>0</v>
      </c>
      <c r="BI1547" s="194">
        <f>IF(N1547="nulová",J1547,0)</f>
        <v>0</v>
      </c>
      <c r="BJ1547" s="25" t="s">
        <v>24</v>
      </c>
      <c r="BK1547" s="194">
        <f>ROUND(I1547*H1547,2)</f>
        <v>0</v>
      </c>
      <c r="BL1547" s="25" t="s">
        <v>126</v>
      </c>
      <c r="BM1547" s="25" t="s">
        <v>1282</v>
      </c>
    </row>
    <row r="1548" spans="2:65" s="12" customFormat="1">
      <c r="B1548" s="195"/>
      <c r="D1548" s="196" t="s">
        <v>196</v>
      </c>
      <c r="E1548" s="197" t="s">
        <v>5</v>
      </c>
      <c r="F1548" s="198" t="s">
        <v>1283</v>
      </c>
      <c r="H1548" s="199" t="s">
        <v>5</v>
      </c>
      <c r="I1548" s="200"/>
      <c r="L1548" s="195"/>
      <c r="M1548" s="201"/>
      <c r="N1548" s="202"/>
      <c r="O1548" s="202"/>
      <c r="P1548" s="202"/>
      <c r="Q1548" s="202"/>
      <c r="R1548" s="202"/>
      <c r="S1548" s="202"/>
      <c r="T1548" s="203"/>
      <c r="AT1548" s="199" t="s">
        <v>196</v>
      </c>
      <c r="AU1548" s="199" t="s">
        <v>80</v>
      </c>
      <c r="AV1548" s="12" t="s">
        <v>24</v>
      </c>
      <c r="AW1548" s="12" t="s">
        <v>37</v>
      </c>
      <c r="AX1548" s="12" t="s">
        <v>73</v>
      </c>
      <c r="AY1548" s="199" t="s">
        <v>187</v>
      </c>
    </row>
    <row r="1549" spans="2:65" s="12" customFormat="1">
      <c r="B1549" s="195"/>
      <c r="D1549" s="196" t="s">
        <v>196</v>
      </c>
      <c r="E1549" s="197" t="s">
        <v>5</v>
      </c>
      <c r="F1549" s="198" t="s">
        <v>1233</v>
      </c>
      <c r="H1549" s="199" t="s">
        <v>5</v>
      </c>
      <c r="I1549" s="200"/>
      <c r="L1549" s="195"/>
      <c r="M1549" s="201"/>
      <c r="N1549" s="202"/>
      <c r="O1549" s="202"/>
      <c r="P1549" s="202"/>
      <c r="Q1549" s="202"/>
      <c r="R1549" s="202"/>
      <c r="S1549" s="202"/>
      <c r="T1549" s="203"/>
      <c r="AT1549" s="199" t="s">
        <v>196</v>
      </c>
      <c r="AU1549" s="199" t="s">
        <v>80</v>
      </c>
      <c r="AV1549" s="12" t="s">
        <v>24</v>
      </c>
      <c r="AW1549" s="12" t="s">
        <v>37</v>
      </c>
      <c r="AX1549" s="12" t="s">
        <v>73</v>
      </c>
      <c r="AY1549" s="199" t="s">
        <v>187</v>
      </c>
    </row>
    <row r="1550" spans="2:65" s="12" customFormat="1">
      <c r="B1550" s="195"/>
      <c r="D1550" s="196" t="s">
        <v>196</v>
      </c>
      <c r="E1550" s="197" t="s">
        <v>5</v>
      </c>
      <c r="F1550" s="198" t="s">
        <v>1234</v>
      </c>
      <c r="H1550" s="199" t="s">
        <v>5</v>
      </c>
      <c r="I1550" s="200"/>
      <c r="L1550" s="195"/>
      <c r="M1550" s="201"/>
      <c r="N1550" s="202"/>
      <c r="O1550" s="202"/>
      <c r="P1550" s="202"/>
      <c r="Q1550" s="202"/>
      <c r="R1550" s="202"/>
      <c r="S1550" s="202"/>
      <c r="T1550" s="203"/>
      <c r="AT1550" s="199" t="s">
        <v>196</v>
      </c>
      <c r="AU1550" s="199" t="s">
        <v>80</v>
      </c>
      <c r="AV1550" s="12" t="s">
        <v>24</v>
      </c>
      <c r="AW1550" s="12" t="s">
        <v>37</v>
      </c>
      <c r="AX1550" s="12" t="s">
        <v>73</v>
      </c>
      <c r="AY1550" s="199" t="s">
        <v>187</v>
      </c>
    </row>
    <row r="1551" spans="2:65" s="13" customFormat="1">
      <c r="B1551" s="204"/>
      <c r="D1551" s="196" t="s">
        <v>196</v>
      </c>
      <c r="E1551" s="205" t="s">
        <v>5</v>
      </c>
      <c r="F1551" s="206" t="s">
        <v>1273</v>
      </c>
      <c r="H1551" s="207">
        <v>23.1</v>
      </c>
      <c r="I1551" s="208"/>
      <c r="L1551" s="204"/>
      <c r="M1551" s="209"/>
      <c r="N1551" s="210"/>
      <c r="O1551" s="210"/>
      <c r="P1551" s="210"/>
      <c r="Q1551" s="210"/>
      <c r="R1551" s="210"/>
      <c r="S1551" s="210"/>
      <c r="T1551" s="211"/>
      <c r="AT1551" s="205" t="s">
        <v>196</v>
      </c>
      <c r="AU1551" s="205" t="s">
        <v>80</v>
      </c>
      <c r="AV1551" s="13" t="s">
        <v>80</v>
      </c>
      <c r="AW1551" s="13" t="s">
        <v>37</v>
      </c>
      <c r="AX1551" s="13" t="s">
        <v>73</v>
      </c>
      <c r="AY1551" s="205" t="s">
        <v>187</v>
      </c>
    </row>
    <row r="1552" spans="2:65" s="12" customFormat="1">
      <c r="B1552" s="195"/>
      <c r="D1552" s="196" t="s">
        <v>196</v>
      </c>
      <c r="E1552" s="197" t="s">
        <v>5</v>
      </c>
      <c r="F1552" s="198" t="s">
        <v>1236</v>
      </c>
      <c r="H1552" s="199" t="s">
        <v>5</v>
      </c>
      <c r="I1552" s="200"/>
      <c r="L1552" s="195"/>
      <c r="M1552" s="201"/>
      <c r="N1552" s="202"/>
      <c r="O1552" s="202"/>
      <c r="P1552" s="202"/>
      <c r="Q1552" s="202"/>
      <c r="R1552" s="202"/>
      <c r="S1552" s="202"/>
      <c r="T1552" s="203"/>
      <c r="AT1552" s="199" t="s">
        <v>196</v>
      </c>
      <c r="AU1552" s="199" t="s">
        <v>80</v>
      </c>
      <c r="AV1552" s="12" t="s">
        <v>24</v>
      </c>
      <c r="AW1552" s="12" t="s">
        <v>37</v>
      </c>
      <c r="AX1552" s="12" t="s">
        <v>73</v>
      </c>
      <c r="AY1552" s="199" t="s">
        <v>187</v>
      </c>
    </row>
    <row r="1553" spans="2:51" s="13" customFormat="1">
      <c r="B1553" s="204"/>
      <c r="D1553" s="196" t="s">
        <v>196</v>
      </c>
      <c r="E1553" s="205" t="s">
        <v>5</v>
      </c>
      <c r="F1553" s="206" t="s">
        <v>602</v>
      </c>
      <c r="H1553" s="207">
        <v>59</v>
      </c>
      <c r="I1553" s="208"/>
      <c r="L1553" s="204"/>
      <c r="M1553" s="209"/>
      <c r="N1553" s="210"/>
      <c r="O1553" s="210"/>
      <c r="P1553" s="210"/>
      <c r="Q1553" s="210"/>
      <c r="R1553" s="210"/>
      <c r="S1553" s="210"/>
      <c r="T1553" s="211"/>
      <c r="AT1553" s="205" t="s">
        <v>196</v>
      </c>
      <c r="AU1553" s="205" t="s">
        <v>80</v>
      </c>
      <c r="AV1553" s="13" t="s">
        <v>80</v>
      </c>
      <c r="AW1553" s="13" t="s">
        <v>37</v>
      </c>
      <c r="AX1553" s="13" t="s">
        <v>73</v>
      </c>
      <c r="AY1553" s="205" t="s">
        <v>187</v>
      </c>
    </row>
    <row r="1554" spans="2:51" s="12" customFormat="1">
      <c r="B1554" s="195"/>
      <c r="D1554" s="196" t="s">
        <v>196</v>
      </c>
      <c r="E1554" s="197" t="s">
        <v>5</v>
      </c>
      <c r="F1554" s="198" t="s">
        <v>1238</v>
      </c>
      <c r="H1554" s="199" t="s">
        <v>5</v>
      </c>
      <c r="I1554" s="200"/>
      <c r="L1554" s="195"/>
      <c r="M1554" s="201"/>
      <c r="N1554" s="202"/>
      <c r="O1554" s="202"/>
      <c r="P1554" s="202"/>
      <c r="Q1554" s="202"/>
      <c r="R1554" s="202"/>
      <c r="S1554" s="202"/>
      <c r="T1554" s="203"/>
      <c r="AT1554" s="199" t="s">
        <v>196</v>
      </c>
      <c r="AU1554" s="199" t="s">
        <v>80</v>
      </c>
      <c r="AV1554" s="12" t="s">
        <v>24</v>
      </c>
      <c r="AW1554" s="12" t="s">
        <v>37</v>
      </c>
      <c r="AX1554" s="12" t="s">
        <v>73</v>
      </c>
      <c r="AY1554" s="199" t="s">
        <v>187</v>
      </c>
    </row>
    <row r="1555" spans="2:51" s="13" customFormat="1">
      <c r="B1555" s="204"/>
      <c r="D1555" s="196" t="s">
        <v>196</v>
      </c>
      <c r="E1555" s="205" t="s">
        <v>5</v>
      </c>
      <c r="F1555" s="206" t="s">
        <v>379</v>
      </c>
      <c r="H1555" s="207">
        <v>29</v>
      </c>
      <c r="I1555" s="208"/>
      <c r="L1555" s="204"/>
      <c r="M1555" s="209"/>
      <c r="N1555" s="210"/>
      <c r="O1555" s="210"/>
      <c r="P1555" s="210"/>
      <c r="Q1555" s="210"/>
      <c r="R1555" s="210"/>
      <c r="S1555" s="210"/>
      <c r="T1555" s="211"/>
      <c r="AT1555" s="205" t="s">
        <v>196</v>
      </c>
      <c r="AU1555" s="205" t="s">
        <v>80</v>
      </c>
      <c r="AV1555" s="13" t="s">
        <v>80</v>
      </c>
      <c r="AW1555" s="13" t="s">
        <v>37</v>
      </c>
      <c r="AX1555" s="13" t="s">
        <v>73</v>
      </c>
      <c r="AY1555" s="205" t="s">
        <v>187</v>
      </c>
    </row>
    <row r="1556" spans="2:51" s="12" customFormat="1">
      <c r="B1556" s="195"/>
      <c r="D1556" s="196" t="s">
        <v>196</v>
      </c>
      <c r="E1556" s="197" t="s">
        <v>5</v>
      </c>
      <c r="F1556" s="198" t="s">
        <v>1240</v>
      </c>
      <c r="H1556" s="199" t="s">
        <v>5</v>
      </c>
      <c r="I1556" s="200"/>
      <c r="L1556" s="195"/>
      <c r="M1556" s="201"/>
      <c r="N1556" s="202"/>
      <c r="O1556" s="202"/>
      <c r="P1556" s="202"/>
      <c r="Q1556" s="202"/>
      <c r="R1556" s="202"/>
      <c r="S1556" s="202"/>
      <c r="T1556" s="203"/>
      <c r="AT1556" s="199" t="s">
        <v>196</v>
      </c>
      <c r="AU1556" s="199" t="s">
        <v>80</v>
      </c>
      <c r="AV1556" s="12" t="s">
        <v>24</v>
      </c>
      <c r="AW1556" s="12" t="s">
        <v>37</v>
      </c>
      <c r="AX1556" s="12" t="s">
        <v>73</v>
      </c>
      <c r="AY1556" s="199" t="s">
        <v>187</v>
      </c>
    </row>
    <row r="1557" spans="2:51" s="13" customFormat="1">
      <c r="B1557" s="204"/>
      <c r="D1557" s="196" t="s">
        <v>196</v>
      </c>
      <c r="E1557" s="205" t="s">
        <v>5</v>
      </c>
      <c r="F1557" s="206" t="s">
        <v>1274</v>
      </c>
      <c r="H1557" s="207">
        <v>36</v>
      </c>
      <c r="I1557" s="208"/>
      <c r="L1557" s="204"/>
      <c r="M1557" s="209"/>
      <c r="N1557" s="210"/>
      <c r="O1557" s="210"/>
      <c r="P1557" s="210"/>
      <c r="Q1557" s="210"/>
      <c r="R1557" s="210"/>
      <c r="S1557" s="210"/>
      <c r="T1557" s="211"/>
      <c r="AT1557" s="205" t="s">
        <v>196</v>
      </c>
      <c r="AU1557" s="205" t="s">
        <v>80</v>
      </c>
      <c r="AV1557" s="13" t="s">
        <v>80</v>
      </c>
      <c r="AW1557" s="13" t="s">
        <v>37</v>
      </c>
      <c r="AX1557" s="13" t="s">
        <v>73</v>
      </c>
      <c r="AY1557" s="205" t="s">
        <v>187</v>
      </c>
    </row>
    <row r="1558" spans="2:51" s="12" customFormat="1">
      <c r="B1558" s="195"/>
      <c r="D1558" s="196" t="s">
        <v>196</v>
      </c>
      <c r="E1558" s="197" t="s">
        <v>5</v>
      </c>
      <c r="F1558" s="198" t="s">
        <v>1242</v>
      </c>
      <c r="H1558" s="199" t="s">
        <v>5</v>
      </c>
      <c r="I1558" s="200"/>
      <c r="L1558" s="195"/>
      <c r="M1558" s="201"/>
      <c r="N1558" s="202"/>
      <c r="O1558" s="202"/>
      <c r="P1558" s="202"/>
      <c r="Q1558" s="202"/>
      <c r="R1558" s="202"/>
      <c r="S1558" s="202"/>
      <c r="T1558" s="203"/>
      <c r="AT1558" s="199" t="s">
        <v>196</v>
      </c>
      <c r="AU1558" s="199" t="s">
        <v>80</v>
      </c>
      <c r="AV1558" s="12" t="s">
        <v>24</v>
      </c>
      <c r="AW1558" s="12" t="s">
        <v>37</v>
      </c>
      <c r="AX1558" s="12" t="s">
        <v>73</v>
      </c>
      <c r="AY1558" s="199" t="s">
        <v>187</v>
      </c>
    </row>
    <row r="1559" spans="2:51" s="13" customFormat="1">
      <c r="B1559" s="204"/>
      <c r="D1559" s="196" t="s">
        <v>196</v>
      </c>
      <c r="E1559" s="205" t="s">
        <v>5</v>
      </c>
      <c r="F1559" s="206" t="s">
        <v>1275</v>
      </c>
      <c r="H1559" s="207">
        <v>204</v>
      </c>
      <c r="I1559" s="208"/>
      <c r="L1559" s="204"/>
      <c r="M1559" s="209"/>
      <c r="N1559" s="210"/>
      <c r="O1559" s="210"/>
      <c r="P1559" s="210"/>
      <c r="Q1559" s="210"/>
      <c r="R1559" s="210"/>
      <c r="S1559" s="210"/>
      <c r="T1559" s="211"/>
      <c r="AT1559" s="205" t="s">
        <v>196</v>
      </c>
      <c r="AU1559" s="205" t="s">
        <v>80</v>
      </c>
      <c r="AV1559" s="13" t="s">
        <v>80</v>
      </c>
      <c r="AW1559" s="13" t="s">
        <v>37</v>
      </c>
      <c r="AX1559" s="13" t="s">
        <v>73</v>
      </c>
      <c r="AY1559" s="205" t="s">
        <v>187</v>
      </c>
    </row>
    <row r="1560" spans="2:51" s="12" customFormat="1">
      <c r="B1560" s="195"/>
      <c r="D1560" s="196" t="s">
        <v>196</v>
      </c>
      <c r="E1560" s="197" t="s">
        <v>5</v>
      </c>
      <c r="F1560" s="198" t="s">
        <v>1244</v>
      </c>
      <c r="H1560" s="199" t="s">
        <v>5</v>
      </c>
      <c r="I1560" s="200"/>
      <c r="L1560" s="195"/>
      <c r="M1560" s="201"/>
      <c r="N1560" s="202"/>
      <c r="O1560" s="202"/>
      <c r="P1560" s="202"/>
      <c r="Q1560" s="202"/>
      <c r="R1560" s="202"/>
      <c r="S1560" s="202"/>
      <c r="T1560" s="203"/>
      <c r="AT1560" s="199" t="s">
        <v>196</v>
      </c>
      <c r="AU1560" s="199" t="s">
        <v>80</v>
      </c>
      <c r="AV1560" s="12" t="s">
        <v>24</v>
      </c>
      <c r="AW1560" s="12" t="s">
        <v>37</v>
      </c>
      <c r="AX1560" s="12" t="s">
        <v>73</v>
      </c>
      <c r="AY1560" s="199" t="s">
        <v>187</v>
      </c>
    </row>
    <row r="1561" spans="2:51" s="13" customFormat="1">
      <c r="B1561" s="204"/>
      <c r="D1561" s="196" t="s">
        <v>196</v>
      </c>
      <c r="E1561" s="205" t="s">
        <v>5</v>
      </c>
      <c r="F1561" s="206" t="s">
        <v>1276</v>
      </c>
      <c r="H1561" s="207">
        <v>35</v>
      </c>
      <c r="I1561" s="208"/>
      <c r="L1561" s="204"/>
      <c r="M1561" s="209"/>
      <c r="N1561" s="210"/>
      <c r="O1561" s="210"/>
      <c r="P1561" s="210"/>
      <c r="Q1561" s="210"/>
      <c r="R1561" s="210"/>
      <c r="S1561" s="210"/>
      <c r="T1561" s="211"/>
      <c r="AT1561" s="205" t="s">
        <v>196</v>
      </c>
      <c r="AU1561" s="205" t="s">
        <v>80</v>
      </c>
      <c r="AV1561" s="13" t="s">
        <v>80</v>
      </c>
      <c r="AW1561" s="13" t="s">
        <v>37</v>
      </c>
      <c r="AX1561" s="13" t="s">
        <v>73</v>
      </c>
      <c r="AY1561" s="205" t="s">
        <v>187</v>
      </c>
    </row>
    <row r="1562" spans="2:51" s="12" customFormat="1">
      <c r="B1562" s="195"/>
      <c r="D1562" s="196" t="s">
        <v>196</v>
      </c>
      <c r="E1562" s="197" t="s">
        <v>5</v>
      </c>
      <c r="F1562" s="198" t="s">
        <v>1246</v>
      </c>
      <c r="H1562" s="199" t="s">
        <v>5</v>
      </c>
      <c r="I1562" s="200"/>
      <c r="L1562" s="195"/>
      <c r="M1562" s="201"/>
      <c r="N1562" s="202"/>
      <c r="O1562" s="202"/>
      <c r="P1562" s="202"/>
      <c r="Q1562" s="202"/>
      <c r="R1562" s="202"/>
      <c r="S1562" s="202"/>
      <c r="T1562" s="203"/>
      <c r="AT1562" s="199" t="s">
        <v>196</v>
      </c>
      <c r="AU1562" s="199" t="s">
        <v>80</v>
      </c>
      <c r="AV1562" s="12" t="s">
        <v>24</v>
      </c>
      <c r="AW1562" s="12" t="s">
        <v>37</v>
      </c>
      <c r="AX1562" s="12" t="s">
        <v>73</v>
      </c>
      <c r="AY1562" s="199" t="s">
        <v>187</v>
      </c>
    </row>
    <row r="1563" spans="2:51" s="13" customFormat="1">
      <c r="B1563" s="204"/>
      <c r="D1563" s="196" t="s">
        <v>196</v>
      </c>
      <c r="E1563" s="205" t="s">
        <v>5</v>
      </c>
      <c r="F1563" s="206" t="s">
        <v>1277</v>
      </c>
      <c r="H1563" s="207">
        <v>43.4</v>
      </c>
      <c r="I1563" s="208"/>
      <c r="L1563" s="204"/>
      <c r="M1563" s="209"/>
      <c r="N1563" s="210"/>
      <c r="O1563" s="210"/>
      <c r="P1563" s="210"/>
      <c r="Q1563" s="210"/>
      <c r="R1563" s="210"/>
      <c r="S1563" s="210"/>
      <c r="T1563" s="211"/>
      <c r="AT1563" s="205" t="s">
        <v>196</v>
      </c>
      <c r="AU1563" s="205" t="s">
        <v>80</v>
      </c>
      <c r="AV1563" s="13" t="s">
        <v>80</v>
      </c>
      <c r="AW1563" s="13" t="s">
        <v>37</v>
      </c>
      <c r="AX1563" s="13" t="s">
        <v>73</v>
      </c>
      <c r="AY1563" s="205" t="s">
        <v>187</v>
      </c>
    </row>
    <row r="1564" spans="2:51" s="12" customFormat="1">
      <c r="B1564" s="195"/>
      <c r="D1564" s="196" t="s">
        <v>196</v>
      </c>
      <c r="E1564" s="197" t="s">
        <v>5</v>
      </c>
      <c r="F1564" s="198" t="s">
        <v>1248</v>
      </c>
      <c r="H1564" s="199" t="s">
        <v>5</v>
      </c>
      <c r="I1564" s="200"/>
      <c r="L1564" s="195"/>
      <c r="M1564" s="201"/>
      <c r="N1564" s="202"/>
      <c r="O1564" s="202"/>
      <c r="P1564" s="202"/>
      <c r="Q1564" s="202"/>
      <c r="R1564" s="202"/>
      <c r="S1564" s="202"/>
      <c r="T1564" s="203"/>
      <c r="AT1564" s="199" t="s">
        <v>196</v>
      </c>
      <c r="AU1564" s="199" t="s">
        <v>80</v>
      </c>
      <c r="AV1564" s="12" t="s">
        <v>24</v>
      </c>
      <c r="AW1564" s="12" t="s">
        <v>37</v>
      </c>
      <c r="AX1564" s="12" t="s">
        <v>73</v>
      </c>
      <c r="AY1564" s="199" t="s">
        <v>187</v>
      </c>
    </row>
    <row r="1565" spans="2:51" s="13" customFormat="1">
      <c r="B1565" s="204"/>
      <c r="D1565" s="196" t="s">
        <v>196</v>
      </c>
      <c r="E1565" s="205" t="s">
        <v>5</v>
      </c>
      <c r="F1565" s="206" t="s">
        <v>537</v>
      </c>
      <c r="H1565" s="207">
        <v>48</v>
      </c>
      <c r="I1565" s="208"/>
      <c r="L1565" s="204"/>
      <c r="M1565" s="209"/>
      <c r="N1565" s="210"/>
      <c r="O1565" s="210"/>
      <c r="P1565" s="210"/>
      <c r="Q1565" s="210"/>
      <c r="R1565" s="210"/>
      <c r="S1565" s="210"/>
      <c r="T1565" s="211"/>
      <c r="AT1565" s="205" t="s">
        <v>196</v>
      </c>
      <c r="AU1565" s="205" t="s">
        <v>80</v>
      </c>
      <c r="AV1565" s="13" t="s">
        <v>80</v>
      </c>
      <c r="AW1565" s="13" t="s">
        <v>37</v>
      </c>
      <c r="AX1565" s="13" t="s">
        <v>73</v>
      </c>
      <c r="AY1565" s="205" t="s">
        <v>187</v>
      </c>
    </row>
    <row r="1566" spans="2:51" s="12" customFormat="1">
      <c r="B1566" s="195"/>
      <c r="D1566" s="196" t="s">
        <v>196</v>
      </c>
      <c r="E1566" s="197" t="s">
        <v>5</v>
      </c>
      <c r="F1566" s="198" t="s">
        <v>1250</v>
      </c>
      <c r="H1566" s="199" t="s">
        <v>5</v>
      </c>
      <c r="I1566" s="200"/>
      <c r="L1566" s="195"/>
      <c r="M1566" s="201"/>
      <c r="N1566" s="202"/>
      <c r="O1566" s="202"/>
      <c r="P1566" s="202"/>
      <c r="Q1566" s="202"/>
      <c r="R1566" s="202"/>
      <c r="S1566" s="202"/>
      <c r="T1566" s="203"/>
      <c r="AT1566" s="199" t="s">
        <v>196</v>
      </c>
      <c r="AU1566" s="199" t="s">
        <v>80</v>
      </c>
      <c r="AV1566" s="12" t="s">
        <v>24</v>
      </c>
      <c r="AW1566" s="12" t="s">
        <v>37</v>
      </c>
      <c r="AX1566" s="12" t="s">
        <v>73</v>
      </c>
      <c r="AY1566" s="199" t="s">
        <v>187</v>
      </c>
    </row>
    <row r="1567" spans="2:51" s="13" customFormat="1">
      <c r="B1567" s="204"/>
      <c r="D1567" s="196" t="s">
        <v>196</v>
      </c>
      <c r="E1567" s="205" t="s">
        <v>5</v>
      </c>
      <c r="F1567" s="206" t="s">
        <v>302</v>
      </c>
      <c r="H1567" s="207">
        <v>18</v>
      </c>
      <c r="I1567" s="208"/>
      <c r="L1567" s="204"/>
      <c r="M1567" s="209"/>
      <c r="N1567" s="210"/>
      <c r="O1567" s="210"/>
      <c r="P1567" s="210"/>
      <c r="Q1567" s="210"/>
      <c r="R1567" s="210"/>
      <c r="S1567" s="210"/>
      <c r="T1567" s="211"/>
      <c r="AT1567" s="205" t="s">
        <v>196</v>
      </c>
      <c r="AU1567" s="205" t="s">
        <v>80</v>
      </c>
      <c r="AV1567" s="13" t="s">
        <v>80</v>
      </c>
      <c r="AW1567" s="13" t="s">
        <v>37</v>
      </c>
      <c r="AX1567" s="13" t="s">
        <v>73</v>
      </c>
      <c r="AY1567" s="205" t="s">
        <v>187</v>
      </c>
    </row>
    <row r="1568" spans="2:51" s="12" customFormat="1">
      <c r="B1568" s="195"/>
      <c r="D1568" s="196" t="s">
        <v>196</v>
      </c>
      <c r="E1568" s="197" t="s">
        <v>5</v>
      </c>
      <c r="F1568" s="198" t="s">
        <v>1284</v>
      </c>
      <c r="H1568" s="199" t="s">
        <v>5</v>
      </c>
      <c r="I1568" s="200"/>
      <c r="L1568" s="195"/>
      <c r="M1568" s="201"/>
      <c r="N1568" s="202"/>
      <c r="O1568" s="202"/>
      <c r="P1568" s="202"/>
      <c r="Q1568" s="202"/>
      <c r="R1568" s="202"/>
      <c r="S1568" s="202"/>
      <c r="T1568" s="203"/>
      <c r="AT1568" s="199" t="s">
        <v>196</v>
      </c>
      <c r="AU1568" s="199" t="s">
        <v>80</v>
      </c>
      <c r="AV1568" s="12" t="s">
        <v>24</v>
      </c>
      <c r="AW1568" s="12" t="s">
        <v>37</v>
      </c>
      <c r="AX1568" s="12" t="s">
        <v>73</v>
      </c>
      <c r="AY1568" s="199" t="s">
        <v>187</v>
      </c>
    </row>
    <row r="1569" spans="2:65" s="13" customFormat="1">
      <c r="B1569" s="204"/>
      <c r="D1569" s="196" t="s">
        <v>196</v>
      </c>
      <c r="E1569" s="205" t="s">
        <v>5</v>
      </c>
      <c r="F1569" s="206" t="s">
        <v>384</v>
      </c>
      <c r="H1569" s="207">
        <v>30</v>
      </c>
      <c r="I1569" s="208"/>
      <c r="L1569" s="204"/>
      <c r="M1569" s="209"/>
      <c r="N1569" s="210"/>
      <c r="O1569" s="210"/>
      <c r="P1569" s="210"/>
      <c r="Q1569" s="210"/>
      <c r="R1569" s="210"/>
      <c r="S1569" s="210"/>
      <c r="T1569" s="211"/>
      <c r="AT1569" s="205" t="s">
        <v>196</v>
      </c>
      <c r="AU1569" s="205" t="s">
        <v>80</v>
      </c>
      <c r="AV1569" s="13" t="s">
        <v>80</v>
      </c>
      <c r="AW1569" s="13" t="s">
        <v>37</v>
      </c>
      <c r="AX1569" s="13" t="s">
        <v>73</v>
      </c>
      <c r="AY1569" s="205" t="s">
        <v>187</v>
      </c>
    </row>
    <row r="1570" spans="2:65" s="12" customFormat="1">
      <c r="B1570" s="195"/>
      <c r="D1570" s="196" t="s">
        <v>196</v>
      </c>
      <c r="E1570" s="197" t="s">
        <v>5</v>
      </c>
      <c r="F1570" s="198" t="s">
        <v>1254</v>
      </c>
      <c r="H1570" s="199" t="s">
        <v>5</v>
      </c>
      <c r="I1570" s="200"/>
      <c r="L1570" s="195"/>
      <c r="M1570" s="201"/>
      <c r="N1570" s="202"/>
      <c r="O1570" s="202"/>
      <c r="P1570" s="202"/>
      <c r="Q1570" s="202"/>
      <c r="R1570" s="202"/>
      <c r="S1570" s="202"/>
      <c r="T1570" s="203"/>
      <c r="AT1570" s="199" t="s">
        <v>196</v>
      </c>
      <c r="AU1570" s="199" t="s">
        <v>80</v>
      </c>
      <c r="AV1570" s="12" t="s">
        <v>24</v>
      </c>
      <c r="AW1570" s="12" t="s">
        <v>37</v>
      </c>
      <c r="AX1570" s="12" t="s">
        <v>73</v>
      </c>
      <c r="AY1570" s="199" t="s">
        <v>187</v>
      </c>
    </row>
    <row r="1571" spans="2:65" s="13" customFormat="1">
      <c r="B1571" s="204"/>
      <c r="D1571" s="196" t="s">
        <v>196</v>
      </c>
      <c r="E1571" s="205" t="s">
        <v>5</v>
      </c>
      <c r="F1571" s="206" t="s">
        <v>384</v>
      </c>
      <c r="H1571" s="207">
        <v>30</v>
      </c>
      <c r="I1571" s="208"/>
      <c r="L1571" s="204"/>
      <c r="M1571" s="209"/>
      <c r="N1571" s="210"/>
      <c r="O1571" s="210"/>
      <c r="P1571" s="210"/>
      <c r="Q1571" s="210"/>
      <c r="R1571" s="210"/>
      <c r="S1571" s="210"/>
      <c r="T1571" s="211"/>
      <c r="AT1571" s="205" t="s">
        <v>196</v>
      </c>
      <c r="AU1571" s="205" t="s">
        <v>80</v>
      </c>
      <c r="AV1571" s="13" t="s">
        <v>80</v>
      </c>
      <c r="AW1571" s="13" t="s">
        <v>37</v>
      </c>
      <c r="AX1571" s="13" t="s">
        <v>73</v>
      </c>
      <c r="AY1571" s="205" t="s">
        <v>187</v>
      </c>
    </row>
    <row r="1572" spans="2:65" s="14" customFormat="1">
      <c r="B1572" s="212"/>
      <c r="D1572" s="196" t="s">
        <v>196</v>
      </c>
      <c r="E1572" s="213" t="s">
        <v>5</v>
      </c>
      <c r="F1572" s="214" t="s">
        <v>201</v>
      </c>
      <c r="H1572" s="215">
        <v>555.5</v>
      </c>
      <c r="I1572" s="216"/>
      <c r="L1572" s="212"/>
      <c r="M1572" s="217"/>
      <c r="N1572" s="218"/>
      <c r="O1572" s="218"/>
      <c r="P1572" s="218"/>
      <c r="Q1572" s="218"/>
      <c r="R1572" s="218"/>
      <c r="S1572" s="218"/>
      <c r="T1572" s="219"/>
      <c r="AT1572" s="213" t="s">
        <v>196</v>
      </c>
      <c r="AU1572" s="213" t="s">
        <v>80</v>
      </c>
      <c r="AV1572" s="14" t="s">
        <v>202</v>
      </c>
      <c r="AW1572" s="14" t="s">
        <v>37</v>
      </c>
      <c r="AX1572" s="14" t="s">
        <v>73</v>
      </c>
      <c r="AY1572" s="213" t="s">
        <v>187</v>
      </c>
    </row>
    <row r="1573" spans="2:65" s="15" customFormat="1">
      <c r="B1573" s="220"/>
      <c r="D1573" s="221" t="s">
        <v>196</v>
      </c>
      <c r="E1573" s="222" t="s">
        <v>5</v>
      </c>
      <c r="F1573" s="223" t="s">
        <v>203</v>
      </c>
      <c r="H1573" s="224">
        <v>555.5</v>
      </c>
      <c r="I1573" s="225"/>
      <c r="L1573" s="220"/>
      <c r="M1573" s="226"/>
      <c r="N1573" s="227"/>
      <c r="O1573" s="227"/>
      <c r="P1573" s="227"/>
      <c r="Q1573" s="227"/>
      <c r="R1573" s="227"/>
      <c r="S1573" s="227"/>
      <c r="T1573" s="228"/>
      <c r="AT1573" s="229" t="s">
        <v>196</v>
      </c>
      <c r="AU1573" s="229" t="s">
        <v>80</v>
      </c>
      <c r="AV1573" s="15" t="s">
        <v>194</v>
      </c>
      <c r="AW1573" s="15" t="s">
        <v>37</v>
      </c>
      <c r="AX1573" s="15" t="s">
        <v>24</v>
      </c>
      <c r="AY1573" s="229" t="s">
        <v>187</v>
      </c>
    </row>
    <row r="1574" spans="2:65" s="1" customFormat="1" ht="31.5" customHeight="1">
      <c r="B1574" s="182"/>
      <c r="C1574" s="230" t="s">
        <v>1285</v>
      </c>
      <c r="D1574" s="230" t="s">
        <v>269</v>
      </c>
      <c r="E1574" s="231" t="s">
        <v>1286</v>
      </c>
      <c r="F1574" s="232" t="s">
        <v>1287</v>
      </c>
      <c r="G1574" s="233" t="s">
        <v>192</v>
      </c>
      <c r="H1574" s="234">
        <v>14.872</v>
      </c>
      <c r="I1574" s="235"/>
      <c r="J1574" s="236">
        <f>ROUND(I1574*H1574,2)</f>
        <v>0</v>
      </c>
      <c r="K1574" s="232" t="s">
        <v>193</v>
      </c>
      <c r="L1574" s="237"/>
      <c r="M1574" s="238" t="s">
        <v>5</v>
      </c>
      <c r="N1574" s="239" t="s">
        <v>44</v>
      </c>
      <c r="O1574" s="43"/>
      <c r="P1574" s="192">
        <f>O1574*H1574</f>
        <v>0</v>
      </c>
      <c r="Q1574" s="192">
        <v>0.55000000000000004</v>
      </c>
      <c r="R1574" s="192">
        <f>Q1574*H1574</f>
        <v>8.1796000000000006</v>
      </c>
      <c r="S1574" s="192">
        <v>0</v>
      </c>
      <c r="T1574" s="193">
        <f>S1574*H1574</f>
        <v>0</v>
      </c>
      <c r="AR1574" s="25" t="s">
        <v>395</v>
      </c>
      <c r="AT1574" s="25" t="s">
        <v>269</v>
      </c>
      <c r="AU1574" s="25" t="s">
        <v>80</v>
      </c>
      <c r="AY1574" s="25" t="s">
        <v>187</v>
      </c>
      <c r="BE1574" s="194">
        <f>IF(N1574="základní",J1574,0)</f>
        <v>0</v>
      </c>
      <c r="BF1574" s="194">
        <f>IF(N1574="snížená",J1574,0)</f>
        <v>0</v>
      </c>
      <c r="BG1574" s="194">
        <f>IF(N1574="zákl. přenesená",J1574,0)</f>
        <v>0</v>
      </c>
      <c r="BH1574" s="194">
        <f>IF(N1574="sníž. přenesená",J1574,0)</f>
        <v>0</v>
      </c>
      <c r="BI1574" s="194">
        <f>IF(N1574="nulová",J1574,0)</f>
        <v>0</v>
      </c>
      <c r="BJ1574" s="25" t="s">
        <v>24</v>
      </c>
      <c r="BK1574" s="194">
        <f>ROUND(I1574*H1574,2)</f>
        <v>0</v>
      </c>
      <c r="BL1574" s="25" t="s">
        <v>126</v>
      </c>
      <c r="BM1574" s="25" t="s">
        <v>1288</v>
      </c>
    </row>
    <row r="1575" spans="2:65" s="12" customFormat="1">
      <c r="B1575" s="195"/>
      <c r="D1575" s="196" t="s">
        <v>196</v>
      </c>
      <c r="E1575" s="197" t="s">
        <v>5</v>
      </c>
      <c r="F1575" s="198" t="s">
        <v>1289</v>
      </c>
      <c r="H1575" s="199" t="s">
        <v>5</v>
      </c>
      <c r="I1575" s="200"/>
      <c r="L1575" s="195"/>
      <c r="M1575" s="201"/>
      <c r="N1575" s="202"/>
      <c r="O1575" s="202"/>
      <c r="P1575" s="202"/>
      <c r="Q1575" s="202"/>
      <c r="R1575" s="202"/>
      <c r="S1575" s="202"/>
      <c r="T1575" s="203"/>
      <c r="AT1575" s="199" t="s">
        <v>196</v>
      </c>
      <c r="AU1575" s="199" t="s">
        <v>80</v>
      </c>
      <c r="AV1575" s="12" t="s">
        <v>24</v>
      </c>
      <c r="AW1575" s="12" t="s">
        <v>37</v>
      </c>
      <c r="AX1575" s="12" t="s">
        <v>73</v>
      </c>
      <c r="AY1575" s="199" t="s">
        <v>187</v>
      </c>
    </row>
    <row r="1576" spans="2:65" s="12" customFormat="1">
      <c r="B1576" s="195"/>
      <c r="D1576" s="196" t="s">
        <v>196</v>
      </c>
      <c r="E1576" s="197" t="s">
        <v>5</v>
      </c>
      <c r="F1576" s="198" t="s">
        <v>1233</v>
      </c>
      <c r="H1576" s="199" t="s">
        <v>5</v>
      </c>
      <c r="I1576" s="200"/>
      <c r="L1576" s="195"/>
      <c r="M1576" s="201"/>
      <c r="N1576" s="202"/>
      <c r="O1576" s="202"/>
      <c r="P1576" s="202"/>
      <c r="Q1576" s="202"/>
      <c r="R1576" s="202"/>
      <c r="S1576" s="202"/>
      <c r="T1576" s="203"/>
      <c r="AT1576" s="199" t="s">
        <v>196</v>
      </c>
      <c r="AU1576" s="199" t="s">
        <v>80</v>
      </c>
      <c r="AV1576" s="12" t="s">
        <v>24</v>
      </c>
      <c r="AW1576" s="12" t="s">
        <v>37</v>
      </c>
      <c r="AX1576" s="12" t="s">
        <v>73</v>
      </c>
      <c r="AY1576" s="199" t="s">
        <v>187</v>
      </c>
    </row>
    <row r="1577" spans="2:65" s="12" customFormat="1">
      <c r="B1577" s="195"/>
      <c r="D1577" s="196" t="s">
        <v>196</v>
      </c>
      <c r="E1577" s="197" t="s">
        <v>5</v>
      </c>
      <c r="F1577" s="198" t="s">
        <v>1234</v>
      </c>
      <c r="H1577" s="199" t="s">
        <v>5</v>
      </c>
      <c r="I1577" s="200"/>
      <c r="L1577" s="195"/>
      <c r="M1577" s="201"/>
      <c r="N1577" s="202"/>
      <c r="O1577" s="202"/>
      <c r="P1577" s="202"/>
      <c r="Q1577" s="202"/>
      <c r="R1577" s="202"/>
      <c r="S1577" s="202"/>
      <c r="T1577" s="203"/>
      <c r="AT1577" s="199" t="s">
        <v>196</v>
      </c>
      <c r="AU1577" s="199" t="s">
        <v>80</v>
      </c>
      <c r="AV1577" s="12" t="s">
        <v>24</v>
      </c>
      <c r="AW1577" s="12" t="s">
        <v>37</v>
      </c>
      <c r="AX1577" s="12" t="s">
        <v>73</v>
      </c>
      <c r="AY1577" s="199" t="s">
        <v>187</v>
      </c>
    </row>
    <row r="1578" spans="2:65" s="13" customFormat="1">
      <c r="B1578" s="204"/>
      <c r="D1578" s="196" t="s">
        <v>196</v>
      </c>
      <c r="E1578" s="205" t="s">
        <v>5</v>
      </c>
      <c r="F1578" s="206" t="s">
        <v>1235</v>
      </c>
      <c r="H1578" s="207">
        <v>0.65</v>
      </c>
      <c r="I1578" s="208"/>
      <c r="L1578" s="204"/>
      <c r="M1578" s="209"/>
      <c r="N1578" s="210"/>
      <c r="O1578" s="210"/>
      <c r="P1578" s="210"/>
      <c r="Q1578" s="210"/>
      <c r="R1578" s="210"/>
      <c r="S1578" s="210"/>
      <c r="T1578" s="211"/>
      <c r="AT1578" s="205" t="s">
        <v>196</v>
      </c>
      <c r="AU1578" s="205" t="s">
        <v>80</v>
      </c>
      <c r="AV1578" s="13" t="s">
        <v>80</v>
      </c>
      <c r="AW1578" s="13" t="s">
        <v>37</v>
      </c>
      <c r="AX1578" s="13" t="s">
        <v>73</v>
      </c>
      <c r="AY1578" s="205" t="s">
        <v>187</v>
      </c>
    </row>
    <row r="1579" spans="2:65" s="12" customFormat="1">
      <c r="B1579" s="195"/>
      <c r="D1579" s="196" t="s">
        <v>196</v>
      </c>
      <c r="E1579" s="197" t="s">
        <v>5</v>
      </c>
      <c r="F1579" s="198" t="s">
        <v>1236</v>
      </c>
      <c r="H1579" s="199" t="s">
        <v>5</v>
      </c>
      <c r="I1579" s="200"/>
      <c r="L1579" s="195"/>
      <c r="M1579" s="201"/>
      <c r="N1579" s="202"/>
      <c r="O1579" s="202"/>
      <c r="P1579" s="202"/>
      <c r="Q1579" s="202"/>
      <c r="R1579" s="202"/>
      <c r="S1579" s="202"/>
      <c r="T1579" s="203"/>
      <c r="AT1579" s="199" t="s">
        <v>196</v>
      </c>
      <c r="AU1579" s="199" t="s">
        <v>80</v>
      </c>
      <c r="AV1579" s="12" t="s">
        <v>24</v>
      </c>
      <c r="AW1579" s="12" t="s">
        <v>37</v>
      </c>
      <c r="AX1579" s="12" t="s">
        <v>73</v>
      </c>
      <c r="AY1579" s="199" t="s">
        <v>187</v>
      </c>
    </row>
    <row r="1580" spans="2:65" s="13" customFormat="1">
      <c r="B1580" s="204"/>
      <c r="D1580" s="196" t="s">
        <v>196</v>
      </c>
      <c r="E1580" s="205" t="s">
        <v>5</v>
      </c>
      <c r="F1580" s="206" t="s">
        <v>1237</v>
      </c>
      <c r="H1580" s="207">
        <v>1.661</v>
      </c>
      <c r="I1580" s="208"/>
      <c r="L1580" s="204"/>
      <c r="M1580" s="209"/>
      <c r="N1580" s="210"/>
      <c r="O1580" s="210"/>
      <c r="P1580" s="210"/>
      <c r="Q1580" s="210"/>
      <c r="R1580" s="210"/>
      <c r="S1580" s="210"/>
      <c r="T1580" s="211"/>
      <c r="AT1580" s="205" t="s">
        <v>196</v>
      </c>
      <c r="AU1580" s="205" t="s">
        <v>80</v>
      </c>
      <c r="AV1580" s="13" t="s">
        <v>80</v>
      </c>
      <c r="AW1580" s="13" t="s">
        <v>37</v>
      </c>
      <c r="AX1580" s="13" t="s">
        <v>73</v>
      </c>
      <c r="AY1580" s="205" t="s">
        <v>187</v>
      </c>
    </row>
    <row r="1581" spans="2:65" s="12" customFormat="1">
      <c r="B1581" s="195"/>
      <c r="D1581" s="196" t="s">
        <v>196</v>
      </c>
      <c r="E1581" s="197" t="s">
        <v>5</v>
      </c>
      <c r="F1581" s="198" t="s">
        <v>1238</v>
      </c>
      <c r="H1581" s="199" t="s">
        <v>5</v>
      </c>
      <c r="I1581" s="200"/>
      <c r="L1581" s="195"/>
      <c r="M1581" s="201"/>
      <c r="N1581" s="202"/>
      <c r="O1581" s="202"/>
      <c r="P1581" s="202"/>
      <c r="Q1581" s="202"/>
      <c r="R1581" s="202"/>
      <c r="S1581" s="202"/>
      <c r="T1581" s="203"/>
      <c r="AT1581" s="199" t="s">
        <v>196</v>
      </c>
      <c r="AU1581" s="199" t="s">
        <v>80</v>
      </c>
      <c r="AV1581" s="12" t="s">
        <v>24</v>
      </c>
      <c r="AW1581" s="12" t="s">
        <v>37</v>
      </c>
      <c r="AX1581" s="12" t="s">
        <v>73</v>
      </c>
      <c r="AY1581" s="199" t="s">
        <v>187</v>
      </c>
    </row>
    <row r="1582" spans="2:65" s="13" customFormat="1">
      <c r="B1582" s="204"/>
      <c r="D1582" s="196" t="s">
        <v>196</v>
      </c>
      <c r="E1582" s="205" t="s">
        <v>5</v>
      </c>
      <c r="F1582" s="206" t="s">
        <v>1239</v>
      </c>
      <c r="H1582" s="207">
        <v>0.45900000000000002</v>
      </c>
      <c r="I1582" s="208"/>
      <c r="L1582" s="204"/>
      <c r="M1582" s="209"/>
      <c r="N1582" s="210"/>
      <c r="O1582" s="210"/>
      <c r="P1582" s="210"/>
      <c r="Q1582" s="210"/>
      <c r="R1582" s="210"/>
      <c r="S1582" s="210"/>
      <c r="T1582" s="211"/>
      <c r="AT1582" s="205" t="s">
        <v>196</v>
      </c>
      <c r="AU1582" s="205" t="s">
        <v>80</v>
      </c>
      <c r="AV1582" s="13" t="s">
        <v>80</v>
      </c>
      <c r="AW1582" s="13" t="s">
        <v>37</v>
      </c>
      <c r="AX1582" s="13" t="s">
        <v>73</v>
      </c>
      <c r="AY1582" s="205" t="s">
        <v>187</v>
      </c>
    </row>
    <row r="1583" spans="2:65" s="12" customFormat="1">
      <c r="B1583" s="195"/>
      <c r="D1583" s="196" t="s">
        <v>196</v>
      </c>
      <c r="E1583" s="197" t="s">
        <v>5</v>
      </c>
      <c r="F1583" s="198" t="s">
        <v>1240</v>
      </c>
      <c r="H1583" s="199" t="s">
        <v>5</v>
      </c>
      <c r="I1583" s="200"/>
      <c r="L1583" s="195"/>
      <c r="M1583" s="201"/>
      <c r="N1583" s="202"/>
      <c r="O1583" s="202"/>
      <c r="P1583" s="202"/>
      <c r="Q1583" s="202"/>
      <c r="R1583" s="202"/>
      <c r="S1583" s="202"/>
      <c r="T1583" s="203"/>
      <c r="AT1583" s="199" t="s">
        <v>196</v>
      </c>
      <c r="AU1583" s="199" t="s">
        <v>80</v>
      </c>
      <c r="AV1583" s="12" t="s">
        <v>24</v>
      </c>
      <c r="AW1583" s="12" t="s">
        <v>37</v>
      </c>
      <c r="AX1583" s="12" t="s">
        <v>73</v>
      </c>
      <c r="AY1583" s="199" t="s">
        <v>187</v>
      </c>
    </row>
    <row r="1584" spans="2:65" s="13" customFormat="1">
      <c r="B1584" s="204"/>
      <c r="D1584" s="196" t="s">
        <v>196</v>
      </c>
      <c r="E1584" s="205" t="s">
        <v>5</v>
      </c>
      <c r="F1584" s="206" t="s">
        <v>1241</v>
      </c>
      <c r="H1584" s="207">
        <v>0.56999999999999995</v>
      </c>
      <c r="I1584" s="208"/>
      <c r="L1584" s="204"/>
      <c r="M1584" s="209"/>
      <c r="N1584" s="210"/>
      <c r="O1584" s="210"/>
      <c r="P1584" s="210"/>
      <c r="Q1584" s="210"/>
      <c r="R1584" s="210"/>
      <c r="S1584" s="210"/>
      <c r="T1584" s="211"/>
      <c r="AT1584" s="205" t="s">
        <v>196</v>
      </c>
      <c r="AU1584" s="205" t="s">
        <v>80</v>
      </c>
      <c r="AV1584" s="13" t="s">
        <v>80</v>
      </c>
      <c r="AW1584" s="13" t="s">
        <v>37</v>
      </c>
      <c r="AX1584" s="13" t="s">
        <v>73</v>
      </c>
      <c r="AY1584" s="205" t="s">
        <v>187</v>
      </c>
    </row>
    <row r="1585" spans="2:51" s="12" customFormat="1">
      <c r="B1585" s="195"/>
      <c r="D1585" s="196" t="s">
        <v>196</v>
      </c>
      <c r="E1585" s="197" t="s">
        <v>5</v>
      </c>
      <c r="F1585" s="198" t="s">
        <v>1242</v>
      </c>
      <c r="H1585" s="199" t="s">
        <v>5</v>
      </c>
      <c r="I1585" s="200"/>
      <c r="L1585" s="195"/>
      <c r="M1585" s="201"/>
      <c r="N1585" s="202"/>
      <c r="O1585" s="202"/>
      <c r="P1585" s="202"/>
      <c r="Q1585" s="202"/>
      <c r="R1585" s="202"/>
      <c r="S1585" s="202"/>
      <c r="T1585" s="203"/>
      <c r="AT1585" s="199" t="s">
        <v>196</v>
      </c>
      <c r="AU1585" s="199" t="s">
        <v>80</v>
      </c>
      <c r="AV1585" s="12" t="s">
        <v>24</v>
      </c>
      <c r="AW1585" s="12" t="s">
        <v>37</v>
      </c>
      <c r="AX1585" s="12" t="s">
        <v>73</v>
      </c>
      <c r="AY1585" s="199" t="s">
        <v>187</v>
      </c>
    </row>
    <row r="1586" spans="2:51" s="13" customFormat="1">
      <c r="B1586" s="204"/>
      <c r="D1586" s="196" t="s">
        <v>196</v>
      </c>
      <c r="E1586" s="205" t="s">
        <v>5</v>
      </c>
      <c r="F1586" s="206" t="s">
        <v>1243</v>
      </c>
      <c r="H1586" s="207">
        <v>4.3079999999999998</v>
      </c>
      <c r="I1586" s="208"/>
      <c r="L1586" s="204"/>
      <c r="M1586" s="209"/>
      <c r="N1586" s="210"/>
      <c r="O1586" s="210"/>
      <c r="P1586" s="210"/>
      <c r="Q1586" s="210"/>
      <c r="R1586" s="210"/>
      <c r="S1586" s="210"/>
      <c r="T1586" s="211"/>
      <c r="AT1586" s="205" t="s">
        <v>196</v>
      </c>
      <c r="AU1586" s="205" t="s">
        <v>80</v>
      </c>
      <c r="AV1586" s="13" t="s">
        <v>80</v>
      </c>
      <c r="AW1586" s="13" t="s">
        <v>37</v>
      </c>
      <c r="AX1586" s="13" t="s">
        <v>73</v>
      </c>
      <c r="AY1586" s="205" t="s">
        <v>187</v>
      </c>
    </row>
    <row r="1587" spans="2:51" s="12" customFormat="1">
      <c r="B1587" s="195"/>
      <c r="D1587" s="196" t="s">
        <v>196</v>
      </c>
      <c r="E1587" s="197" t="s">
        <v>5</v>
      </c>
      <c r="F1587" s="198" t="s">
        <v>1244</v>
      </c>
      <c r="H1587" s="199" t="s">
        <v>5</v>
      </c>
      <c r="I1587" s="200"/>
      <c r="L1587" s="195"/>
      <c r="M1587" s="201"/>
      <c r="N1587" s="202"/>
      <c r="O1587" s="202"/>
      <c r="P1587" s="202"/>
      <c r="Q1587" s="202"/>
      <c r="R1587" s="202"/>
      <c r="S1587" s="202"/>
      <c r="T1587" s="203"/>
      <c r="AT1587" s="199" t="s">
        <v>196</v>
      </c>
      <c r="AU1587" s="199" t="s">
        <v>80</v>
      </c>
      <c r="AV1587" s="12" t="s">
        <v>24</v>
      </c>
      <c r="AW1587" s="12" t="s">
        <v>37</v>
      </c>
      <c r="AX1587" s="12" t="s">
        <v>73</v>
      </c>
      <c r="AY1587" s="199" t="s">
        <v>187</v>
      </c>
    </row>
    <row r="1588" spans="2:51" s="13" customFormat="1">
      <c r="B1588" s="204"/>
      <c r="D1588" s="196" t="s">
        <v>196</v>
      </c>
      <c r="E1588" s="205" t="s">
        <v>5</v>
      </c>
      <c r="F1588" s="206" t="s">
        <v>1245</v>
      </c>
      <c r="H1588" s="207">
        <v>0.73899999999999999</v>
      </c>
      <c r="I1588" s="208"/>
      <c r="L1588" s="204"/>
      <c r="M1588" s="209"/>
      <c r="N1588" s="210"/>
      <c r="O1588" s="210"/>
      <c r="P1588" s="210"/>
      <c r="Q1588" s="210"/>
      <c r="R1588" s="210"/>
      <c r="S1588" s="210"/>
      <c r="T1588" s="211"/>
      <c r="AT1588" s="205" t="s">
        <v>196</v>
      </c>
      <c r="AU1588" s="205" t="s">
        <v>80</v>
      </c>
      <c r="AV1588" s="13" t="s">
        <v>80</v>
      </c>
      <c r="AW1588" s="13" t="s">
        <v>37</v>
      </c>
      <c r="AX1588" s="13" t="s">
        <v>73</v>
      </c>
      <c r="AY1588" s="205" t="s">
        <v>187</v>
      </c>
    </row>
    <row r="1589" spans="2:51" s="12" customFormat="1">
      <c r="B1589" s="195"/>
      <c r="D1589" s="196" t="s">
        <v>196</v>
      </c>
      <c r="E1589" s="197" t="s">
        <v>5</v>
      </c>
      <c r="F1589" s="198" t="s">
        <v>1246</v>
      </c>
      <c r="H1589" s="199" t="s">
        <v>5</v>
      </c>
      <c r="I1589" s="200"/>
      <c r="L1589" s="195"/>
      <c r="M1589" s="201"/>
      <c r="N1589" s="202"/>
      <c r="O1589" s="202"/>
      <c r="P1589" s="202"/>
      <c r="Q1589" s="202"/>
      <c r="R1589" s="202"/>
      <c r="S1589" s="202"/>
      <c r="T1589" s="203"/>
      <c r="AT1589" s="199" t="s">
        <v>196</v>
      </c>
      <c r="AU1589" s="199" t="s">
        <v>80</v>
      </c>
      <c r="AV1589" s="12" t="s">
        <v>24</v>
      </c>
      <c r="AW1589" s="12" t="s">
        <v>37</v>
      </c>
      <c r="AX1589" s="12" t="s">
        <v>73</v>
      </c>
      <c r="AY1589" s="199" t="s">
        <v>187</v>
      </c>
    </row>
    <row r="1590" spans="2:51" s="13" customFormat="1">
      <c r="B1590" s="204"/>
      <c r="D1590" s="196" t="s">
        <v>196</v>
      </c>
      <c r="E1590" s="205" t="s">
        <v>5</v>
      </c>
      <c r="F1590" s="206" t="s">
        <v>1247</v>
      </c>
      <c r="H1590" s="207">
        <v>2.7309999999999999</v>
      </c>
      <c r="I1590" s="208"/>
      <c r="L1590" s="204"/>
      <c r="M1590" s="209"/>
      <c r="N1590" s="210"/>
      <c r="O1590" s="210"/>
      <c r="P1590" s="210"/>
      <c r="Q1590" s="210"/>
      <c r="R1590" s="210"/>
      <c r="S1590" s="210"/>
      <c r="T1590" s="211"/>
      <c r="AT1590" s="205" t="s">
        <v>196</v>
      </c>
      <c r="AU1590" s="205" t="s">
        <v>80</v>
      </c>
      <c r="AV1590" s="13" t="s">
        <v>80</v>
      </c>
      <c r="AW1590" s="13" t="s">
        <v>37</v>
      </c>
      <c r="AX1590" s="13" t="s">
        <v>73</v>
      </c>
      <c r="AY1590" s="205" t="s">
        <v>187</v>
      </c>
    </row>
    <row r="1591" spans="2:51" s="12" customFormat="1">
      <c r="B1591" s="195"/>
      <c r="D1591" s="196" t="s">
        <v>196</v>
      </c>
      <c r="E1591" s="197" t="s">
        <v>5</v>
      </c>
      <c r="F1591" s="198" t="s">
        <v>1248</v>
      </c>
      <c r="H1591" s="199" t="s">
        <v>5</v>
      </c>
      <c r="I1591" s="200"/>
      <c r="L1591" s="195"/>
      <c r="M1591" s="201"/>
      <c r="N1591" s="202"/>
      <c r="O1591" s="202"/>
      <c r="P1591" s="202"/>
      <c r="Q1591" s="202"/>
      <c r="R1591" s="202"/>
      <c r="S1591" s="202"/>
      <c r="T1591" s="203"/>
      <c r="AT1591" s="199" t="s">
        <v>196</v>
      </c>
      <c r="AU1591" s="199" t="s">
        <v>80</v>
      </c>
      <c r="AV1591" s="12" t="s">
        <v>24</v>
      </c>
      <c r="AW1591" s="12" t="s">
        <v>37</v>
      </c>
      <c r="AX1591" s="12" t="s">
        <v>73</v>
      </c>
      <c r="AY1591" s="199" t="s">
        <v>187</v>
      </c>
    </row>
    <row r="1592" spans="2:51" s="13" customFormat="1">
      <c r="B1592" s="204"/>
      <c r="D1592" s="196" t="s">
        <v>196</v>
      </c>
      <c r="E1592" s="205" t="s">
        <v>5</v>
      </c>
      <c r="F1592" s="206" t="s">
        <v>1249</v>
      </c>
      <c r="H1592" s="207">
        <v>1.859</v>
      </c>
      <c r="I1592" s="208"/>
      <c r="L1592" s="204"/>
      <c r="M1592" s="209"/>
      <c r="N1592" s="210"/>
      <c r="O1592" s="210"/>
      <c r="P1592" s="210"/>
      <c r="Q1592" s="210"/>
      <c r="R1592" s="210"/>
      <c r="S1592" s="210"/>
      <c r="T1592" s="211"/>
      <c r="AT1592" s="205" t="s">
        <v>196</v>
      </c>
      <c r="AU1592" s="205" t="s">
        <v>80</v>
      </c>
      <c r="AV1592" s="13" t="s">
        <v>80</v>
      </c>
      <c r="AW1592" s="13" t="s">
        <v>37</v>
      </c>
      <c r="AX1592" s="13" t="s">
        <v>73</v>
      </c>
      <c r="AY1592" s="205" t="s">
        <v>187</v>
      </c>
    </row>
    <row r="1593" spans="2:51" s="12" customFormat="1">
      <c r="B1593" s="195"/>
      <c r="D1593" s="196" t="s">
        <v>196</v>
      </c>
      <c r="E1593" s="197" t="s">
        <v>5</v>
      </c>
      <c r="F1593" s="198" t="s">
        <v>1250</v>
      </c>
      <c r="H1593" s="199" t="s">
        <v>5</v>
      </c>
      <c r="I1593" s="200"/>
      <c r="L1593" s="195"/>
      <c r="M1593" s="201"/>
      <c r="N1593" s="202"/>
      <c r="O1593" s="202"/>
      <c r="P1593" s="202"/>
      <c r="Q1593" s="202"/>
      <c r="R1593" s="202"/>
      <c r="S1593" s="202"/>
      <c r="T1593" s="203"/>
      <c r="AT1593" s="199" t="s">
        <v>196</v>
      </c>
      <c r="AU1593" s="199" t="s">
        <v>80</v>
      </c>
      <c r="AV1593" s="12" t="s">
        <v>24</v>
      </c>
      <c r="AW1593" s="12" t="s">
        <v>37</v>
      </c>
      <c r="AX1593" s="12" t="s">
        <v>73</v>
      </c>
      <c r="AY1593" s="199" t="s">
        <v>187</v>
      </c>
    </row>
    <row r="1594" spans="2:51" s="13" customFormat="1">
      <c r="B1594" s="204"/>
      <c r="D1594" s="196" t="s">
        <v>196</v>
      </c>
      <c r="E1594" s="205" t="s">
        <v>5</v>
      </c>
      <c r="F1594" s="206" t="s">
        <v>1251</v>
      </c>
      <c r="H1594" s="207">
        <v>0.95799999999999996</v>
      </c>
      <c r="I1594" s="208"/>
      <c r="L1594" s="204"/>
      <c r="M1594" s="209"/>
      <c r="N1594" s="210"/>
      <c r="O1594" s="210"/>
      <c r="P1594" s="210"/>
      <c r="Q1594" s="210"/>
      <c r="R1594" s="210"/>
      <c r="S1594" s="210"/>
      <c r="T1594" s="211"/>
      <c r="AT1594" s="205" t="s">
        <v>196</v>
      </c>
      <c r="AU1594" s="205" t="s">
        <v>80</v>
      </c>
      <c r="AV1594" s="13" t="s">
        <v>80</v>
      </c>
      <c r="AW1594" s="13" t="s">
        <v>37</v>
      </c>
      <c r="AX1594" s="13" t="s">
        <v>73</v>
      </c>
      <c r="AY1594" s="205" t="s">
        <v>187</v>
      </c>
    </row>
    <row r="1595" spans="2:51" s="12" customFormat="1">
      <c r="B1595" s="195"/>
      <c r="D1595" s="196" t="s">
        <v>196</v>
      </c>
      <c r="E1595" s="197" t="s">
        <v>5</v>
      </c>
      <c r="F1595" s="198" t="s">
        <v>1252</v>
      </c>
      <c r="H1595" s="199" t="s">
        <v>5</v>
      </c>
      <c r="I1595" s="200"/>
      <c r="L1595" s="195"/>
      <c r="M1595" s="201"/>
      <c r="N1595" s="202"/>
      <c r="O1595" s="202"/>
      <c r="P1595" s="202"/>
      <c r="Q1595" s="202"/>
      <c r="R1595" s="202"/>
      <c r="S1595" s="202"/>
      <c r="T1595" s="203"/>
      <c r="AT1595" s="199" t="s">
        <v>196</v>
      </c>
      <c r="AU1595" s="199" t="s">
        <v>80</v>
      </c>
      <c r="AV1595" s="12" t="s">
        <v>24</v>
      </c>
      <c r="AW1595" s="12" t="s">
        <v>37</v>
      </c>
      <c r="AX1595" s="12" t="s">
        <v>73</v>
      </c>
      <c r="AY1595" s="199" t="s">
        <v>187</v>
      </c>
    </row>
    <row r="1596" spans="2:51" s="13" customFormat="1">
      <c r="B1596" s="204"/>
      <c r="D1596" s="196" t="s">
        <v>196</v>
      </c>
      <c r="E1596" s="205" t="s">
        <v>5</v>
      </c>
      <c r="F1596" s="206" t="s">
        <v>1253</v>
      </c>
      <c r="H1596" s="207">
        <v>9.1999999999999998E-2</v>
      </c>
      <c r="I1596" s="208"/>
      <c r="L1596" s="204"/>
      <c r="M1596" s="209"/>
      <c r="N1596" s="210"/>
      <c r="O1596" s="210"/>
      <c r="P1596" s="210"/>
      <c r="Q1596" s="210"/>
      <c r="R1596" s="210"/>
      <c r="S1596" s="210"/>
      <c r="T1596" s="211"/>
      <c r="AT1596" s="205" t="s">
        <v>196</v>
      </c>
      <c r="AU1596" s="205" t="s">
        <v>80</v>
      </c>
      <c r="AV1596" s="13" t="s">
        <v>80</v>
      </c>
      <c r="AW1596" s="13" t="s">
        <v>37</v>
      </c>
      <c r="AX1596" s="13" t="s">
        <v>73</v>
      </c>
      <c r="AY1596" s="205" t="s">
        <v>187</v>
      </c>
    </row>
    <row r="1597" spans="2:51" s="12" customFormat="1">
      <c r="B1597" s="195"/>
      <c r="D1597" s="196" t="s">
        <v>196</v>
      </c>
      <c r="E1597" s="197" t="s">
        <v>5</v>
      </c>
      <c r="F1597" s="198" t="s">
        <v>1254</v>
      </c>
      <c r="H1597" s="199" t="s">
        <v>5</v>
      </c>
      <c r="I1597" s="200"/>
      <c r="L1597" s="195"/>
      <c r="M1597" s="201"/>
      <c r="N1597" s="202"/>
      <c r="O1597" s="202"/>
      <c r="P1597" s="202"/>
      <c r="Q1597" s="202"/>
      <c r="R1597" s="202"/>
      <c r="S1597" s="202"/>
      <c r="T1597" s="203"/>
      <c r="AT1597" s="199" t="s">
        <v>196</v>
      </c>
      <c r="AU1597" s="199" t="s">
        <v>80</v>
      </c>
      <c r="AV1597" s="12" t="s">
        <v>24</v>
      </c>
      <c r="AW1597" s="12" t="s">
        <v>37</v>
      </c>
      <c r="AX1597" s="12" t="s">
        <v>73</v>
      </c>
      <c r="AY1597" s="199" t="s">
        <v>187</v>
      </c>
    </row>
    <row r="1598" spans="2:51" s="13" customFormat="1">
      <c r="B1598" s="204"/>
      <c r="D1598" s="196" t="s">
        <v>196</v>
      </c>
      <c r="E1598" s="205" t="s">
        <v>5</v>
      </c>
      <c r="F1598" s="206" t="s">
        <v>1255</v>
      </c>
      <c r="H1598" s="207">
        <v>0.84499999999999997</v>
      </c>
      <c r="I1598" s="208"/>
      <c r="L1598" s="204"/>
      <c r="M1598" s="209"/>
      <c r="N1598" s="210"/>
      <c r="O1598" s="210"/>
      <c r="P1598" s="210"/>
      <c r="Q1598" s="210"/>
      <c r="R1598" s="210"/>
      <c r="S1598" s="210"/>
      <c r="T1598" s="211"/>
      <c r="AT1598" s="205" t="s">
        <v>196</v>
      </c>
      <c r="AU1598" s="205" t="s">
        <v>80</v>
      </c>
      <c r="AV1598" s="13" t="s">
        <v>80</v>
      </c>
      <c r="AW1598" s="13" t="s">
        <v>37</v>
      </c>
      <c r="AX1598" s="13" t="s">
        <v>73</v>
      </c>
      <c r="AY1598" s="205" t="s">
        <v>187</v>
      </c>
    </row>
    <row r="1599" spans="2:51" s="14" customFormat="1">
      <c r="B1599" s="212"/>
      <c r="D1599" s="196" t="s">
        <v>196</v>
      </c>
      <c r="E1599" s="213" t="s">
        <v>5</v>
      </c>
      <c r="F1599" s="214" t="s">
        <v>201</v>
      </c>
      <c r="H1599" s="215">
        <v>14.872</v>
      </c>
      <c r="I1599" s="216"/>
      <c r="L1599" s="212"/>
      <c r="M1599" s="217"/>
      <c r="N1599" s="218"/>
      <c r="O1599" s="218"/>
      <c r="P1599" s="218"/>
      <c r="Q1599" s="218"/>
      <c r="R1599" s="218"/>
      <c r="S1599" s="218"/>
      <c r="T1599" s="219"/>
      <c r="AT1599" s="213" t="s">
        <v>196</v>
      </c>
      <c r="AU1599" s="213" t="s">
        <v>80</v>
      </c>
      <c r="AV1599" s="14" t="s">
        <v>202</v>
      </c>
      <c r="AW1599" s="14" t="s">
        <v>37</v>
      </c>
      <c r="AX1599" s="14" t="s">
        <v>73</v>
      </c>
      <c r="AY1599" s="213" t="s">
        <v>187</v>
      </c>
    </row>
    <row r="1600" spans="2:51" s="15" customFormat="1">
      <c r="B1600" s="220"/>
      <c r="D1600" s="221" t="s">
        <v>196</v>
      </c>
      <c r="E1600" s="222" t="s">
        <v>5</v>
      </c>
      <c r="F1600" s="223" t="s">
        <v>203</v>
      </c>
      <c r="H1600" s="224">
        <v>14.872</v>
      </c>
      <c r="I1600" s="225"/>
      <c r="L1600" s="220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196</v>
      </c>
      <c r="AU1600" s="229" t="s">
        <v>80</v>
      </c>
      <c r="AV1600" s="15" t="s">
        <v>194</v>
      </c>
      <c r="AW1600" s="15" t="s">
        <v>37</v>
      </c>
      <c r="AX1600" s="15" t="s">
        <v>24</v>
      </c>
      <c r="AY1600" s="229" t="s">
        <v>187</v>
      </c>
    </row>
    <row r="1601" spans="2:65" s="1" customFormat="1" ht="44.25" customHeight="1">
      <c r="B1601" s="182"/>
      <c r="C1601" s="183" t="s">
        <v>1290</v>
      </c>
      <c r="D1601" s="183" t="s">
        <v>189</v>
      </c>
      <c r="E1601" s="184" t="s">
        <v>1291</v>
      </c>
      <c r="F1601" s="185" t="s">
        <v>1292</v>
      </c>
      <c r="G1601" s="186" t="s">
        <v>277</v>
      </c>
      <c r="H1601" s="187">
        <v>240</v>
      </c>
      <c r="I1601" s="188"/>
      <c r="J1601" s="189">
        <f>ROUND(I1601*H1601,2)</f>
        <v>0</v>
      </c>
      <c r="K1601" s="185" t="s">
        <v>193</v>
      </c>
      <c r="L1601" s="42"/>
      <c r="M1601" s="190" t="s">
        <v>5</v>
      </c>
      <c r="N1601" s="191" t="s">
        <v>44</v>
      </c>
      <c r="O1601" s="43"/>
      <c r="P1601" s="192">
        <f>O1601*H1601</f>
        <v>0</v>
      </c>
      <c r="Q1601" s="192">
        <v>1.6101500000000001E-2</v>
      </c>
      <c r="R1601" s="192">
        <f>Q1601*H1601</f>
        <v>3.8643600000000005</v>
      </c>
      <c r="S1601" s="192">
        <v>0</v>
      </c>
      <c r="T1601" s="193">
        <f>S1601*H1601</f>
        <v>0</v>
      </c>
      <c r="AR1601" s="25" t="s">
        <v>126</v>
      </c>
      <c r="AT1601" s="25" t="s">
        <v>189</v>
      </c>
      <c r="AU1601" s="25" t="s">
        <v>80</v>
      </c>
      <c r="AY1601" s="25" t="s">
        <v>187</v>
      </c>
      <c r="BE1601" s="194">
        <f>IF(N1601="základní",J1601,0)</f>
        <v>0</v>
      </c>
      <c r="BF1601" s="194">
        <f>IF(N1601="snížená",J1601,0)</f>
        <v>0</v>
      </c>
      <c r="BG1601" s="194">
        <f>IF(N1601="zákl. přenesená",J1601,0)</f>
        <v>0</v>
      </c>
      <c r="BH1601" s="194">
        <f>IF(N1601="sníž. přenesená",J1601,0)</f>
        <v>0</v>
      </c>
      <c r="BI1601" s="194">
        <f>IF(N1601="nulová",J1601,0)</f>
        <v>0</v>
      </c>
      <c r="BJ1601" s="25" t="s">
        <v>24</v>
      </c>
      <c r="BK1601" s="194">
        <f>ROUND(I1601*H1601,2)</f>
        <v>0</v>
      </c>
      <c r="BL1601" s="25" t="s">
        <v>126</v>
      </c>
      <c r="BM1601" s="25" t="s">
        <v>1293</v>
      </c>
    </row>
    <row r="1602" spans="2:65" s="12" customFormat="1">
      <c r="B1602" s="195"/>
      <c r="D1602" s="196" t="s">
        <v>196</v>
      </c>
      <c r="E1602" s="197" t="s">
        <v>5</v>
      </c>
      <c r="F1602" s="198" t="s">
        <v>1294</v>
      </c>
      <c r="H1602" s="199" t="s">
        <v>5</v>
      </c>
      <c r="I1602" s="200"/>
      <c r="L1602" s="195"/>
      <c r="M1602" s="201"/>
      <c r="N1602" s="202"/>
      <c r="O1602" s="202"/>
      <c r="P1602" s="202"/>
      <c r="Q1602" s="202"/>
      <c r="R1602" s="202"/>
      <c r="S1602" s="202"/>
      <c r="T1602" s="203"/>
      <c r="AT1602" s="199" t="s">
        <v>196</v>
      </c>
      <c r="AU1602" s="199" t="s">
        <v>80</v>
      </c>
      <c r="AV1602" s="12" t="s">
        <v>24</v>
      </c>
      <c r="AW1602" s="12" t="s">
        <v>37</v>
      </c>
      <c r="AX1602" s="12" t="s">
        <v>73</v>
      </c>
      <c r="AY1602" s="199" t="s">
        <v>187</v>
      </c>
    </row>
    <row r="1603" spans="2:65" s="12" customFormat="1">
      <c r="B1603" s="195"/>
      <c r="D1603" s="196" t="s">
        <v>196</v>
      </c>
      <c r="E1603" s="197" t="s">
        <v>5</v>
      </c>
      <c r="F1603" s="198" t="s">
        <v>1233</v>
      </c>
      <c r="H1603" s="199" t="s">
        <v>5</v>
      </c>
      <c r="I1603" s="200"/>
      <c r="L1603" s="195"/>
      <c r="M1603" s="201"/>
      <c r="N1603" s="202"/>
      <c r="O1603" s="202"/>
      <c r="P1603" s="202"/>
      <c r="Q1603" s="202"/>
      <c r="R1603" s="202"/>
      <c r="S1603" s="202"/>
      <c r="T1603" s="203"/>
      <c r="AT1603" s="199" t="s">
        <v>196</v>
      </c>
      <c r="AU1603" s="199" t="s">
        <v>80</v>
      </c>
      <c r="AV1603" s="12" t="s">
        <v>24</v>
      </c>
      <c r="AW1603" s="12" t="s">
        <v>37</v>
      </c>
      <c r="AX1603" s="12" t="s">
        <v>73</v>
      </c>
      <c r="AY1603" s="199" t="s">
        <v>187</v>
      </c>
    </row>
    <row r="1604" spans="2:65" s="12" customFormat="1">
      <c r="B1604" s="195"/>
      <c r="D1604" s="196" t="s">
        <v>196</v>
      </c>
      <c r="E1604" s="197" t="s">
        <v>5</v>
      </c>
      <c r="F1604" s="198" t="s">
        <v>1203</v>
      </c>
      <c r="H1604" s="199" t="s">
        <v>5</v>
      </c>
      <c r="I1604" s="200"/>
      <c r="L1604" s="195"/>
      <c r="M1604" s="201"/>
      <c r="N1604" s="202"/>
      <c r="O1604" s="202"/>
      <c r="P1604" s="202"/>
      <c r="Q1604" s="202"/>
      <c r="R1604" s="202"/>
      <c r="S1604" s="202"/>
      <c r="T1604" s="203"/>
      <c r="AT1604" s="199" t="s">
        <v>196</v>
      </c>
      <c r="AU1604" s="199" t="s">
        <v>80</v>
      </c>
      <c r="AV1604" s="12" t="s">
        <v>24</v>
      </c>
      <c r="AW1604" s="12" t="s">
        <v>37</v>
      </c>
      <c r="AX1604" s="12" t="s">
        <v>73</v>
      </c>
      <c r="AY1604" s="199" t="s">
        <v>187</v>
      </c>
    </row>
    <row r="1605" spans="2:65" s="13" customFormat="1">
      <c r="B1605" s="204"/>
      <c r="D1605" s="196" t="s">
        <v>196</v>
      </c>
      <c r="E1605" s="205" t="s">
        <v>5</v>
      </c>
      <c r="F1605" s="206" t="s">
        <v>1204</v>
      </c>
      <c r="H1605" s="207">
        <v>240</v>
      </c>
      <c r="I1605" s="208"/>
      <c r="L1605" s="204"/>
      <c r="M1605" s="209"/>
      <c r="N1605" s="210"/>
      <c r="O1605" s="210"/>
      <c r="P1605" s="210"/>
      <c r="Q1605" s="210"/>
      <c r="R1605" s="210"/>
      <c r="S1605" s="210"/>
      <c r="T1605" s="211"/>
      <c r="AT1605" s="205" t="s">
        <v>196</v>
      </c>
      <c r="AU1605" s="205" t="s">
        <v>80</v>
      </c>
      <c r="AV1605" s="13" t="s">
        <v>80</v>
      </c>
      <c r="AW1605" s="13" t="s">
        <v>37</v>
      </c>
      <c r="AX1605" s="13" t="s">
        <v>73</v>
      </c>
      <c r="AY1605" s="205" t="s">
        <v>187</v>
      </c>
    </row>
    <row r="1606" spans="2:65" s="14" customFormat="1">
      <c r="B1606" s="212"/>
      <c r="D1606" s="196" t="s">
        <v>196</v>
      </c>
      <c r="E1606" s="213" t="s">
        <v>5</v>
      </c>
      <c r="F1606" s="214" t="s">
        <v>201</v>
      </c>
      <c r="H1606" s="215">
        <v>240</v>
      </c>
      <c r="I1606" s="216"/>
      <c r="L1606" s="212"/>
      <c r="M1606" s="217"/>
      <c r="N1606" s="218"/>
      <c r="O1606" s="218"/>
      <c r="P1606" s="218"/>
      <c r="Q1606" s="218"/>
      <c r="R1606" s="218"/>
      <c r="S1606" s="218"/>
      <c r="T1606" s="219"/>
      <c r="AT1606" s="213" t="s">
        <v>196</v>
      </c>
      <c r="AU1606" s="213" t="s">
        <v>80</v>
      </c>
      <c r="AV1606" s="14" t="s">
        <v>202</v>
      </c>
      <c r="AW1606" s="14" t="s">
        <v>37</v>
      </c>
      <c r="AX1606" s="14" t="s">
        <v>73</v>
      </c>
      <c r="AY1606" s="213" t="s">
        <v>187</v>
      </c>
    </row>
    <row r="1607" spans="2:65" s="15" customFormat="1">
      <c r="B1607" s="220"/>
      <c r="D1607" s="221" t="s">
        <v>196</v>
      </c>
      <c r="E1607" s="222" t="s">
        <v>5</v>
      </c>
      <c r="F1607" s="223" t="s">
        <v>203</v>
      </c>
      <c r="H1607" s="224">
        <v>240</v>
      </c>
      <c r="I1607" s="225"/>
      <c r="L1607" s="220"/>
      <c r="M1607" s="226"/>
      <c r="N1607" s="227"/>
      <c r="O1607" s="227"/>
      <c r="P1607" s="227"/>
      <c r="Q1607" s="227"/>
      <c r="R1607" s="227"/>
      <c r="S1607" s="227"/>
      <c r="T1607" s="228"/>
      <c r="AT1607" s="229" t="s">
        <v>196</v>
      </c>
      <c r="AU1607" s="229" t="s">
        <v>80</v>
      </c>
      <c r="AV1607" s="15" t="s">
        <v>194</v>
      </c>
      <c r="AW1607" s="15" t="s">
        <v>37</v>
      </c>
      <c r="AX1607" s="15" t="s">
        <v>24</v>
      </c>
      <c r="AY1607" s="229" t="s">
        <v>187</v>
      </c>
    </row>
    <row r="1608" spans="2:65" s="1" customFormat="1" ht="31.5" customHeight="1">
      <c r="B1608" s="182"/>
      <c r="C1608" s="183" t="s">
        <v>1295</v>
      </c>
      <c r="D1608" s="183" t="s">
        <v>189</v>
      </c>
      <c r="E1608" s="184" t="s">
        <v>1296</v>
      </c>
      <c r="F1608" s="185" t="s">
        <v>1297</v>
      </c>
      <c r="G1608" s="186" t="s">
        <v>277</v>
      </c>
      <c r="H1608" s="187">
        <v>240</v>
      </c>
      <c r="I1608" s="188"/>
      <c r="J1608" s="189">
        <f>ROUND(I1608*H1608,2)</f>
        <v>0</v>
      </c>
      <c r="K1608" s="185" t="s">
        <v>193</v>
      </c>
      <c r="L1608" s="42"/>
      <c r="M1608" s="190" t="s">
        <v>5</v>
      </c>
      <c r="N1608" s="191" t="s">
        <v>44</v>
      </c>
      <c r="O1608" s="43"/>
      <c r="P1608" s="192">
        <f>O1608*H1608</f>
        <v>0</v>
      </c>
      <c r="Q1608" s="192">
        <v>0</v>
      </c>
      <c r="R1608" s="192">
        <f>Q1608*H1608</f>
        <v>0</v>
      </c>
      <c r="S1608" s="192">
        <v>0</v>
      </c>
      <c r="T1608" s="193">
        <f>S1608*H1608</f>
        <v>0</v>
      </c>
      <c r="AR1608" s="25" t="s">
        <v>126</v>
      </c>
      <c r="AT1608" s="25" t="s">
        <v>189</v>
      </c>
      <c r="AU1608" s="25" t="s">
        <v>80</v>
      </c>
      <c r="AY1608" s="25" t="s">
        <v>187</v>
      </c>
      <c r="BE1608" s="194">
        <f>IF(N1608="základní",J1608,0)</f>
        <v>0</v>
      </c>
      <c r="BF1608" s="194">
        <f>IF(N1608="snížená",J1608,0)</f>
        <v>0</v>
      </c>
      <c r="BG1608" s="194">
        <f>IF(N1608="zákl. přenesená",J1608,0)</f>
        <v>0</v>
      </c>
      <c r="BH1608" s="194">
        <f>IF(N1608="sníž. přenesená",J1608,0)</f>
        <v>0</v>
      </c>
      <c r="BI1608" s="194">
        <f>IF(N1608="nulová",J1608,0)</f>
        <v>0</v>
      </c>
      <c r="BJ1608" s="25" t="s">
        <v>24</v>
      </c>
      <c r="BK1608" s="194">
        <f>ROUND(I1608*H1608,2)</f>
        <v>0</v>
      </c>
      <c r="BL1608" s="25" t="s">
        <v>126</v>
      </c>
      <c r="BM1608" s="25" t="s">
        <v>1298</v>
      </c>
    </row>
    <row r="1609" spans="2:65" s="12" customFormat="1">
      <c r="B1609" s="195"/>
      <c r="D1609" s="196" t="s">
        <v>196</v>
      </c>
      <c r="E1609" s="197" t="s">
        <v>5</v>
      </c>
      <c r="F1609" s="198" t="s">
        <v>1299</v>
      </c>
      <c r="H1609" s="199" t="s">
        <v>5</v>
      </c>
      <c r="I1609" s="200"/>
      <c r="L1609" s="195"/>
      <c r="M1609" s="201"/>
      <c r="N1609" s="202"/>
      <c r="O1609" s="202"/>
      <c r="P1609" s="202"/>
      <c r="Q1609" s="202"/>
      <c r="R1609" s="202"/>
      <c r="S1609" s="202"/>
      <c r="T1609" s="203"/>
      <c r="AT1609" s="199" t="s">
        <v>196</v>
      </c>
      <c r="AU1609" s="199" t="s">
        <v>80</v>
      </c>
      <c r="AV1609" s="12" t="s">
        <v>24</v>
      </c>
      <c r="AW1609" s="12" t="s">
        <v>37</v>
      </c>
      <c r="AX1609" s="12" t="s">
        <v>73</v>
      </c>
      <c r="AY1609" s="199" t="s">
        <v>187</v>
      </c>
    </row>
    <row r="1610" spans="2:65" s="12" customFormat="1">
      <c r="B1610" s="195"/>
      <c r="D1610" s="196" t="s">
        <v>196</v>
      </c>
      <c r="E1610" s="197" t="s">
        <v>5</v>
      </c>
      <c r="F1610" s="198" t="s">
        <v>1233</v>
      </c>
      <c r="H1610" s="199" t="s">
        <v>5</v>
      </c>
      <c r="I1610" s="200"/>
      <c r="L1610" s="195"/>
      <c r="M1610" s="201"/>
      <c r="N1610" s="202"/>
      <c r="O1610" s="202"/>
      <c r="P1610" s="202"/>
      <c r="Q1610" s="202"/>
      <c r="R1610" s="202"/>
      <c r="S1610" s="202"/>
      <c r="T1610" s="203"/>
      <c r="AT1610" s="199" t="s">
        <v>196</v>
      </c>
      <c r="AU1610" s="199" t="s">
        <v>80</v>
      </c>
      <c r="AV1610" s="12" t="s">
        <v>24</v>
      </c>
      <c r="AW1610" s="12" t="s">
        <v>37</v>
      </c>
      <c r="AX1610" s="12" t="s">
        <v>73</v>
      </c>
      <c r="AY1610" s="199" t="s">
        <v>187</v>
      </c>
    </row>
    <row r="1611" spans="2:65" s="12" customFormat="1">
      <c r="B1611" s="195"/>
      <c r="D1611" s="196" t="s">
        <v>196</v>
      </c>
      <c r="E1611" s="197" t="s">
        <v>5</v>
      </c>
      <c r="F1611" s="198" t="s">
        <v>1203</v>
      </c>
      <c r="H1611" s="199" t="s">
        <v>5</v>
      </c>
      <c r="I1611" s="200"/>
      <c r="L1611" s="195"/>
      <c r="M1611" s="201"/>
      <c r="N1611" s="202"/>
      <c r="O1611" s="202"/>
      <c r="P1611" s="202"/>
      <c r="Q1611" s="202"/>
      <c r="R1611" s="202"/>
      <c r="S1611" s="202"/>
      <c r="T1611" s="203"/>
      <c r="AT1611" s="199" t="s">
        <v>196</v>
      </c>
      <c r="AU1611" s="199" t="s">
        <v>80</v>
      </c>
      <c r="AV1611" s="12" t="s">
        <v>24</v>
      </c>
      <c r="AW1611" s="12" t="s">
        <v>37</v>
      </c>
      <c r="AX1611" s="12" t="s">
        <v>73</v>
      </c>
      <c r="AY1611" s="199" t="s">
        <v>187</v>
      </c>
    </row>
    <row r="1612" spans="2:65" s="13" customFormat="1">
      <c r="B1612" s="204"/>
      <c r="D1612" s="196" t="s">
        <v>196</v>
      </c>
      <c r="E1612" s="205" t="s">
        <v>5</v>
      </c>
      <c r="F1612" s="206" t="s">
        <v>1204</v>
      </c>
      <c r="H1612" s="207">
        <v>240</v>
      </c>
      <c r="I1612" s="208"/>
      <c r="L1612" s="204"/>
      <c r="M1612" s="209"/>
      <c r="N1612" s="210"/>
      <c r="O1612" s="210"/>
      <c r="P1612" s="210"/>
      <c r="Q1612" s="210"/>
      <c r="R1612" s="210"/>
      <c r="S1612" s="210"/>
      <c r="T1612" s="211"/>
      <c r="AT1612" s="205" t="s">
        <v>196</v>
      </c>
      <c r="AU1612" s="205" t="s">
        <v>80</v>
      </c>
      <c r="AV1612" s="13" t="s">
        <v>80</v>
      </c>
      <c r="AW1612" s="13" t="s">
        <v>37</v>
      </c>
      <c r="AX1612" s="13" t="s">
        <v>73</v>
      </c>
      <c r="AY1612" s="205" t="s">
        <v>187</v>
      </c>
    </row>
    <row r="1613" spans="2:65" s="14" customFormat="1">
      <c r="B1613" s="212"/>
      <c r="D1613" s="196" t="s">
        <v>196</v>
      </c>
      <c r="E1613" s="213" t="s">
        <v>5</v>
      </c>
      <c r="F1613" s="214" t="s">
        <v>201</v>
      </c>
      <c r="H1613" s="215">
        <v>240</v>
      </c>
      <c r="I1613" s="216"/>
      <c r="L1613" s="212"/>
      <c r="M1613" s="217"/>
      <c r="N1613" s="218"/>
      <c r="O1613" s="218"/>
      <c r="P1613" s="218"/>
      <c r="Q1613" s="218"/>
      <c r="R1613" s="218"/>
      <c r="S1613" s="218"/>
      <c r="T1613" s="219"/>
      <c r="AT1613" s="213" t="s">
        <v>196</v>
      </c>
      <c r="AU1613" s="213" t="s">
        <v>80</v>
      </c>
      <c r="AV1613" s="14" t="s">
        <v>202</v>
      </c>
      <c r="AW1613" s="14" t="s">
        <v>37</v>
      </c>
      <c r="AX1613" s="14" t="s">
        <v>73</v>
      </c>
      <c r="AY1613" s="213" t="s">
        <v>187</v>
      </c>
    </row>
    <row r="1614" spans="2:65" s="15" customFormat="1">
      <c r="B1614" s="220"/>
      <c r="D1614" s="221" t="s">
        <v>196</v>
      </c>
      <c r="E1614" s="222" t="s">
        <v>5</v>
      </c>
      <c r="F1614" s="223" t="s">
        <v>203</v>
      </c>
      <c r="H1614" s="224">
        <v>240</v>
      </c>
      <c r="I1614" s="225"/>
      <c r="L1614" s="220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196</v>
      </c>
      <c r="AU1614" s="229" t="s">
        <v>80</v>
      </c>
      <c r="AV1614" s="15" t="s">
        <v>194</v>
      </c>
      <c r="AW1614" s="15" t="s">
        <v>37</v>
      </c>
      <c r="AX1614" s="15" t="s">
        <v>24</v>
      </c>
      <c r="AY1614" s="229" t="s">
        <v>187</v>
      </c>
    </row>
    <row r="1615" spans="2:65" s="1" customFormat="1" ht="31.5" customHeight="1">
      <c r="B1615" s="182"/>
      <c r="C1615" s="230" t="s">
        <v>1300</v>
      </c>
      <c r="D1615" s="230" t="s">
        <v>269</v>
      </c>
      <c r="E1615" s="231" t="s">
        <v>1301</v>
      </c>
      <c r="F1615" s="232" t="s">
        <v>1302</v>
      </c>
      <c r="G1615" s="233" t="s">
        <v>192</v>
      </c>
      <c r="H1615" s="234">
        <v>1.7330000000000001</v>
      </c>
      <c r="I1615" s="235"/>
      <c r="J1615" s="236">
        <f>ROUND(I1615*H1615,2)</f>
        <v>0</v>
      </c>
      <c r="K1615" s="232" t="s">
        <v>193</v>
      </c>
      <c r="L1615" s="237"/>
      <c r="M1615" s="238" t="s">
        <v>5</v>
      </c>
      <c r="N1615" s="239" t="s">
        <v>44</v>
      </c>
      <c r="O1615" s="43"/>
      <c r="P1615" s="192">
        <f>O1615*H1615</f>
        <v>0</v>
      </c>
      <c r="Q1615" s="192">
        <v>0.55000000000000004</v>
      </c>
      <c r="R1615" s="192">
        <f>Q1615*H1615</f>
        <v>0.95315000000000016</v>
      </c>
      <c r="S1615" s="192">
        <v>0</v>
      </c>
      <c r="T1615" s="193">
        <f>S1615*H1615</f>
        <v>0</v>
      </c>
      <c r="AR1615" s="25" t="s">
        <v>395</v>
      </c>
      <c r="AT1615" s="25" t="s">
        <v>269</v>
      </c>
      <c r="AU1615" s="25" t="s">
        <v>80</v>
      </c>
      <c r="AY1615" s="25" t="s">
        <v>187</v>
      </c>
      <c r="BE1615" s="194">
        <f>IF(N1615="základní",J1615,0)</f>
        <v>0</v>
      </c>
      <c r="BF1615" s="194">
        <f>IF(N1615="snížená",J1615,0)</f>
        <v>0</v>
      </c>
      <c r="BG1615" s="194">
        <f>IF(N1615="zákl. přenesená",J1615,0)</f>
        <v>0</v>
      </c>
      <c r="BH1615" s="194">
        <f>IF(N1615="sníž. přenesená",J1615,0)</f>
        <v>0</v>
      </c>
      <c r="BI1615" s="194">
        <f>IF(N1615="nulová",J1615,0)</f>
        <v>0</v>
      </c>
      <c r="BJ1615" s="25" t="s">
        <v>24</v>
      </c>
      <c r="BK1615" s="194">
        <f>ROUND(I1615*H1615,2)</f>
        <v>0</v>
      </c>
      <c r="BL1615" s="25" t="s">
        <v>126</v>
      </c>
      <c r="BM1615" s="25" t="s">
        <v>1303</v>
      </c>
    </row>
    <row r="1616" spans="2:65" s="12" customFormat="1">
      <c r="B1616" s="195"/>
      <c r="D1616" s="196" t="s">
        <v>196</v>
      </c>
      <c r="E1616" s="197" t="s">
        <v>5</v>
      </c>
      <c r="F1616" s="198" t="s">
        <v>300</v>
      </c>
      <c r="H1616" s="199" t="s">
        <v>5</v>
      </c>
      <c r="I1616" s="200"/>
      <c r="L1616" s="195"/>
      <c r="M1616" s="201"/>
      <c r="N1616" s="202"/>
      <c r="O1616" s="202"/>
      <c r="P1616" s="202"/>
      <c r="Q1616" s="202"/>
      <c r="R1616" s="202"/>
      <c r="S1616" s="202"/>
      <c r="T1616" s="203"/>
      <c r="AT1616" s="199" t="s">
        <v>196</v>
      </c>
      <c r="AU1616" s="199" t="s">
        <v>80</v>
      </c>
      <c r="AV1616" s="12" t="s">
        <v>24</v>
      </c>
      <c r="AW1616" s="12" t="s">
        <v>37</v>
      </c>
      <c r="AX1616" s="12" t="s">
        <v>73</v>
      </c>
      <c r="AY1616" s="199" t="s">
        <v>187</v>
      </c>
    </row>
    <row r="1617" spans="2:65" s="13" customFormat="1">
      <c r="B1617" s="204"/>
      <c r="D1617" s="196" t="s">
        <v>196</v>
      </c>
      <c r="E1617" s="205" t="s">
        <v>5</v>
      </c>
      <c r="F1617" s="206" t="s">
        <v>1266</v>
      </c>
      <c r="H1617" s="207">
        <v>1.7330000000000001</v>
      </c>
      <c r="I1617" s="208"/>
      <c r="L1617" s="204"/>
      <c r="M1617" s="209"/>
      <c r="N1617" s="210"/>
      <c r="O1617" s="210"/>
      <c r="P1617" s="210"/>
      <c r="Q1617" s="210"/>
      <c r="R1617" s="210"/>
      <c r="S1617" s="210"/>
      <c r="T1617" s="211"/>
      <c r="AT1617" s="205" t="s">
        <v>196</v>
      </c>
      <c r="AU1617" s="205" t="s">
        <v>80</v>
      </c>
      <c r="AV1617" s="13" t="s">
        <v>80</v>
      </c>
      <c r="AW1617" s="13" t="s">
        <v>37</v>
      </c>
      <c r="AX1617" s="13" t="s">
        <v>73</v>
      </c>
      <c r="AY1617" s="205" t="s">
        <v>187</v>
      </c>
    </row>
    <row r="1618" spans="2:65" s="14" customFormat="1">
      <c r="B1618" s="212"/>
      <c r="D1618" s="196" t="s">
        <v>196</v>
      </c>
      <c r="E1618" s="213" t="s">
        <v>5</v>
      </c>
      <c r="F1618" s="214" t="s">
        <v>201</v>
      </c>
      <c r="H1618" s="215">
        <v>1.7330000000000001</v>
      </c>
      <c r="I1618" s="216"/>
      <c r="L1618" s="212"/>
      <c r="M1618" s="217"/>
      <c r="N1618" s="218"/>
      <c r="O1618" s="218"/>
      <c r="P1618" s="218"/>
      <c r="Q1618" s="218"/>
      <c r="R1618" s="218"/>
      <c r="S1618" s="218"/>
      <c r="T1618" s="219"/>
      <c r="AT1618" s="213" t="s">
        <v>196</v>
      </c>
      <c r="AU1618" s="213" t="s">
        <v>80</v>
      </c>
      <c r="AV1618" s="14" t="s">
        <v>202</v>
      </c>
      <c r="AW1618" s="14" t="s">
        <v>37</v>
      </c>
      <c r="AX1618" s="14" t="s">
        <v>73</v>
      </c>
      <c r="AY1618" s="213" t="s">
        <v>187</v>
      </c>
    </row>
    <row r="1619" spans="2:65" s="15" customFormat="1">
      <c r="B1619" s="220"/>
      <c r="D1619" s="221" t="s">
        <v>196</v>
      </c>
      <c r="E1619" s="222" t="s">
        <v>5</v>
      </c>
      <c r="F1619" s="223" t="s">
        <v>203</v>
      </c>
      <c r="H1619" s="224">
        <v>1.7330000000000001</v>
      </c>
      <c r="I1619" s="225"/>
      <c r="L1619" s="220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196</v>
      </c>
      <c r="AU1619" s="229" t="s">
        <v>80</v>
      </c>
      <c r="AV1619" s="15" t="s">
        <v>194</v>
      </c>
      <c r="AW1619" s="15" t="s">
        <v>37</v>
      </c>
      <c r="AX1619" s="15" t="s">
        <v>24</v>
      </c>
      <c r="AY1619" s="229" t="s">
        <v>187</v>
      </c>
    </row>
    <row r="1620" spans="2:65" s="1" customFormat="1" ht="31.5" customHeight="1">
      <c r="B1620" s="182"/>
      <c r="C1620" s="183" t="s">
        <v>1304</v>
      </c>
      <c r="D1620" s="183" t="s">
        <v>189</v>
      </c>
      <c r="E1620" s="184" t="s">
        <v>1305</v>
      </c>
      <c r="F1620" s="185" t="s">
        <v>1306</v>
      </c>
      <c r="G1620" s="186" t="s">
        <v>277</v>
      </c>
      <c r="H1620" s="187">
        <v>240</v>
      </c>
      <c r="I1620" s="188"/>
      <c r="J1620" s="189">
        <f>ROUND(I1620*H1620,2)</f>
        <v>0</v>
      </c>
      <c r="K1620" s="185" t="s">
        <v>193</v>
      </c>
      <c r="L1620" s="42"/>
      <c r="M1620" s="190" t="s">
        <v>5</v>
      </c>
      <c r="N1620" s="191" t="s">
        <v>44</v>
      </c>
      <c r="O1620" s="43"/>
      <c r="P1620" s="192">
        <f>O1620*H1620</f>
        <v>0</v>
      </c>
      <c r="Q1620" s="192">
        <v>0</v>
      </c>
      <c r="R1620" s="192">
        <f>Q1620*H1620</f>
        <v>0</v>
      </c>
      <c r="S1620" s="192">
        <v>0</v>
      </c>
      <c r="T1620" s="193">
        <f>S1620*H1620</f>
        <v>0</v>
      </c>
      <c r="AR1620" s="25" t="s">
        <v>126</v>
      </c>
      <c r="AT1620" s="25" t="s">
        <v>189</v>
      </c>
      <c r="AU1620" s="25" t="s">
        <v>80</v>
      </c>
      <c r="AY1620" s="25" t="s">
        <v>187</v>
      </c>
      <c r="BE1620" s="194">
        <f>IF(N1620="základní",J1620,0)</f>
        <v>0</v>
      </c>
      <c r="BF1620" s="194">
        <f>IF(N1620="snížená",J1620,0)</f>
        <v>0</v>
      </c>
      <c r="BG1620" s="194">
        <f>IF(N1620="zákl. přenesená",J1620,0)</f>
        <v>0</v>
      </c>
      <c r="BH1620" s="194">
        <f>IF(N1620="sníž. přenesená",J1620,0)</f>
        <v>0</v>
      </c>
      <c r="BI1620" s="194">
        <f>IF(N1620="nulová",J1620,0)</f>
        <v>0</v>
      </c>
      <c r="BJ1620" s="25" t="s">
        <v>24</v>
      </c>
      <c r="BK1620" s="194">
        <f>ROUND(I1620*H1620,2)</f>
        <v>0</v>
      </c>
      <c r="BL1620" s="25" t="s">
        <v>126</v>
      </c>
      <c r="BM1620" s="25" t="s">
        <v>1307</v>
      </c>
    </row>
    <row r="1621" spans="2:65" s="12" customFormat="1">
      <c r="B1621" s="195"/>
      <c r="D1621" s="196" t="s">
        <v>196</v>
      </c>
      <c r="E1621" s="197" t="s">
        <v>5</v>
      </c>
      <c r="F1621" s="198" t="s">
        <v>1308</v>
      </c>
      <c r="H1621" s="199" t="s">
        <v>5</v>
      </c>
      <c r="I1621" s="200"/>
      <c r="L1621" s="195"/>
      <c r="M1621" s="201"/>
      <c r="N1621" s="202"/>
      <c r="O1621" s="202"/>
      <c r="P1621" s="202"/>
      <c r="Q1621" s="202"/>
      <c r="R1621" s="202"/>
      <c r="S1621" s="202"/>
      <c r="T1621" s="203"/>
      <c r="AT1621" s="199" t="s">
        <v>196</v>
      </c>
      <c r="AU1621" s="199" t="s">
        <v>80</v>
      </c>
      <c r="AV1621" s="12" t="s">
        <v>24</v>
      </c>
      <c r="AW1621" s="12" t="s">
        <v>37</v>
      </c>
      <c r="AX1621" s="12" t="s">
        <v>73</v>
      </c>
      <c r="AY1621" s="199" t="s">
        <v>187</v>
      </c>
    </row>
    <row r="1622" spans="2:65" s="12" customFormat="1">
      <c r="B1622" s="195"/>
      <c r="D1622" s="196" t="s">
        <v>196</v>
      </c>
      <c r="E1622" s="197" t="s">
        <v>5</v>
      </c>
      <c r="F1622" s="198" t="s">
        <v>1233</v>
      </c>
      <c r="H1622" s="199" t="s">
        <v>5</v>
      </c>
      <c r="I1622" s="200"/>
      <c r="L1622" s="195"/>
      <c r="M1622" s="201"/>
      <c r="N1622" s="202"/>
      <c r="O1622" s="202"/>
      <c r="P1622" s="202"/>
      <c r="Q1622" s="202"/>
      <c r="R1622" s="202"/>
      <c r="S1622" s="202"/>
      <c r="T1622" s="203"/>
      <c r="AT1622" s="199" t="s">
        <v>196</v>
      </c>
      <c r="AU1622" s="199" t="s">
        <v>80</v>
      </c>
      <c r="AV1622" s="12" t="s">
        <v>24</v>
      </c>
      <c r="AW1622" s="12" t="s">
        <v>37</v>
      </c>
      <c r="AX1622" s="12" t="s">
        <v>73</v>
      </c>
      <c r="AY1622" s="199" t="s">
        <v>187</v>
      </c>
    </row>
    <row r="1623" spans="2:65" s="12" customFormat="1">
      <c r="B1623" s="195"/>
      <c r="D1623" s="196" t="s">
        <v>196</v>
      </c>
      <c r="E1623" s="197" t="s">
        <v>5</v>
      </c>
      <c r="F1623" s="198" t="s">
        <v>1203</v>
      </c>
      <c r="H1623" s="199" t="s">
        <v>5</v>
      </c>
      <c r="I1623" s="200"/>
      <c r="L1623" s="195"/>
      <c r="M1623" s="201"/>
      <c r="N1623" s="202"/>
      <c r="O1623" s="202"/>
      <c r="P1623" s="202"/>
      <c r="Q1623" s="202"/>
      <c r="R1623" s="202"/>
      <c r="S1623" s="202"/>
      <c r="T1623" s="203"/>
      <c r="AT1623" s="199" t="s">
        <v>196</v>
      </c>
      <c r="AU1623" s="199" t="s">
        <v>80</v>
      </c>
      <c r="AV1623" s="12" t="s">
        <v>24</v>
      </c>
      <c r="AW1623" s="12" t="s">
        <v>37</v>
      </c>
      <c r="AX1623" s="12" t="s">
        <v>73</v>
      </c>
      <c r="AY1623" s="199" t="s">
        <v>187</v>
      </c>
    </row>
    <row r="1624" spans="2:65" s="13" customFormat="1">
      <c r="B1624" s="204"/>
      <c r="D1624" s="196" t="s">
        <v>196</v>
      </c>
      <c r="E1624" s="205" t="s">
        <v>5</v>
      </c>
      <c r="F1624" s="206" t="s">
        <v>1204</v>
      </c>
      <c r="H1624" s="207">
        <v>240</v>
      </c>
      <c r="I1624" s="208"/>
      <c r="L1624" s="204"/>
      <c r="M1624" s="209"/>
      <c r="N1624" s="210"/>
      <c r="O1624" s="210"/>
      <c r="P1624" s="210"/>
      <c r="Q1624" s="210"/>
      <c r="R1624" s="210"/>
      <c r="S1624" s="210"/>
      <c r="T1624" s="211"/>
      <c r="AT1624" s="205" t="s">
        <v>196</v>
      </c>
      <c r="AU1624" s="205" t="s">
        <v>80</v>
      </c>
      <c r="AV1624" s="13" t="s">
        <v>80</v>
      </c>
      <c r="AW1624" s="13" t="s">
        <v>37</v>
      </c>
      <c r="AX1624" s="13" t="s">
        <v>73</v>
      </c>
      <c r="AY1624" s="205" t="s">
        <v>187</v>
      </c>
    </row>
    <row r="1625" spans="2:65" s="14" customFormat="1">
      <c r="B1625" s="212"/>
      <c r="D1625" s="196" t="s">
        <v>196</v>
      </c>
      <c r="E1625" s="213" t="s">
        <v>5</v>
      </c>
      <c r="F1625" s="214" t="s">
        <v>201</v>
      </c>
      <c r="H1625" s="215">
        <v>240</v>
      </c>
      <c r="I1625" s="216"/>
      <c r="L1625" s="212"/>
      <c r="M1625" s="217"/>
      <c r="N1625" s="218"/>
      <c r="O1625" s="218"/>
      <c r="P1625" s="218"/>
      <c r="Q1625" s="218"/>
      <c r="R1625" s="218"/>
      <c r="S1625" s="218"/>
      <c r="T1625" s="219"/>
      <c r="AT1625" s="213" t="s">
        <v>196</v>
      </c>
      <c r="AU1625" s="213" t="s">
        <v>80</v>
      </c>
      <c r="AV1625" s="14" t="s">
        <v>202</v>
      </c>
      <c r="AW1625" s="14" t="s">
        <v>37</v>
      </c>
      <c r="AX1625" s="14" t="s">
        <v>73</v>
      </c>
      <c r="AY1625" s="213" t="s">
        <v>187</v>
      </c>
    </row>
    <row r="1626" spans="2:65" s="15" customFormat="1">
      <c r="B1626" s="220"/>
      <c r="D1626" s="221" t="s">
        <v>196</v>
      </c>
      <c r="E1626" s="222" t="s">
        <v>5</v>
      </c>
      <c r="F1626" s="223" t="s">
        <v>203</v>
      </c>
      <c r="H1626" s="224">
        <v>240</v>
      </c>
      <c r="I1626" s="225"/>
      <c r="L1626" s="220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196</v>
      </c>
      <c r="AU1626" s="229" t="s">
        <v>80</v>
      </c>
      <c r="AV1626" s="15" t="s">
        <v>194</v>
      </c>
      <c r="AW1626" s="15" t="s">
        <v>37</v>
      </c>
      <c r="AX1626" s="15" t="s">
        <v>24</v>
      </c>
      <c r="AY1626" s="229" t="s">
        <v>187</v>
      </c>
    </row>
    <row r="1627" spans="2:65" s="1" customFormat="1" ht="31.5" customHeight="1">
      <c r="B1627" s="182"/>
      <c r="C1627" s="230" t="s">
        <v>1309</v>
      </c>
      <c r="D1627" s="230" t="s">
        <v>269</v>
      </c>
      <c r="E1627" s="231" t="s">
        <v>1301</v>
      </c>
      <c r="F1627" s="232" t="s">
        <v>1302</v>
      </c>
      <c r="G1627" s="233" t="s">
        <v>192</v>
      </c>
      <c r="H1627" s="234">
        <v>0.63400000000000001</v>
      </c>
      <c r="I1627" s="235"/>
      <c r="J1627" s="236">
        <f>ROUND(I1627*H1627,2)</f>
        <v>0</v>
      </c>
      <c r="K1627" s="232" t="s">
        <v>193</v>
      </c>
      <c r="L1627" s="237"/>
      <c r="M1627" s="238" t="s">
        <v>5</v>
      </c>
      <c r="N1627" s="239" t="s">
        <v>44</v>
      </c>
      <c r="O1627" s="43"/>
      <c r="P1627" s="192">
        <f>O1627*H1627</f>
        <v>0</v>
      </c>
      <c r="Q1627" s="192">
        <v>0.55000000000000004</v>
      </c>
      <c r="R1627" s="192">
        <f>Q1627*H1627</f>
        <v>0.34870000000000001</v>
      </c>
      <c r="S1627" s="192">
        <v>0</v>
      </c>
      <c r="T1627" s="193">
        <f>S1627*H1627</f>
        <v>0</v>
      </c>
      <c r="AR1627" s="25" t="s">
        <v>395</v>
      </c>
      <c r="AT1627" s="25" t="s">
        <v>269</v>
      </c>
      <c r="AU1627" s="25" t="s">
        <v>80</v>
      </c>
      <c r="AY1627" s="25" t="s">
        <v>187</v>
      </c>
      <c r="BE1627" s="194">
        <f>IF(N1627="základní",J1627,0)</f>
        <v>0</v>
      </c>
      <c r="BF1627" s="194">
        <f>IF(N1627="snížená",J1627,0)</f>
        <v>0</v>
      </c>
      <c r="BG1627" s="194">
        <f>IF(N1627="zákl. přenesená",J1627,0)</f>
        <v>0</v>
      </c>
      <c r="BH1627" s="194">
        <f>IF(N1627="sníž. přenesená",J1627,0)</f>
        <v>0</v>
      </c>
      <c r="BI1627" s="194">
        <f>IF(N1627="nulová",J1627,0)</f>
        <v>0</v>
      </c>
      <c r="BJ1627" s="25" t="s">
        <v>24</v>
      </c>
      <c r="BK1627" s="194">
        <f>ROUND(I1627*H1627,2)</f>
        <v>0</v>
      </c>
      <c r="BL1627" s="25" t="s">
        <v>126</v>
      </c>
      <c r="BM1627" s="25" t="s">
        <v>1310</v>
      </c>
    </row>
    <row r="1628" spans="2:65" s="12" customFormat="1">
      <c r="B1628" s="195"/>
      <c r="D1628" s="196" t="s">
        <v>196</v>
      </c>
      <c r="E1628" s="197" t="s">
        <v>5</v>
      </c>
      <c r="F1628" s="198" t="s">
        <v>300</v>
      </c>
      <c r="H1628" s="199" t="s">
        <v>5</v>
      </c>
      <c r="I1628" s="200"/>
      <c r="L1628" s="195"/>
      <c r="M1628" s="201"/>
      <c r="N1628" s="202"/>
      <c r="O1628" s="202"/>
      <c r="P1628" s="202"/>
      <c r="Q1628" s="202"/>
      <c r="R1628" s="202"/>
      <c r="S1628" s="202"/>
      <c r="T1628" s="203"/>
      <c r="AT1628" s="199" t="s">
        <v>196</v>
      </c>
      <c r="AU1628" s="199" t="s">
        <v>80</v>
      </c>
      <c r="AV1628" s="12" t="s">
        <v>24</v>
      </c>
      <c r="AW1628" s="12" t="s">
        <v>37</v>
      </c>
      <c r="AX1628" s="12" t="s">
        <v>73</v>
      </c>
      <c r="AY1628" s="199" t="s">
        <v>187</v>
      </c>
    </row>
    <row r="1629" spans="2:65" s="13" customFormat="1">
      <c r="B1629" s="204"/>
      <c r="D1629" s="196" t="s">
        <v>196</v>
      </c>
      <c r="E1629" s="205" t="s">
        <v>5</v>
      </c>
      <c r="F1629" s="206" t="s">
        <v>1267</v>
      </c>
      <c r="H1629" s="207">
        <v>0.63400000000000001</v>
      </c>
      <c r="I1629" s="208"/>
      <c r="L1629" s="204"/>
      <c r="M1629" s="209"/>
      <c r="N1629" s="210"/>
      <c r="O1629" s="210"/>
      <c r="P1629" s="210"/>
      <c r="Q1629" s="210"/>
      <c r="R1629" s="210"/>
      <c r="S1629" s="210"/>
      <c r="T1629" s="211"/>
      <c r="AT1629" s="205" t="s">
        <v>196</v>
      </c>
      <c r="AU1629" s="205" t="s">
        <v>80</v>
      </c>
      <c r="AV1629" s="13" t="s">
        <v>80</v>
      </c>
      <c r="AW1629" s="13" t="s">
        <v>37</v>
      </c>
      <c r="AX1629" s="13" t="s">
        <v>73</v>
      </c>
      <c r="AY1629" s="205" t="s">
        <v>187</v>
      </c>
    </row>
    <row r="1630" spans="2:65" s="14" customFormat="1">
      <c r="B1630" s="212"/>
      <c r="D1630" s="196" t="s">
        <v>196</v>
      </c>
      <c r="E1630" s="213" t="s">
        <v>5</v>
      </c>
      <c r="F1630" s="214" t="s">
        <v>201</v>
      </c>
      <c r="H1630" s="215">
        <v>0.63400000000000001</v>
      </c>
      <c r="I1630" s="216"/>
      <c r="L1630" s="212"/>
      <c r="M1630" s="217"/>
      <c r="N1630" s="218"/>
      <c r="O1630" s="218"/>
      <c r="P1630" s="218"/>
      <c r="Q1630" s="218"/>
      <c r="R1630" s="218"/>
      <c r="S1630" s="218"/>
      <c r="T1630" s="219"/>
      <c r="AT1630" s="213" t="s">
        <v>196</v>
      </c>
      <c r="AU1630" s="213" t="s">
        <v>80</v>
      </c>
      <c r="AV1630" s="14" t="s">
        <v>202</v>
      </c>
      <c r="AW1630" s="14" t="s">
        <v>37</v>
      </c>
      <c r="AX1630" s="14" t="s">
        <v>73</v>
      </c>
      <c r="AY1630" s="213" t="s">
        <v>187</v>
      </c>
    </row>
    <row r="1631" spans="2:65" s="15" customFormat="1">
      <c r="B1631" s="220"/>
      <c r="D1631" s="221" t="s">
        <v>196</v>
      </c>
      <c r="E1631" s="222" t="s">
        <v>5</v>
      </c>
      <c r="F1631" s="223" t="s">
        <v>203</v>
      </c>
      <c r="H1631" s="224">
        <v>0.63400000000000001</v>
      </c>
      <c r="I1631" s="225"/>
      <c r="L1631" s="220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196</v>
      </c>
      <c r="AU1631" s="229" t="s">
        <v>80</v>
      </c>
      <c r="AV1631" s="15" t="s">
        <v>194</v>
      </c>
      <c r="AW1631" s="15" t="s">
        <v>37</v>
      </c>
      <c r="AX1631" s="15" t="s">
        <v>24</v>
      </c>
      <c r="AY1631" s="229" t="s">
        <v>187</v>
      </c>
    </row>
    <row r="1632" spans="2:65" s="1" customFormat="1" ht="31.5" customHeight="1">
      <c r="B1632" s="182"/>
      <c r="C1632" s="183" t="s">
        <v>1311</v>
      </c>
      <c r="D1632" s="183" t="s">
        <v>189</v>
      </c>
      <c r="E1632" s="184" t="s">
        <v>1312</v>
      </c>
      <c r="F1632" s="185" t="s">
        <v>1313</v>
      </c>
      <c r="G1632" s="186" t="s">
        <v>192</v>
      </c>
      <c r="H1632" s="187">
        <v>23.239000000000001</v>
      </c>
      <c r="I1632" s="188"/>
      <c r="J1632" s="189">
        <f>ROUND(I1632*H1632,2)</f>
        <v>0</v>
      </c>
      <c r="K1632" s="185" t="s">
        <v>193</v>
      </c>
      <c r="L1632" s="42"/>
      <c r="M1632" s="190" t="s">
        <v>5</v>
      </c>
      <c r="N1632" s="191" t="s">
        <v>44</v>
      </c>
      <c r="O1632" s="43"/>
      <c r="P1632" s="192">
        <f>O1632*H1632</f>
        <v>0</v>
      </c>
      <c r="Q1632" s="192">
        <v>2.3367804999999998E-2</v>
      </c>
      <c r="R1632" s="192">
        <f>Q1632*H1632</f>
        <v>0.543044420395</v>
      </c>
      <c r="S1632" s="192">
        <v>0</v>
      </c>
      <c r="T1632" s="193">
        <f>S1632*H1632</f>
        <v>0</v>
      </c>
      <c r="AR1632" s="25" t="s">
        <v>126</v>
      </c>
      <c r="AT1632" s="25" t="s">
        <v>189</v>
      </c>
      <c r="AU1632" s="25" t="s">
        <v>80</v>
      </c>
      <c r="AY1632" s="25" t="s">
        <v>187</v>
      </c>
      <c r="BE1632" s="194">
        <f>IF(N1632="základní",J1632,0)</f>
        <v>0</v>
      </c>
      <c r="BF1632" s="194">
        <f>IF(N1632="snížená",J1632,0)</f>
        <v>0</v>
      </c>
      <c r="BG1632" s="194">
        <f>IF(N1632="zákl. přenesená",J1632,0)</f>
        <v>0</v>
      </c>
      <c r="BH1632" s="194">
        <f>IF(N1632="sníž. přenesená",J1632,0)</f>
        <v>0</v>
      </c>
      <c r="BI1632" s="194">
        <f>IF(N1632="nulová",J1632,0)</f>
        <v>0</v>
      </c>
      <c r="BJ1632" s="25" t="s">
        <v>24</v>
      </c>
      <c r="BK1632" s="194">
        <f>ROUND(I1632*H1632,2)</f>
        <v>0</v>
      </c>
      <c r="BL1632" s="25" t="s">
        <v>126</v>
      </c>
      <c r="BM1632" s="25" t="s">
        <v>1314</v>
      </c>
    </row>
    <row r="1633" spans="2:51" s="12" customFormat="1">
      <c r="B1633" s="195"/>
      <c r="D1633" s="196" t="s">
        <v>196</v>
      </c>
      <c r="E1633" s="197" t="s">
        <v>5</v>
      </c>
      <c r="F1633" s="198" t="s">
        <v>1315</v>
      </c>
      <c r="H1633" s="199" t="s">
        <v>5</v>
      </c>
      <c r="I1633" s="200"/>
      <c r="L1633" s="195"/>
      <c r="M1633" s="201"/>
      <c r="N1633" s="202"/>
      <c r="O1633" s="202"/>
      <c r="P1633" s="202"/>
      <c r="Q1633" s="202"/>
      <c r="R1633" s="202"/>
      <c r="S1633" s="202"/>
      <c r="T1633" s="203"/>
      <c r="AT1633" s="199" t="s">
        <v>196</v>
      </c>
      <c r="AU1633" s="199" t="s">
        <v>80</v>
      </c>
      <c r="AV1633" s="12" t="s">
        <v>24</v>
      </c>
      <c r="AW1633" s="12" t="s">
        <v>37</v>
      </c>
      <c r="AX1633" s="12" t="s">
        <v>73</v>
      </c>
      <c r="AY1633" s="199" t="s">
        <v>187</v>
      </c>
    </row>
    <row r="1634" spans="2:51" s="12" customFormat="1">
      <c r="B1634" s="195"/>
      <c r="D1634" s="196" t="s">
        <v>196</v>
      </c>
      <c r="E1634" s="197" t="s">
        <v>5</v>
      </c>
      <c r="F1634" s="198" t="s">
        <v>1233</v>
      </c>
      <c r="H1634" s="199" t="s">
        <v>5</v>
      </c>
      <c r="I1634" s="200"/>
      <c r="L1634" s="195"/>
      <c r="M1634" s="201"/>
      <c r="N1634" s="202"/>
      <c r="O1634" s="202"/>
      <c r="P1634" s="202"/>
      <c r="Q1634" s="202"/>
      <c r="R1634" s="202"/>
      <c r="S1634" s="202"/>
      <c r="T1634" s="203"/>
      <c r="AT1634" s="199" t="s">
        <v>196</v>
      </c>
      <c r="AU1634" s="199" t="s">
        <v>80</v>
      </c>
      <c r="AV1634" s="12" t="s">
        <v>24</v>
      </c>
      <c r="AW1634" s="12" t="s">
        <v>37</v>
      </c>
      <c r="AX1634" s="12" t="s">
        <v>73</v>
      </c>
      <c r="AY1634" s="199" t="s">
        <v>187</v>
      </c>
    </row>
    <row r="1635" spans="2:51" s="12" customFormat="1">
      <c r="B1635" s="195"/>
      <c r="D1635" s="196" t="s">
        <v>196</v>
      </c>
      <c r="E1635" s="197" t="s">
        <v>5</v>
      </c>
      <c r="F1635" s="198" t="s">
        <v>1234</v>
      </c>
      <c r="H1635" s="199" t="s">
        <v>5</v>
      </c>
      <c r="I1635" s="200"/>
      <c r="L1635" s="195"/>
      <c r="M1635" s="201"/>
      <c r="N1635" s="202"/>
      <c r="O1635" s="202"/>
      <c r="P1635" s="202"/>
      <c r="Q1635" s="202"/>
      <c r="R1635" s="202"/>
      <c r="S1635" s="202"/>
      <c r="T1635" s="203"/>
      <c r="AT1635" s="199" t="s">
        <v>196</v>
      </c>
      <c r="AU1635" s="199" t="s">
        <v>80</v>
      </c>
      <c r="AV1635" s="12" t="s">
        <v>24</v>
      </c>
      <c r="AW1635" s="12" t="s">
        <v>37</v>
      </c>
      <c r="AX1635" s="12" t="s">
        <v>73</v>
      </c>
      <c r="AY1635" s="199" t="s">
        <v>187</v>
      </c>
    </row>
    <row r="1636" spans="2:51" s="13" customFormat="1">
      <c r="B1636" s="204"/>
      <c r="D1636" s="196" t="s">
        <v>196</v>
      </c>
      <c r="E1636" s="205" t="s">
        <v>5</v>
      </c>
      <c r="F1636" s="206" t="s">
        <v>1235</v>
      </c>
      <c r="H1636" s="207">
        <v>0.65</v>
      </c>
      <c r="I1636" s="208"/>
      <c r="L1636" s="204"/>
      <c r="M1636" s="209"/>
      <c r="N1636" s="210"/>
      <c r="O1636" s="210"/>
      <c r="P1636" s="210"/>
      <c r="Q1636" s="210"/>
      <c r="R1636" s="210"/>
      <c r="S1636" s="210"/>
      <c r="T1636" s="211"/>
      <c r="AT1636" s="205" t="s">
        <v>196</v>
      </c>
      <c r="AU1636" s="205" t="s">
        <v>80</v>
      </c>
      <c r="AV1636" s="13" t="s">
        <v>80</v>
      </c>
      <c r="AW1636" s="13" t="s">
        <v>37</v>
      </c>
      <c r="AX1636" s="13" t="s">
        <v>73</v>
      </c>
      <c r="AY1636" s="205" t="s">
        <v>187</v>
      </c>
    </row>
    <row r="1637" spans="2:51" s="12" customFormat="1">
      <c r="B1637" s="195"/>
      <c r="D1637" s="196" t="s">
        <v>196</v>
      </c>
      <c r="E1637" s="197" t="s">
        <v>5</v>
      </c>
      <c r="F1637" s="198" t="s">
        <v>1236</v>
      </c>
      <c r="H1637" s="199" t="s">
        <v>5</v>
      </c>
      <c r="I1637" s="200"/>
      <c r="L1637" s="195"/>
      <c r="M1637" s="201"/>
      <c r="N1637" s="202"/>
      <c r="O1637" s="202"/>
      <c r="P1637" s="202"/>
      <c r="Q1637" s="202"/>
      <c r="R1637" s="202"/>
      <c r="S1637" s="202"/>
      <c r="T1637" s="203"/>
      <c r="AT1637" s="199" t="s">
        <v>196</v>
      </c>
      <c r="AU1637" s="199" t="s">
        <v>80</v>
      </c>
      <c r="AV1637" s="12" t="s">
        <v>24</v>
      </c>
      <c r="AW1637" s="12" t="s">
        <v>37</v>
      </c>
      <c r="AX1637" s="12" t="s">
        <v>73</v>
      </c>
      <c r="AY1637" s="199" t="s">
        <v>187</v>
      </c>
    </row>
    <row r="1638" spans="2:51" s="13" customFormat="1">
      <c r="B1638" s="204"/>
      <c r="D1638" s="196" t="s">
        <v>196</v>
      </c>
      <c r="E1638" s="205" t="s">
        <v>5</v>
      </c>
      <c r="F1638" s="206" t="s">
        <v>1237</v>
      </c>
      <c r="H1638" s="207">
        <v>1.661</v>
      </c>
      <c r="I1638" s="208"/>
      <c r="L1638" s="204"/>
      <c r="M1638" s="209"/>
      <c r="N1638" s="210"/>
      <c r="O1638" s="210"/>
      <c r="P1638" s="210"/>
      <c r="Q1638" s="210"/>
      <c r="R1638" s="210"/>
      <c r="S1638" s="210"/>
      <c r="T1638" s="211"/>
      <c r="AT1638" s="205" t="s">
        <v>196</v>
      </c>
      <c r="AU1638" s="205" t="s">
        <v>80</v>
      </c>
      <c r="AV1638" s="13" t="s">
        <v>80</v>
      </c>
      <c r="AW1638" s="13" t="s">
        <v>37</v>
      </c>
      <c r="AX1638" s="13" t="s">
        <v>73</v>
      </c>
      <c r="AY1638" s="205" t="s">
        <v>187</v>
      </c>
    </row>
    <row r="1639" spans="2:51" s="12" customFormat="1">
      <c r="B1639" s="195"/>
      <c r="D1639" s="196" t="s">
        <v>196</v>
      </c>
      <c r="E1639" s="197" t="s">
        <v>5</v>
      </c>
      <c r="F1639" s="198" t="s">
        <v>1238</v>
      </c>
      <c r="H1639" s="199" t="s">
        <v>5</v>
      </c>
      <c r="I1639" s="200"/>
      <c r="L1639" s="195"/>
      <c r="M1639" s="201"/>
      <c r="N1639" s="202"/>
      <c r="O1639" s="202"/>
      <c r="P1639" s="202"/>
      <c r="Q1639" s="202"/>
      <c r="R1639" s="202"/>
      <c r="S1639" s="202"/>
      <c r="T1639" s="203"/>
      <c r="AT1639" s="199" t="s">
        <v>196</v>
      </c>
      <c r="AU1639" s="199" t="s">
        <v>80</v>
      </c>
      <c r="AV1639" s="12" t="s">
        <v>24</v>
      </c>
      <c r="AW1639" s="12" t="s">
        <v>37</v>
      </c>
      <c r="AX1639" s="12" t="s">
        <v>73</v>
      </c>
      <c r="AY1639" s="199" t="s">
        <v>187</v>
      </c>
    </row>
    <row r="1640" spans="2:51" s="13" customFormat="1">
      <c r="B1640" s="204"/>
      <c r="D1640" s="196" t="s">
        <v>196</v>
      </c>
      <c r="E1640" s="205" t="s">
        <v>5</v>
      </c>
      <c r="F1640" s="206" t="s">
        <v>1239</v>
      </c>
      <c r="H1640" s="207">
        <v>0.45900000000000002</v>
      </c>
      <c r="I1640" s="208"/>
      <c r="L1640" s="204"/>
      <c r="M1640" s="209"/>
      <c r="N1640" s="210"/>
      <c r="O1640" s="210"/>
      <c r="P1640" s="210"/>
      <c r="Q1640" s="210"/>
      <c r="R1640" s="210"/>
      <c r="S1640" s="210"/>
      <c r="T1640" s="211"/>
      <c r="AT1640" s="205" t="s">
        <v>196</v>
      </c>
      <c r="AU1640" s="205" t="s">
        <v>80</v>
      </c>
      <c r="AV1640" s="13" t="s">
        <v>80</v>
      </c>
      <c r="AW1640" s="13" t="s">
        <v>37</v>
      </c>
      <c r="AX1640" s="13" t="s">
        <v>73</v>
      </c>
      <c r="AY1640" s="205" t="s">
        <v>187</v>
      </c>
    </row>
    <row r="1641" spans="2:51" s="12" customFormat="1">
      <c r="B1641" s="195"/>
      <c r="D1641" s="196" t="s">
        <v>196</v>
      </c>
      <c r="E1641" s="197" t="s">
        <v>5</v>
      </c>
      <c r="F1641" s="198" t="s">
        <v>1240</v>
      </c>
      <c r="H1641" s="199" t="s">
        <v>5</v>
      </c>
      <c r="I1641" s="200"/>
      <c r="L1641" s="195"/>
      <c r="M1641" s="201"/>
      <c r="N1641" s="202"/>
      <c r="O1641" s="202"/>
      <c r="P1641" s="202"/>
      <c r="Q1641" s="202"/>
      <c r="R1641" s="202"/>
      <c r="S1641" s="202"/>
      <c r="T1641" s="203"/>
      <c r="AT1641" s="199" t="s">
        <v>196</v>
      </c>
      <c r="AU1641" s="199" t="s">
        <v>80</v>
      </c>
      <c r="AV1641" s="12" t="s">
        <v>24</v>
      </c>
      <c r="AW1641" s="12" t="s">
        <v>37</v>
      </c>
      <c r="AX1641" s="12" t="s">
        <v>73</v>
      </c>
      <c r="AY1641" s="199" t="s">
        <v>187</v>
      </c>
    </row>
    <row r="1642" spans="2:51" s="13" customFormat="1">
      <c r="B1642" s="204"/>
      <c r="D1642" s="196" t="s">
        <v>196</v>
      </c>
      <c r="E1642" s="205" t="s">
        <v>5</v>
      </c>
      <c r="F1642" s="206" t="s">
        <v>1241</v>
      </c>
      <c r="H1642" s="207">
        <v>0.56999999999999995</v>
      </c>
      <c r="I1642" s="208"/>
      <c r="L1642" s="204"/>
      <c r="M1642" s="209"/>
      <c r="N1642" s="210"/>
      <c r="O1642" s="210"/>
      <c r="P1642" s="210"/>
      <c r="Q1642" s="210"/>
      <c r="R1642" s="210"/>
      <c r="S1642" s="210"/>
      <c r="T1642" s="211"/>
      <c r="AT1642" s="205" t="s">
        <v>196</v>
      </c>
      <c r="AU1642" s="205" t="s">
        <v>80</v>
      </c>
      <c r="AV1642" s="13" t="s">
        <v>80</v>
      </c>
      <c r="AW1642" s="13" t="s">
        <v>37</v>
      </c>
      <c r="AX1642" s="13" t="s">
        <v>73</v>
      </c>
      <c r="AY1642" s="205" t="s">
        <v>187</v>
      </c>
    </row>
    <row r="1643" spans="2:51" s="12" customFormat="1">
      <c r="B1643" s="195"/>
      <c r="D1643" s="196" t="s">
        <v>196</v>
      </c>
      <c r="E1643" s="197" t="s">
        <v>5</v>
      </c>
      <c r="F1643" s="198" t="s">
        <v>1242</v>
      </c>
      <c r="H1643" s="199" t="s">
        <v>5</v>
      </c>
      <c r="I1643" s="200"/>
      <c r="L1643" s="195"/>
      <c r="M1643" s="201"/>
      <c r="N1643" s="202"/>
      <c r="O1643" s="202"/>
      <c r="P1643" s="202"/>
      <c r="Q1643" s="202"/>
      <c r="R1643" s="202"/>
      <c r="S1643" s="202"/>
      <c r="T1643" s="203"/>
      <c r="AT1643" s="199" t="s">
        <v>196</v>
      </c>
      <c r="AU1643" s="199" t="s">
        <v>80</v>
      </c>
      <c r="AV1643" s="12" t="s">
        <v>24</v>
      </c>
      <c r="AW1643" s="12" t="s">
        <v>37</v>
      </c>
      <c r="AX1643" s="12" t="s">
        <v>73</v>
      </c>
      <c r="AY1643" s="199" t="s">
        <v>187</v>
      </c>
    </row>
    <row r="1644" spans="2:51" s="13" customFormat="1">
      <c r="B1644" s="204"/>
      <c r="D1644" s="196" t="s">
        <v>196</v>
      </c>
      <c r="E1644" s="205" t="s">
        <v>5</v>
      </c>
      <c r="F1644" s="206" t="s">
        <v>1243</v>
      </c>
      <c r="H1644" s="207">
        <v>4.3079999999999998</v>
      </c>
      <c r="I1644" s="208"/>
      <c r="L1644" s="204"/>
      <c r="M1644" s="209"/>
      <c r="N1644" s="210"/>
      <c r="O1644" s="210"/>
      <c r="P1644" s="210"/>
      <c r="Q1644" s="210"/>
      <c r="R1644" s="210"/>
      <c r="S1644" s="210"/>
      <c r="T1644" s="211"/>
      <c r="AT1644" s="205" t="s">
        <v>196</v>
      </c>
      <c r="AU1644" s="205" t="s">
        <v>80</v>
      </c>
      <c r="AV1644" s="13" t="s">
        <v>80</v>
      </c>
      <c r="AW1644" s="13" t="s">
        <v>37</v>
      </c>
      <c r="AX1644" s="13" t="s">
        <v>73</v>
      </c>
      <c r="AY1644" s="205" t="s">
        <v>187</v>
      </c>
    </row>
    <row r="1645" spans="2:51" s="12" customFormat="1">
      <c r="B1645" s="195"/>
      <c r="D1645" s="196" t="s">
        <v>196</v>
      </c>
      <c r="E1645" s="197" t="s">
        <v>5</v>
      </c>
      <c r="F1645" s="198" t="s">
        <v>1244</v>
      </c>
      <c r="H1645" s="199" t="s">
        <v>5</v>
      </c>
      <c r="I1645" s="200"/>
      <c r="L1645" s="195"/>
      <c r="M1645" s="201"/>
      <c r="N1645" s="202"/>
      <c r="O1645" s="202"/>
      <c r="P1645" s="202"/>
      <c r="Q1645" s="202"/>
      <c r="R1645" s="202"/>
      <c r="S1645" s="202"/>
      <c r="T1645" s="203"/>
      <c r="AT1645" s="199" t="s">
        <v>196</v>
      </c>
      <c r="AU1645" s="199" t="s">
        <v>80</v>
      </c>
      <c r="AV1645" s="12" t="s">
        <v>24</v>
      </c>
      <c r="AW1645" s="12" t="s">
        <v>37</v>
      </c>
      <c r="AX1645" s="12" t="s">
        <v>73</v>
      </c>
      <c r="AY1645" s="199" t="s">
        <v>187</v>
      </c>
    </row>
    <row r="1646" spans="2:51" s="13" customFormat="1">
      <c r="B1646" s="204"/>
      <c r="D1646" s="196" t="s">
        <v>196</v>
      </c>
      <c r="E1646" s="205" t="s">
        <v>5</v>
      </c>
      <c r="F1646" s="206" t="s">
        <v>1245</v>
      </c>
      <c r="H1646" s="207">
        <v>0.73899999999999999</v>
      </c>
      <c r="I1646" s="208"/>
      <c r="L1646" s="204"/>
      <c r="M1646" s="209"/>
      <c r="N1646" s="210"/>
      <c r="O1646" s="210"/>
      <c r="P1646" s="210"/>
      <c r="Q1646" s="210"/>
      <c r="R1646" s="210"/>
      <c r="S1646" s="210"/>
      <c r="T1646" s="211"/>
      <c r="AT1646" s="205" t="s">
        <v>196</v>
      </c>
      <c r="AU1646" s="205" t="s">
        <v>80</v>
      </c>
      <c r="AV1646" s="13" t="s">
        <v>80</v>
      </c>
      <c r="AW1646" s="13" t="s">
        <v>37</v>
      </c>
      <c r="AX1646" s="13" t="s">
        <v>73</v>
      </c>
      <c r="AY1646" s="205" t="s">
        <v>187</v>
      </c>
    </row>
    <row r="1647" spans="2:51" s="12" customFormat="1">
      <c r="B1647" s="195"/>
      <c r="D1647" s="196" t="s">
        <v>196</v>
      </c>
      <c r="E1647" s="197" t="s">
        <v>5</v>
      </c>
      <c r="F1647" s="198" t="s">
        <v>1246</v>
      </c>
      <c r="H1647" s="199" t="s">
        <v>5</v>
      </c>
      <c r="I1647" s="200"/>
      <c r="L1647" s="195"/>
      <c r="M1647" s="201"/>
      <c r="N1647" s="202"/>
      <c r="O1647" s="202"/>
      <c r="P1647" s="202"/>
      <c r="Q1647" s="202"/>
      <c r="R1647" s="202"/>
      <c r="S1647" s="202"/>
      <c r="T1647" s="203"/>
      <c r="AT1647" s="199" t="s">
        <v>196</v>
      </c>
      <c r="AU1647" s="199" t="s">
        <v>80</v>
      </c>
      <c r="AV1647" s="12" t="s">
        <v>24</v>
      </c>
      <c r="AW1647" s="12" t="s">
        <v>37</v>
      </c>
      <c r="AX1647" s="12" t="s">
        <v>73</v>
      </c>
      <c r="AY1647" s="199" t="s">
        <v>187</v>
      </c>
    </row>
    <row r="1648" spans="2:51" s="13" customFormat="1">
      <c r="B1648" s="204"/>
      <c r="D1648" s="196" t="s">
        <v>196</v>
      </c>
      <c r="E1648" s="205" t="s">
        <v>5</v>
      </c>
      <c r="F1648" s="206" t="s">
        <v>1247</v>
      </c>
      <c r="H1648" s="207">
        <v>2.7309999999999999</v>
      </c>
      <c r="I1648" s="208"/>
      <c r="L1648" s="204"/>
      <c r="M1648" s="209"/>
      <c r="N1648" s="210"/>
      <c r="O1648" s="210"/>
      <c r="P1648" s="210"/>
      <c r="Q1648" s="210"/>
      <c r="R1648" s="210"/>
      <c r="S1648" s="210"/>
      <c r="T1648" s="211"/>
      <c r="AT1648" s="205" t="s">
        <v>196</v>
      </c>
      <c r="AU1648" s="205" t="s">
        <v>80</v>
      </c>
      <c r="AV1648" s="13" t="s">
        <v>80</v>
      </c>
      <c r="AW1648" s="13" t="s">
        <v>37</v>
      </c>
      <c r="AX1648" s="13" t="s">
        <v>73</v>
      </c>
      <c r="AY1648" s="205" t="s">
        <v>187</v>
      </c>
    </row>
    <row r="1649" spans="2:65" s="12" customFormat="1">
      <c r="B1649" s="195"/>
      <c r="D1649" s="196" t="s">
        <v>196</v>
      </c>
      <c r="E1649" s="197" t="s">
        <v>5</v>
      </c>
      <c r="F1649" s="198" t="s">
        <v>1248</v>
      </c>
      <c r="H1649" s="199" t="s">
        <v>5</v>
      </c>
      <c r="I1649" s="200"/>
      <c r="L1649" s="195"/>
      <c r="M1649" s="201"/>
      <c r="N1649" s="202"/>
      <c r="O1649" s="202"/>
      <c r="P1649" s="202"/>
      <c r="Q1649" s="202"/>
      <c r="R1649" s="202"/>
      <c r="S1649" s="202"/>
      <c r="T1649" s="203"/>
      <c r="AT1649" s="199" t="s">
        <v>196</v>
      </c>
      <c r="AU1649" s="199" t="s">
        <v>80</v>
      </c>
      <c r="AV1649" s="12" t="s">
        <v>24</v>
      </c>
      <c r="AW1649" s="12" t="s">
        <v>37</v>
      </c>
      <c r="AX1649" s="12" t="s">
        <v>73</v>
      </c>
      <c r="AY1649" s="199" t="s">
        <v>187</v>
      </c>
    </row>
    <row r="1650" spans="2:65" s="13" customFormat="1">
      <c r="B1650" s="204"/>
      <c r="D1650" s="196" t="s">
        <v>196</v>
      </c>
      <c r="E1650" s="205" t="s">
        <v>5</v>
      </c>
      <c r="F1650" s="206" t="s">
        <v>1249</v>
      </c>
      <c r="H1650" s="207">
        <v>1.859</v>
      </c>
      <c r="I1650" s="208"/>
      <c r="L1650" s="204"/>
      <c r="M1650" s="209"/>
      <c r="N1650" s="210"/>
      <c r="O1650" s="210"/>
      <c r="P1650" s="210"/>
      <c r="Q1650" s="210"/>
      <c r="R1650" s="210"/>
      <c r="S1650" s="210"/>
      <c r="T1650" s="211"/>
      <c r="AT1650" s="205" t="s">
        <v>196</v>
      </c>
      <c r="AU1650" s="205" t="s">
        <v>80</v>
      </c>
      <c r="AV1650" s="13" t="s">
        <v>80</v>
      </c>
      <c r="AW1650" s="13" t="s">
        <v>37</v>
      </c>
      <c r="AX1650" s="13" t="s">
        <v>73</v>
      </c>
      <c r="AY1650" s="205" t="s">
        <v>187</v>
      </c>
    </row>
    <row r="1651" spans="2:65" s="12" customFormat="1">
      <c r="B1651" s="195"/>
      <c r="D1651" s="196" t="s">
        <v>196</v>
      </c>
      <c r="E1651" s="197" t="s">
        <v>5</v>
      </c>
      <c r="F1651" s="198" t="s">
        <v>1250</v>
      </c>
      <c r="H1651" s="199" t="s">
        <v>5</v>
      </c>
      <c r="I1651" s="200"/>
      <c r="L1651" s="195"/>
      <c r="M1651" s="201"/>
      <c r="N1651" s="202"/>
      <c r="O1651" s="202"/>
      <c r="P1651" s="202"/>
      <c r="Q1651" s="202"/>
      <c r="R1651" s="202"/>
      <c r="S1651" s="202"/>
      <c r="T1651" s="203"/>
      <c r="AT1651" s="199" t="s">
        <v>196</v>
      </c>
      <c r="AU1651" s="199" t="s">
        <v>80</v>
      </c>
      <c r="AV1651" s="12" t="s">
        <v>24</v>
      </c>
      <c r="AW1651" s="12" t="s">
        <v>37</v>
      </c>
      <c r="AX1651" s="12" t="s">
        <v>73</v>
      </c>
      <c r="AY1651" s="199" t="s">
        <v>187</v>
      </c>
    </row>
    <row r="1652" spans="2:65" s="13" customFormat="1">
      <c r="B1652" s="204"/>
      <c r="D1652" s="196" t="s">
        <v>196</v>
      </c>
      <c r="E1652" s="205" t="s">
        <v>5</v>
      </c>
      <c r="F1652" s="206" t="s">
        <v>1251</v>
      </c>
      <c r="H1652" s="207">
        <v>0.95799999999999996</v>
      </c>
      <c r="I1652" s="208"/>
      <c r="L1652" s="204"/>
      <c r="M1652" s="209"/>
      <c r="N1652" s="210"/>
      <c r="O1652" s="210"/>
      <c r="P1652" s="210"/>
      <c r="Q1652" s="210"/>
      <c r="R1652" s="210"/>
      <c r="S1652" s="210"/>
      <c r="T1652" s="211"/>
      <c r="AT1652" s="205" t="s">
        <v>196</v>
      </c>
      <c r="AU1652" s="205" t="s">
        <v>80</v>
      </c>
      <c r="AV1652" s="13" t="s">
        <v>80</v>
      </c>
      <c r="AW1652" s="13" t="s">
        <v>37</v>
      </c>
      <c r="AX1652" s="13" t="s">
        <v>73</v>
      </c>
      <c r="AY1652" s="205" t="s">
        <v>187</v>
      </c>
    </row>
    <row r="1653" spans="2:65" s="12" customFormat="1">
      <c r="B1653" s="195"/>
      <c r="D1653" s="196" t="s">
        <v>196</v>
      </c>
      <c r="E1653" s="197" t="s">
        <v>5</v>
      </c>
      <c r="F1653" s="198" t="s">
        <v>1252</v>
      </c>
      <c r="H1653" s="199" t="s">
        <v>5</v>
      </c>
      <c r="I1653" s="200"/>
      <c r="L1653" s="195"/>
      <c r="M1653" s="201"/>
      <c r="N1653" s="202"/>
      <c r="O1653" s="202"/>
      <c r="P1653" s="202"/>
      <c r="Q1653" s="202"/>
      <c r="R1653" s="202"/>
      <c r="S1653" s="202"/>
      <c r="T1653" s="203"/>
      <c r="AT1653" s="199" t="s">
        <v>196</v>
      </c>
      <c r="AU1653" s="199" t="s">
        <v>80</v>
      </c>
      <c r="AV1653" s="12" t="s">
        <v>24</v>
      </c>
      <c r="AW1653" s="12" t="s">
        <v>37</v>
      </c>
      <c r="AX1653" s="12" t="s">
        <v>73</v>
      </c>
      <c r="AY1653" s="199" t="s">
        <v>187</v>
      </c>
    </row>
    <row r="1654" spans="2:65" s="13" customFormat="1">
      <c r="B1654" s="204"/>
      <c r="D1654" s="196" t="s">
        <v>196</v>
      </c>
      <c r="E1654" s="205" t="s">
        <v>5</v>
      </c>
      <c r="F1654" s="206" t="s">
        <v>1253</v>
      </c>
      <c r="H1654" s="207">
        <v>9.1999999999999998E-2</v>
      </c>
      <c r="I1654" s="208"/>
      <c r="L1654" s="204"/>
      <c r="M1654" s="209"/>
      <c r="N1654" s="210"/>
      <c r="O1654" s="210"/>
      <c r="P1654" s="210"/>
      <c r="Q1654" s="210"/>
      <c r="R1654" s="210"/>
      <c r="S1654" s="210"/>
      <c r="T1654" s="211"/>
      <c r="AT1654" s="205" t="s">
        <v>196</v>
      </c>
      <c r="AU1654" s="205" t="s">
        <v>80</v>
      </c>
      <c r="AV1654" s="13" t="s">
        <v>80</v>
      </c>
      <c r="AW1654" s="13" t="s">
        <v>37</v>
      </c>
      <c r="AX1654" s="13" t="s">
        <v>73</v>
      </c>
      <c r="AY1654" s="205" t="s">
        <v>187</v>
      </c>
    </row>
    <row r="1655" spans="2:65" s="12" customFormat="1">
      <c r="B1655" s="195"/>
      <c r="D1655" s="196" t="s">
        <v>196</v>
      </c>
      <c r="E1655" s="197" t="s">
        <v>5</v>
      </c>
      <c r="F1655" s="198" t="s">
        <v>1254</v>
      </c>
      <c r="H1655" s="199" t="s">
        <v>5</v>
      </c>
      <c r="I1655" s="200"/>
      <c r="L1655" s="195"/>
      <c r="M1655" s="201"/>
      <c r="N1655" s="202"/>
      <c r="O1655" s="202"/>
      <c r="P1655" s="202"/>
      <c r="Q1655" s="202"/>
      <c r="R1655" s="202"/>
      <c r="S1655" s="202"/>
      <c r="T1655" s="203"/>
      <c r="AT1655" s="199" t="s">
        <v>196</v>
      </c>
      <c r="AU1655" s="199" t="s">
        <v>80</v>
      </c>
      <c r="AV1655" s="12" t="s">
        <v>24</v>
      </c>
      <c r="AW1655" s="12" t="s">
        <v>37</v>
      </c>
      <c r="AX1655" s="12" t="s">
        <v>73</v>
      </c>
      <c r="AY1655" s="199" t="s">
        <v>187</v>
      </c>
    </row>
    <row r="1656" spans="2:65" s="13" customFormat="1">
      <c r="B1656" s="204"/>
      <c r="D1656" s="196" t="s">
        <v>196</v>
      </c>
      <c r="E1656" s="205" t="s">
        <v>5</v>
      </c>
      <c r="F1656" s="206" t="s">
        <v>1255</v>
      </c>
      <c r="H1656" s="207">
        <v>0.84499999999999997</v>
      </c>
      <c r="I1656" s="208"/>
      <c r="L1656" s="204"/>
      <c r="M1656" s="209"/>
      <c r="N1656" s="210"/>
      <c r="O1656" s="210"/>
      <c r="P1656" s="210"/>
      <c r="Q1656" s="210"/>
      <c r="R1656" s="210"/>
      <c r="S1656" s="210"/>
      <c r="T1656" s="211"/>
      <c r="AT1656" s="205" t="s">
        <v>196</v>
      </c>
      <c r="AU1656" s="205" t="s">
        <v>80</v>
      </c>
      <c r="AV1656" s="13" t="s">
        <v>80</v>
      </c>
      <c r="AW1656" s="13" t="s">
        <v>37</v>
      </c>
      <c r="AX1656" s="13" t="s">
        <v>73</v>
      </c>
      <c r="AY1656" s="205" t="s">
        <v>187</v>
      </c>
    </row>
    <row r="1657" spans="2:65" s="13" customFormat="1">
      <c r="B1657" s="204"/>
      <c r="D1657" s="196" t="s">
        <v>196</v>
      </c>
      <c r="E1657" s="205" t="s">
        <v>5</v>
      </c>
      <c r="F1657" s="206" t="s">
        <v>1266</v>
      </c>
      <c r="H1657" s="207">
        <v>1.7330000000000001</v>
      </c>
      <c r="I1657" s="208"/>
      <c r="L1657" s="204"/>
      <c r="M1657" s="209"/>
      <c r="N1657" s="210"/>
      <c r="O1657" s="210"/>
      <c r="P1657" s="210"/>
      <c r="Q1657" s="210"/>
      <c r="R1657" s="210"/>
      <c r="S1657" s="210"/>
      <c r="T1657" s="211"/>
      <c r="AT1657" s="205" t="s">
        <v>196</v>
      </c>
      <c r="AU1657" s="205" t="s">
        <v>80</v>
      </c>
      <c r="AV1657" s="13" t="s">
        <v>80</v>
      </c>
      <c r="AW1657" s="13" t="s">
        <v>37</v>
      </c>
      <c r="AX1657" s="13" t="s">
        <v>73</v>
      </c>
      <c r="AY1657" s="205" t="s">
        <v>187</v>
      </c>
    </row>
    <row r="1658" spans="2:65" s="13" customFormat="1">
      <c r="B1658" s="204"/>
      <c r="D1658" s="196" t="s">
        <v>196</v>
      </c>
      <c r="E1658" s="205" t="s">
        <v>5</v>
      </c>
      <c r="F1658" s="206" t="s">
        <v>1267</v>
      </c>
      <c r="H1658" s="207">
        <v>0.63400000000000001</v>
      </c>
      <c r="I1658" s="208"/>
      <c r="L1658" s="204"/>
      <c r="M1658" s="209"/>
      <c r="N1658" s="210"/>
      <c r="O1658" s="210"/>
      <c r="P1658" s="210"/>
      <c r="Q1658" s="210"/>
      <c r="R1658" s="210"/>
      <c r="S1658" s="210"/>
      <c r="T1658" s="211"/>
      <c r="AT1658" s="205" t="s">
        <v>196</v>
      </c>
      <c r="AU1658" s="205" t="s">
        <v>80</v>
      </c>
      <c r="AV1658" s="13" t="s">
        <v>80</v>
      </c>
      <c r="AW1658" s="13" t="s">
        <v>37</v>
      </c>
      <c r="AX1658" s="13" t="s">
        <v>73</v>
      </c>
      <c r="AY1658" s="205" t="s">
        <v>187</v>
      </c>
    </row>
    <row r="1659" spans="2:65" s="13" customFormat="1">
      <c r="B1659" s="204"/>
      <c r="D1659" s="196" t="s">
        <v>196</v>
      </c>
      <c r="E1659" s="205" t="s">
        <v>5</v>
      </c>
      <c r="F1659" s="206" t="s">
        <v>1316</v>
      </c>
      <c r="H1659" s="207">
        <v>6</v>
      </c>
      <c r="I1659" s="208"/>
      <c r="L1659" s="204"/>
      <c r="M1659" s="209"/>
      <c r="N1659" s="210"/>
      <c r="O1659" s="210"/>
      <c r="P1659" s="210"/>
      <c r="Q1659" s="210"/>
      <c r="R1659" s="210"/>
      <c r="S1659" s="210"/>
      <c r="T1659" s="211"/>
      <c r="AT1659" s="205" t="s">
        <v>196</v>
      </c>
      <c r="AU1659" s="205" t="s">
        <v>80</v>
      </c>
      <c r="AV1659" s="13" t="s">
        <v>80</v>
      </c>
      <c r="AW1659" s="13" t="s">
        <v>37</v>
      </c>
      <c r="AX1659" s="13" t="s">
        <v>73</v>
      </c>
      <c r="AY1659" s="205" t="s">
        <v>187</v>
      </c>
    </row>
    <row r="1660" spans="2:65" s="14" customFormat="1">
      <c r="B1660" s="212"/>
      <c r="D1660" s="196" t="s">
        <v>196</v>
      </c>
      <c r="E1660" s="213" t="s">
        <v>5</v>
      </c>
      <c r="F1660" s="214" t="s">
        <v>201</v>
      </c>
      <c r="H1660" s="215">
        <v>23.239000000000001</v>
      </c>
      <c r="I1660" s="216"/>
      <c r="L1660" s="212"/>
      <c r="M1660" s="217"/>
      <c r="N1660" s="218"/>
      <c r="O1660" s="218"/>
      <c r="P1660" s="218"/>
      <c r="Q1660" s="218"/>
      <c r="R1660" s="218"/>
      <c r="S1660" s="218"/>
      <c r="T1660" s="219"/>
      <c r="AT1660" s="213" t="s">
        <v>196</v>
      </c>
      <c r="AU1660" s="213" t="s">
        <v>80</v>
      </c>
      <c r="AV1660" s="14" t="s">
        <v>202</v>
      </c>
      <c r="AW1660" s="14" t="s">
        <v>37</v>
      </c>
      <c r="AX1660" s="14" t="s">
        <v>73</v>
      </c>
      <c r="AY1660" s="213" t="s">
        <v>187</v>
      </c>
    </row>
    <row r="1661" spans="2:65" s="15" customFormat="1">
      <c r="B1661" s="220"/>
      <c r="D1661" s="221" t="s">
        <v>196</v>
      </c>
      <c r="E1661" s="222" t="s">
        <v>5</v>
      </c>
      <c r="F1661" s="223" t="s">
        <v>203</v>
      </c>
      <c r="H1661" s="224">
        <v>23.239000000000001</v>
      </c>
      <c r="I1661" s="225"/>
      <c r="L1661" s="220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196</v>
      </c>
      <c r="AU1661" s="229" t="s">
        <v>80</v>
      </c>
      <c r="AV1661" s="15" t="s">
        <v>194</v>
      </c>
      <c r="AW1661" s="15" t="s">
        <v>37</v>
      </c>
      <c r="AX1661" s="15" t="s">
        <v>24</v>
      </c>
      <c r="AY1661" s="229" t="s">
        <v>187</v>
      </c>
    </row>
    <row r="1662" spans="2:65" s="1" customFormat="1" ht="31.5" customHeight="1">
      <c r="B1662" s="182"/>
      <c r="C1662" s="183" t="s">
        <v>1317</v>
      </c>
      <c r="D1662" s="183" t="s">
        <v>189</v>
      </c>
      <c r="E1662" s="184" t="s">
        <v>1318</v>
      </c>
      <c r="F1662" s="185" t="s">
        <v>1319</v>
      </c>
      <c r="G1662" s="186" t="s">
        <v>258</v>
      </c>
      <c r="H1662" s="187">
        <v>13.911</v>
      </c>
      <c r="I1662" s="188"/>
      <c r="J1662" s="189">
        <f>ROUND(I1662*H1662,2)</f>
        <v>0</v>
      </c>
      <c r="K1662" s="185" t="s">
        <v>193</v>
      </c>
      <c r="L1662" s="42"/>
      <c r="M1662" s="190" t="s">
        <v>5</v>
      </c>
      <c r="N1662" s="191" t="s">
        <v>44</v>
      </c>
      <c r="O1662" s="43"/>
      <c r="P1662" s="192">
        <f>O1662*H1662</f>
        <v>0</v>
      </c>
      <c r="Q1662" s="192">
        <v>0</v>
      </c>
      <c r="R1662" s="192">
        <f>Q1662*H1662</f>
        <v>0</v>
      </c>
      <c r="S1662" s="192">
        <v>0</v>
      </c>
      <c r="T1662" s="193">
        <f>S1662*H1662</f>
        <v>0</v>
      </c>
      <c r="AR1662" s="25" t="s">
        <v>126</v>
      </c>
      <c r="AT1662" s="25" t="s">
        <v>189</v>
      </c>
      <c r="AU1662" s="25" t="s">
        <v>80</v>
      </c>
      <c r="AY1662" s="25" t="s">
        <v>187</v>
      </c>
      <c r="BE1662" s="194">
        <f>IF(N1662="základní",J1662,0)</f>
        <v>0</v>
      </c>
      <c r="BF1662" s="194">
        <f>IF(N1662="snížená",J1662,0)</f>
        <v>0</v>
      </c>
      <c r="BG1662" s="194">
        <f>IF(N1662="zákl. přenesená",J1662,0)</f>
        <v>0</v>
      </c>
      <c r="BH1662" s="194">
        <f>IF(N1662="sníž. přenesená",J1662,0)</f>
        <v>0</v>
      </c>
      <c r="BI1662" s="194">
        <f>IF(N1662="nulová",J1662,0)</f>
        <v>0</v>
      </c>
      <c r="BJ1662" s="25" t="s">
        <v>24</v>
      </c>
      <c r="BK1662" s="194">
        <f>ROUND(I1662*H1662,2)</f>
        <v>0</v>
      </c>
      <c r="BL1662" s="25" t="s">
        <v>126</v>
      </c>
      <c r="BM1662" s="25" t="s">
        <v>1320</v>
      </c>
    </row>
    <row r="1663" spans="2:65" s="11" customFormat="1" ht="29.85" customHeight="1">
      <c r="B1663" s="168"/>
      <c r="D1663" s="179" t="s">
        <v>72</v>
      </c>
      <c r="E1663" s="180" t="s">
        <v>1321</v>
      </c>
      <c r="F1663" s="180" t="s">
        <v>1322</v>
      </c>
      <c r="I1663" s="171"/>
      <c r="J1663" s="181">
        <f>BK1663</f>
        <v>0</v>
      </c>
      <c r="L1663" s="168"/>
      <c r="M1663" s="173"/>
      <c r="N1663" s="174"/>
      <c r="O1663" s="174"/>
      <c r="P1663" s="175">
        <f>SUM(P1664:P1765)</f>
        <v>0</v>
      </c>
      <c r="Q1663" s="174"/>
      <c r="R1663" s="175">
        <f>SUM(R1664:R1765)</f>
        <v>23.139855209999997</v>
      </c>
      <c r="S1663" s="174"/>
      <c r="T1663" s="176">
        <f>SUM(T1664:T1765)</f>
        <v>0</v>
      </c>
      <c r="AR1663" s="169" t="s">
        <v>80</v>
      </c>
      <c r="AT1663" s="177" t="s">
        <v>72</v>
      </c>
      <c r="AU1663" s="177" t="s">
        <v>24</v>
      </c>
      <c r="AY1663" s="169" t="s">
        <v>187</v>
      </c>
      <c r="BK1663" s="178">
        <f>SUM(BK1664:BK1765)</f>
        <v>0</v>
      </c>
    </row>
    <row r="1664" spans="2:65" s="1" customFormat="1" ht="44.25" customHeight="1">
      <c r="B1664" s="182"/>
      <c r="C1664" s="183" t="s">
        <v>1323</v>
      </c>
      <c r="D1664" s="183" t="s">
        <v>189</v>
      </c>
      <c r="E1664" s="184" t="s">
        <v>1324</v>
      </c>
      <c r="F1664" s="185" t="s">
        <v>1325</v>
      </c>
      <c r="G1664" s="186" t="s">
        <v>277</v>
      </c>
      <c r="H1664" s="187">
        <v>24.305</v>
      </c>
      <c r="I1664" s="188"/>
      <c r="J1664" s="189">
        <f>ROUND(I1664*H1664,2)</f>
        <v>0</v>
      </c>
      <c r="K1664" s="185" t="s">
        <v>193</v>
      </c>
      <c r="L1664" s="42"/>
      <c r="M1664" s="190" t="s">
        <v>5</v>
      </c>
      <c r="N1664" s="191" t="s">
        <v>44</v>
      </c>
      <c r="O1664" s="43"/>
      <c r="P1664" s="192">
        <f>O1664*H1664</f>
        <v>0</v>
      </c>
      <c r="Q1664" s="192">
        <v>2.5669999999999998E-2</v>
      </c>
      <c r="R1664" s="192">
        <f>Q1664*H1664</f>
        <v>0.62390934999999992</v>
      </c>
      <c r="S1664" s="192">
        <v>0</v>
      </c>
      <c r="T1664" s="193">
        <f>S1664*H1664</f>
        <v>0</v>
      </c>
      <c r="AR1664" s="25" t="s">
        <v>126</v>
      </c>
      <c r="AT1664" s="25" t="s">
        <v>189</v>
      </c>
      <c r="AU1664" s="25" t="s">
        <v>80</v>
      </c>
      <c r="AY1664" s="25" t="s">
        <v>187</v>
      </c>
      <c r="BE1664" s="194">
        <f>IF(N1664="základní",J1664,0)</f>
        <v>0</v>
      </c>
      <c r="BF1664" s="194">
        <f>IF(N1664="snížená",J1664,0)</f>
        <v>0</v>
      </c>
      <c r="BG1664" s="194">
        <f>IF(N1664="zákl. přenesená",J1664,0)</f>
        <v>0</v>
      </c>
      <c r="BH1664" s="194">
        <f>IF(N1664="sníž. přenesená",J1664,0)</f>
        <v>0</v>
      </c>
      <c r="BI1664" s="194">
        <f>IF(N1664="nulová",J1664,0)</f>
        <v>0</v>
      </c>
      <c r="BJ1664" s="25" t="s">
        <v>24</v>
      </c>
      <c r="BK1664" s="194">
        <f>ROUND(I1664*H1664,2)</f>
        <v>0</v>
      </c>
      <c r="BL1664" s="25" t="s">
        <v>126</v>
      </c>
      <c r="BM1664" s="25" t="s">
        <v>1326</v>
      </c>
    </row>
    <row r="1665" spans="2:65" s="12" customFormat="1">
      <c r="B1665" s="195"/>
      <c r="D1665" s="196" t="s">
        <v>196</v>
      </c>
      <c r="E1665" s="197" t="s">
        <v>5</v>
      </c>
      <c r="F1665" s="198" t="s">
        <v>1327</v>
      </c>
      <c r="H1665" s="199" t="s">
        <v>5</v>
      </c>
      <c r="I1665" s="200"/>
      <c r="L1665" s="195"/>
      <c r="M1665" s="201"/>
      <c r="N1665" s="202"/>
      <c r="O1665" s="202"/>
      <c r="P1665" s="202"/>
      <c r="Q1665" s="202"/>
      <c r="R1665" s="202"/>
      <c r="S1665" s="202"/>
      <c r="T1665" s="203"/>
      <c r="AT1665" s="199" t="s">
        <v>196</v>
      </c>
      <c r="AU1665" s="199" t="s">
        <v>80</v>
      </c>
      <c r="AV1665" s="12" t="s">
        <v>24</v>
      </c>
      <c r="AW1665" s="12" t="s">
        <v>37</v>
      </c>
      <c r="AX1665" s="12" t="s">
        <v>73</v>
      </c>
      <c r="AY1665" s="199" t="s">
        <v>187</v>
      </c>
    </row>
    <row r="1666" spans="2:65" s="12" customFormat="1">
      <c r="B1666" s="195"/>
      <c r="D1666" s="196" t="s">
        <v>196</v>
      </c>
      <c r="E1666" s="197" t="s">
        <v>5</v>
      </c>
      <c r="F1666" s="198" t="s">
        <v>1328</v>
      </c>
      <c r="H1666" s="199" t="s">
        <v>5</v>
      </c>
      <c r="I1666" s="200"/>
      <c r="L1666" s="195"/>
      <c r="M1666" s="201"/>
      <c r="N1666" s="202"/>
      <c r="O1666" s="202"/>
      <c r="P1666" s="202"/>
      <c r="Q1666" s="202"/>
      <c r="R1666" s="202"/>
      <c r="S1666" s="202"/>
      <c r="T1666" s="203"/>
      <c r="AT1666" s="199" t="s">
        <v>196</v>
      </c>
      <c r="AU1666" s="199" t="s">
        <v>80</v>
      </c>
      <c r="AV1666" s="12" t="s">
        <v>24</v>
      </c>
      <c r="AW1666" s="12" t="s">
        <v>37</v>
      </c>
      <c r="AX1666" s="12" t="s">
        <v>73</v>
      </c>
      <c r="AY1666" s="199" t="s">
        <v>187</v>
      </c>
    </row>
    <row r="1667" spans="2:65" s="12" customFormat="1">
      <c r="B1667" s="195"/>
      <c r="D1667" s="196" t="s">
        <v>196</v>
      </c>
      <c r="E1667" s="197" t="s">
        <v>5</v>
      </c>
      <c r="F1667" s="198" t="s">
        <v>1329</v>
      </c>
      <c r="H1667" s="199" t="s">
        <v>5</v>
      </c>
      <c r="I1667" s="200"/>
      <c r="L1667" s="195"/>
      <c r="M1667" s="201"/>
      <c r="N1667" s="202"/>
      <c r="O1667" s="202"/>
      <c r="P1667" s="202"/>
      <c r="Q1667" s="202"/>
      <c r="R1667" s="202"/>
      <c r="S1667" s="202"/>
      <c r="T1667" s="203"/>
      <c r="AT1667" s="199" t="s">
        <v>196</v>
      </c>
      <c r="AU1667" s="199" t="s">
        <v>80</v>
      </c>
      <c r="AV1667" s="12" t="s">
        <v>24</v>
      </c>
      <c r="AW1667" s="12" t="s">
        <v>37</v>
      </c>
      <c r="AX1667" s="12" t="s">
        <v>73</v>
      </c>
      <c r="AY1667" s="199" t="s">
        <v>187</v>
      </c>
    </row>
    <row r="1668" spans="2:65" s="12" customFormat="1">
      <c r="B1668" s="195"/>
      <c r="D1668" s="196" t="s">
        <v>196</v>
      </c>
      <c r="E1668" s="197" t="s">
        <v>5</v>
      </c>
      <c r="F1668" s="198" t="s">
        <v>480</v>
      </c>
      <c r="H1668" s="199" t="s">
        <v>5</v>
      </c>
      <c r="I1668" s="200"/>
      <c r="L1668" s="195"/>
      <c r="M1668" s="201"/>
      <c r="N1668" s="202"/>
      <c r="O1668" s="202"/>
      <c r="P1668" s="202"/>
      <c r="Q1668" s="202"/>
      <c r="R1668" s="202"/>
      <c r="S1668" s="202"/>
      <c r="T1668" s="203"/>
      <c r="AT1668" s="199" t="s">
        <v>196</v>
      </c>
      <c r="AU1668" s="199" t="s">
        <v>80</v>
      </c>
      <c r="AV1668" s="12" t="s">
        <v>24</v>
      </c>
      <c r="AW1668" s="12" t="s">
        <v>37</v>
      </c>
      <c r="AX1668" s="12" t="s">
        <v>73</v>
      </c>
      <c r="AY1668" s="199" t="s">
        <v>187</v>
      </c>
    </row>
    <row r="1669" spans="2:65" s="13" customFormat="1">
      <c r="B1669" s="204"/>
      <c r="D1669" s="196" t="s">
        <v>196</v>
      </c>
      <c r="E1669" s="205" t="s">
        <v>5</v>
      </c>
      <c r="F1669" s="206" t="s">
        <v>1330</v>
      </c>
      <c r="H1669" s="207">
        <v>12.914999999999999</v>
      </c>
      <c r="I1669" s="208"/>
      <c r="L1669" s="204"/>
      <c r="M1669" s="209"/>
      <c r="N1669" s="210"/>
      <c r="O1669" s="210"/>
      <c r="P1669" s="210"/>
      <c r="Q1669" s="210"/>
      <c r="R1669" s="210"/>
      <c r="S1669" s="210"/>
      <c r="T1669" s="211"/>
      <c r="AT1669" s="205" t="s">
        <v>196</v>
      </c>
      <c r="AU1669" s="205" t="s">
        <v>80</v>
      </c>
      <c r="AV1669" s="13" t="s">
        <v>80</v>
      </c>
      <c r="AW1669" s="13" t="s">
        <v>37</v>
      </c>
      <c r="AX1669" s="13" t="s">
        <v>73</v>
      </c>
      <c r="AY1669" s="205" t="s">
        <v>187</v>
      </c>
    </row>
    <row r="1670" spans="2:65" s="12" customFormat="1">
      <c r="B1670" s="195"/>
      <c r="D1670" s="196" t="s">
        <v>196</v>
      </c>
      <c r="E1670" s="197" t="s">
        <v>5</v>
      </c>
      <c r="F1670" s="198" t="s">
        <v>458</v>
      </c>
      <c r="H1670" s="199" t="s">
        <v>5</v>
      </c>
      <c r="I1670" s="200"/>
      <c r="L1670" s="195"/>
      <c r="M1670" s="201"/>
      <c r="N1670" s="202"/>
      <c r="O1670" s="202"/>
      <c r="P1670" s="202"/>
      <c r="Q1670" s="202"/>
      <c r="R1670" s="202"/>
      <c r="S1670" s="202"/>
      <c r="T1670" s="203"/>
      <c r="AT1670" s="199" t="s">
        <v>196</v>
      </c>
      <c r="AU1670" s="199" t="s">
        <v>80</v>
      </c>
      <c r="AV1670" s="12" t="s">
        <v>24</v>
      </c>
      <c r="AW1670" s="12" t="s">
        <v>37</v>
      </c>
      <c r="AX1670" s="12" t="s">
        <v>73</v>
      </c>
      <c r="AY1670" s="199" t="s">
        <v>187</v>
      </c>
    </row>
    <row r="1671" spans="2:65" s="13" customFormat="1">
      <c r="B1671" s="204"/>
      <c r="D1671" s="196" t="s">
        <v>196</v>
      </c>
      <c r="E1671" s="205" t="s">
        <v>5</v>
      </c>
      <c r="F1671" s="206" t="s">
        <v>1331</v>
      </c>
      <c r="H1671" s="207">
        <v>11.39</v>
      </c>
      <c r="I1671" s="208"/>
      <c r="L1671" s="204"/>
      <c r="M1671" s="209"/>
      <c r="N1671" s="210"/>
      <c r="O1671" s="210"/>
      <c r="P1671" s="210"/>
      <c r="Q1671" s="210"/>
      <c r="R1671" s="210"/>
      <c r="S1671" s="210"/>
      <c r="T1671" s="211"/>
      <c r="AT1671" s="205" t="s">
        <v>196</v>
      </c>
      <c r="AU1671" s="205" t="s">
        <v>80</v>
      </c>
      <c r="AV1671" s="13" t="s">
        <v>80</v>
      </c>
      <c r="AW1671" s="13" t="s">
        <v>37</v>
      </c>
      <c r="AX1671" s="13" t="s">
        <v>73</v>
      </c>
      <c r="AY1671" s="205" t="s">
        <v>187</v>
      </c>
    </row>
    <row r="1672" spans="2:65" s="14" customFormat="1">
      <c r="B1672" s="212"/>
      <c r="D1672" s="196" t="s">
        <v>196</v>
      </c>
      <c r="E1672" s="213" t="s">
        <v>5</v>
      </c>
      <c r="F1672" s="214" t="s">
        <v>201</v>
      </c>
      <c r="H1672" s="215">
        <v>24.305</v>
      </c>
      <c r="I1672" s="216"/>
      <c r="L1672" s="212"/>
      <c r="M1672" s="217"/>
      <c r="N1672" s="218"/>
      <c r="O1672" s="218"/>
      <c r="P1672" s="218"/>
      <c r="Q1672" s="218"/>
      <c r="R1672" s="218"/>
      <c r="S1672" s="218"/>
      <c r="T1672" s="219"/>
      <c r="AT1672" s="213" t="s">
        <v>196</v>
      </c>
      <c r="AU1672" s="213" t="s">
        <v>80</v>
      </c>
      <c r="AV1672" s="14" t="s">
        <v>202</v>
      </c>
      <c r="AW1672" s="14" t="s">
        <v>37</v>
      </c>
      <c r="AX1672" s="14" t="s">
        <v>73</v>
      </c>
      <c r="AY1672" s="213" t="s">
        <v>187</v>
      </c>
    </row>
    <row r="1673" spans="2:65" s="15" customFormat="1">
      <c r="B1673" s="220"/>
      <c r="D1673" s="221" t="s">
        <v>196</v>
      </c>
      <c r="E1673" s="222" t="s">
        <v>5</v>
      </c>
      <c r="F1673" s="223" t="s">
        <v>203</v>
      </c>
      <c r="H1673" s="224">
        <v>24.305</v>
      </c>
      <c r="I1673" s="225"/>
      <c r="L1673" s="220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196</v>
      </c>
      <c r="AU1673" s="229" t="s">
        <v>80</v>
      </c>
      <c r="AV1673" s="15" t="s">
        <v>194</v>
      </c>
      <c r="AW1673" s="15" t="s">
        <v>37</v>
      </c>
      <c r="AX1673" s="15" t="s">
        <v>24</v>
      </c>
      <c r="AY1673" s="229" t="s">
        <v>187</v>
      </c>
    </row>
    <row r="1674" spans="2:65" s="1" customFormat="1" ht="44.25" customHeight="1">
      <c r="B1674" s="182"/>
      <c r="C1674" s="183" t="s">
        <v>1332</v>
      </c>
      <c r="D1674" s="183" t="s">
        <v>189</v>
      </c>
      <c r="E1674" s="184" t="s">
        <v>1333</v>
      </c>
      <c r="F1674" s="185" t="s">
        <v>1334</v>
      </c>
      <c r="G1674" s="186" t="s">
        <v>277</v>
      </c>
      <c r="H1674" s="187">
        <v>55.389000000000003</v>
      </c>
      <c r="I1674" s="188"/>
      <c r="J1674" s="189">
        <f>ROUND(I1674*H1674,2)</f>
        <v>0</v>
      </c>
      <c r="K1674" s="185" t="s">
        <v>193</v>
      </c>
      <c r="L1674" s="42"/>
      <c r="M1674" s="190" t="s">
        <v>5</v>
      </c>
      <c r="N1674" s="191" t="s">
        <v>44</v>
      </c>
      <c r="O1674" s="43"/>
      <c r="P1674" s="192">
        <f>O1674*H1674</f>
        <v>0</v>
      </c>
      <c r="Q1674" s="192">
        <v>4.6190000000000002E-2</v>
      </c>
      <c r="R1674" s="192">
        <f>Q1674*H1674</f>
        <v>2.5584179100000002</v>
      </c>
      <c r="S1674" s="192">
        <v>0</v>
      </c>
      <c r="T1674" s="193">
        <f>S1674*H1674</f>
        <v>0</v>
      </c>
      <c r="AR1674" s="25" t="s">
        <v>126</v>
      </c>
      <c r="AT1674" s="25" t="s">
        <v>189</v>
      </c>
      <c r="AU1674" s="25" t="s">
        <v>80</v>
      </c>
      <c r="AY1674" s="25" t="s">
        <v>187</v>
      </c>
      <c r="BE1674" s="194">
        <f>IF(N1674="základní",J1674,0)</f>
        <v>0</v>
      </c>
      <c r="BF1674" s="194">
        <f>IF(N1674="snížená",J1674,0)</f>
        <v>0</v>
      </c>
      <c r="BG1674" s="194">
        <f>IF(N1674="zákl. přenesená",J1674,0)</f>
        <v>0</v>
      </c>
      <c r="BH1674" s="194">
        <f>IF(N1674="sníž. přenesená",J1674,0)</f>
        <v>0</v>
      </c>
      <c r="BI1674" s="194">
        <f>IF(N1674="nulová",J1674,0)</f>
        <v>0</v>
      </c>
      <c r="BJ1674" s="25" t="s">
        <v>24</v>
      </c>
      <c r="BK1674" s="194">
        <f>ROUND(I1674*H1674,2)</f>
        <v>0</v>
      </c>
      <c r="BL1674" s="25" t="s">
        <v>126</v>
      </c>
      <c r="BM1674" s="25" t="s">
        <v>1335</v>
      </c>
    </row>
    <row r="1675" spans="2:65" s="12" customFormat="1">
      <c r="B1675" s="195"/>
      <c r="D1675" s="196" t="s">
        <v>196</v>
      </c>
      <c r="E1675" s="197" t="s">
        <v>5</v>
      </c>
      <c r="F1675" s="198" t="s">
        <v>1336</v>
      </c>
      <c r="H1675" s="199" t="s">
        <v>5</v>
      </c>
      <c r="I1675" s="200"/>
      <c r="L1675" s="195"/>
      <c r="M1675" s="201"/>
      <c r="N1675" s="202"/>
      <c r="O1675" s="202"/>
      <c r="P1675" s="202"/>
      <c r="Q1675" s="202"/>
      <c r="R1675" s="202"/>
      <c r="S1675" s="202"/>
      <c r="T1675" s="203"/>
      <c r="AT1675" s="199" t="s">
        <v>196</v>
      </c>
      <c r="AU1675" s="199" t="s">
        <v>80</v>
      </c>
      <c r="AV1675" s="12" t="s">
        <v>24</v>
      </c>
      <c r="AW1675" s="12" t="s">
        <v>37</v>
      </c>
      <c r="AX1675" s="12" t="s">
        <v>73</v>
      </c>
      <c r="AY1675" s="199" t="s">
        <v>187</v>
      </c>
    </row>
    <row r="1676" spans="2:65" s="12" customFormat="1">
      <c r="B1676" s="195"/>
      <c r="D1676" s="196" t="s">
        <v>196</v>
      </c>
      <c r="E1676" s="197" t="s">
        <v>5</v>
      </c>
      <c r="F1676" s="198" t="s">
        <v>1328</v>
      </c>
      <c r="H1676" s="199" t="s">
        <v>5</v>
      </c>
      <c r="I1676" s="200"/>
      <c r="L1676" s="195"/>
      <c r="M1676" s="201"/>
      <c r="N1676" s="202"/>
      <c r="O1676" s="202"/>
      <c r="P1676" s="202"/>
      <c r="Q1676" s="202"/>
      <c r="R1676" s="202"/>
      <c r="S1676" s="202"/>
      <c r="T1676" s="203"/>
      <c r="AT1676" s="199" t="s">
        <v>196</v>
      </c>
      <c r="AU1676" s="199" t="s">
        <v>80</v>
      </c>
      <c r="AV1676" s="12" t="s">
        <v>24</v>
      </c>
      <c r="AW1676" s="12" t="s">
        <v>37</v>
      </c>
      <c r="AX1676" s="12" t="s">
        <v>73</v>
      </c>
      <c r="AY1676" s="199" t="s">
        <v>187</v>
      </c>
    </row>
    <row r="1677" spans="2:65" s="12" customFormat="1">
      <c r="B1677" s="195"/>
      <c r="D1677" s="196" t="s">
        <v>196</v>
      </c>
      <c r="E1677" s="197" t="s">
        <v>5</v>
      </c>
      <c r="F1677" s="198" t="s">
        <v>1329</v>
      </c>
      <c r="H1677" s="199" t="s">
        <v>5</v>
      </c>
      <c r="I1677" s="200"/>
      <c r="L1677" s="195"/>
      <c r="M1677" s="201"/>
      <c r="N1677" s="202"/>
      <c r="O1677" s="202"/>
      <c r="P1677" s="202"/>
      <c r="Q1677" s="202"/>
      <c r="R1677" s="202"/>
      <c r="S1677" s="202"/>
      <c r="T1677" s="203"/>
      <c r="AT1677" s="199" t="s">
        <v>196</v>
      </c>
      <c r="AU1677" s="199" t="s">
        <v>80</v>
      </c>
      <c r="AV1677" s="12" t="s">
        <v>24</v>
      </c>
      <c r="AW1677" s="12" t="s">
        <v>37</v>
      </c>
      <c r="AX1677" s="12" t="s">
        <v>73</v>
      </c>
      <c r="AY1677" s="199" t="s">
        <v>187</v>
      </c>
    </row>
    <row r="1678" spans="2:65" s="12" customFormat="1">
      <c r="B1678" s="195"/>
      <c r="D1678" s="196" t="s">
        <v>196</v>
      </c>
      <c r="E1678" s="197" t="s">
        <v>5</v>
      </c>
      <c r="F1678" s="198" t="s">
        <v>480</v>
      </c>
      <c r="H1678" s="199" t="s">
        <v>5</v>
      </c>
      <c r="I1678" s="200"/>
      <c r="L1678" s="195"/>
      <c r="M1678" s="201"/>
      <c r="N1678" s="202"/>
      <c r="O1678" s="202"/>
      <c r="P1678" s="202"/>
      <c r="Q1678" s="202"/>
      <c r="R1678" s="202"/>
      <c r="S1678" s="202"/>
      <c r="T1678" s="203"/>
      <c r="AT1678" s="199" t="s">
        <v>196</v>
      </c>
      <c r="AU1678" s="199" t="s">
        <v>80</v>
      </c>
      <c r="AV1678" s="12" t="s">
        <v>24</v>
      </c>
      <c r="AW1678" s="12" t="s">
        <v>37</v>
      </c>
      <c r="AX1678" s="12" t="s">
        <v>73</v>
      </c>
      <c r="AY1678" s="199" t="s">
        <v>187</v>
      </c>
    </row>
    <row r="1679" spans="2:65" s="13" customFormat="1">
      <c r="B1679" s="204"/>
      <c r="D1679" s="196" t="s">
        <v>196</v>
      </c>
      <c r="E1679" s="205" t="s">
        <v>5</v>
      </c>
      <c r="F1679" s="206" t="s">
        <v>1337</v>
      </c>
      <c r="H1679" s="207">
        <v>20.913</v>
      </c>
      <c r="I1679" s="208"/>
      <c r="L1679" s="204"/>
      <c r="M1679" s="209"/>
      <c r="N1679" s="210"/>
      <c r="O1679" s="210"/>
      <c r="P1679" s="210"/>
      <c r="Q1679" s="210"/>
      <c r="R1679" s="210"/>
      <c r="S1679" s="210"/>
      <c r="T1679" s="211"/>
      <c r="AT1679" s="205" t="s">
        <v>196</v>
      </c>
      <c r="AU1679" s="205" t="s">
        <v>80</v>
      </c>
      <c r="AV1679" s="13" t="s">
        <v>80</v>
      </c>
      <c r="AW1679" s="13" t="s">
        <v>37</v>
      </c>
      <c r="AX1679" s="13" t="s">
        <v>73</v>
      </c>
      <c r="AY1679" s="205" t="s">
        <v>187</v>
      </c>
    </row>
    <row r="1680" spans="2:65" s="12" customFormat="1">
      <c r="B1680" s="195"/>
      <c r="D1680" s="196" t="s">
        <v>196</v>
      </c>
      <c r="E1680" s="197" t="s">
        <v>5</v>
      </c>
      <c r="F1680" s="198" t="s">
        <v>458</v>
      </c>
      <c r="H1680" s="199" t="s">
        <v>5</v>
      </c>
      <c r="I1680" s="200"/>
      <c r="L1680" s="195"/>
      <c r="M1680" s="201"/>
      <c r="N1680" s="202"/>
      <c r="O1680" s="202"/>
      <c r="P1680" s="202"/>
      <c r="Q1680" s="202"/>
      <c r="R1680" s="202"/>
      <c r="S1680" s="202"/>
      <c r="T1680" s="203"/>
      <c r="AT1680" s="199" t="s">
        <v>196</v>
      </c>
      <c r="AU1680" s="199" t="s">
        <v>80</v>
      </c>
      <c r="AV1680" s="12" t="s">
        <v>24</v>
      </c>
      <c r="AW1680" s="12" t="s">
        <v>37</v>
      </c>
      <c r="AX1680" s="12" t="s">
        <v>73</v>
      </c>
      <c r="AY1680" s="199" t="s">
        <v>187</v>
      </c>
    </row>
    <row r="1681" spans="2:65" s="13" customFormat="1">
      <c r="B1681" s="204"/>
      <c r="D1681" s="196" t="s">
        <v>196</v>
      </c>
      <c r="E1681" s="205" t="s">
        <v>5</v>
      </c>
      <c r="F1681" s="206" t="s">
        <v>1338</v>
      </c>
      <c r="H1681" s="207">
        <v>34.475999999999999</v>
      </c>
      <c r="I1681" s="208"/>
      <c r="L1681" s="204"/>
      <c r="M1681" s="209"/>
      <c r="N1681" s="210"/>
      <c r="O1681" s="210"/>
      <c r="P1681" s="210"/>
      <c r="Q1681" s="210"/>
      <c r="R1681" s="210"/>
      <c r="S1681" s="210"/>
      <c r="T1681" s="211"/>
      <c r="AT1681" s="205" t="s">
        <v>196</v>
      </c>
      <c r="AU1681" s="205" t="s">
        <v>80</v>
      </c>
      <c r="AV1681" s="13" t="s">
        <v>80</v>
      </c>
      <c r="AW1681" s="13" t="s">
        <v>37</v>
      </c>
      <c r="AX1681" s="13" t="s">
        <v>73</v>
      </c>
      <c r="AY1681" s="205" t="s">
        <v>187</v>
      </c>
    </row>
    <row r="1682" spans="2:65" s="14" customFormat="1">
      <c r="B1682" s="212"/>
      <c r="D1682" s="196" t="s">
        <v>196</v>
      </c>
      <c r="E1682" s="213" t="s">
        <v>5</v>
      </c>
      <c r="F1682" s="214" t="s">
        <v>201</v>
      </c>
      <c r="H1682" s="215">
        <v>55.389000000000003</v>
      </c>
      <c r="I1682" s="216"/>
      <c r="L1682" s="212"/>
      <c r="M1682" s="217"/>
      <c r="N1682" s="218"/>
      <c r="O1682" s="218"/>
      <c r="P1682" s="218"/>
      <c r="Q1682" s="218"/>
      <c r="R1682" s="218"/>
      <c r="S1682" s="218"/>
      <c r="T1682" s="219"/>
      <c r="AT1682" s="213" t="s">
        <v>196</v>
      </c>
      <c r="AU1682" s="213" t="s">
        <v>80</v>
      </c>
      <c r="AV1682" s="14" t="s">
        <v>202</v>
      </c>
      <c r="AW1682" s="14" t="s">
        <v>37</v>
      </c>
      <c r="AX1682" s="14" t="s">
        <v>73</v>
      </c>
      <c r="AY1682" s="213" t="s">
        <v>187</v>
      </c>
    </row>
    <row r="1683" spans="2:65" s="15" customFormat="1">
      <c r="B1683" s="220"/>
      <c r="D1683" s="221" t="s">
        <v>196</v>
      </c>
      <c r="E1683" s="222" t="s">
        <v>5</v>
      </c>
      <c r="F1683" s="223" t="s">
        <v>203</v>
      </c>
      <c r="H1683" s="224">
        <v>55.389000000000003</v>
      </c>
      <c r="I1683" s="225"/>
      <c r="L1683" s="220"/>
      <c r="M1683" s="226"/>
      <c r="N1683" s="227"/>
      <c r="O1683" s="227"/>
      <c r="P1683" s="227"/>
      <c r="Q1683" s="227"/>
      <c r="R1683" s="227"/>
      <c r="S1683" s="227"/>
      <c r="T1683" s="228"/>
      <c r="AT1683" s="229" t="s">
        <v>196</v>
      </c>
      <c r="AU1683" s="229" t="s">
        <v>80</v>
      </c>
      <c r="AV1683" s="15" t="s">
        <v>194</v>
      </c>
      <c r="AW1683" s="15" t="s">
        <v>37</v>
      </c>
      <c r="AX1683" s="15" t="s">
        <v>24</v>
      </c>
      <c r="AY1683" s="229" t="s">
        <v>187</v>
      </c>
    </row>
    <row r="1684" spans="2:65" s="1" customFormat="1" ht="44.25" customHeight="1">
      <c r="B1684" s="182"/>
      <c r="C1684" s="183" t="s">
        <v>1339</v>
      </c>
      <c r="D1684" s="183" t="s">
        <v>189</v>
      </c>
      <c r="E1684" s="184" t="s">
        <v>1340</v>
      </c>
      <c r="F1684" s="185" t="s">
        <v>1334</v>
      </c>
      <c r="G1684" s="186" t="s">
        <v>277</v>
      </c>
      <c r="H1684" s="187">
        <v>109.42</v>
      </c>
      <c r="I1684" s="188"/>
      <c r="J1684" s="189">
        <f>ROUND(I1684*H1684,2)</f>
        <v>0</v>
      </c>
      <c r="K1684" s="185" t="s">
        <v>5</v>
      </c>
      <c r="L1684" s="42"/>
      <c r="M1684" s="190" t="s">
        <v>5</v>
      </c>
      <c r="N1684" s="191" t="s">
        <v>44</v>
      </c>
      <c r="O1684" s="43"/>
      <c r="P1684" s="192">
        <f>O1684*H1684</f>
        <v>0</v>
      </c>
      <c r="Q1684" s="192">
        <v>4.6190000000000002E-2</v>
      </c>
      <c r="R1684" s="192">
        <f>Q1684*H1684</f>
        <v>5.0541098</v>
      </c>
      <c r="S1684" s="192">
        <v>0</v>
      </c>
      <c r="T1684" s="193">
        <f>S1684*H1684</f>
        <v>0</v>
      </c>
      <c r="AR1684" s="25" t="s">
        <v>126</v>
      </c>
      <c r="AT1684" s="25" t="s">
        <v>189</v>
      </c>
      <c r="AU1684" s="25" t="s">
        <v>80</v>
      </c>
      <c r="AY1684" s="25" t="s">
        <v>187</v>
      </c>
      <c r="BE1684" s="194">
        <f>IF(N1684="základní",J1684,0)</f>
        <v>0</v>
      </c>
      <c r="BF1684" s="194">
        <f>IF(N1684="snížená",J1684,0)</f>
        <v>0</v>
      </c>
      <c r="BG1684" s="194">
        <f>IF(N1684="zákl. přenesená",J1684,0)</f>
        <v>0</v>
      </c>
      <c r="BH1684" s="194">
        <f>IF(N1684="sníž. přenesená",J1684,0)</f>
        <v>0</v>
      </c>
      <c r="BI1684" s="194">
        <f>IF(N1684="nulová",J1684,0)</f>
        <v>0</v>
      </c>
      <c r="BJ1684" s="25" t="s">
        <v>24</v>
      </c>
      <c r="BK1684" s="194">
        <f>ROUND(I1684*H1684,2)</f>
        <v>0</v>
      </c>
      <c r="BL1684" s="25" t="s">
        <v>126</v>
      </c>
      <c r="BM1684" s="25" t="s">
        <v>1341</v>
      </c>
    </row>
    <row r="1685" spans="2:65" s="12" customFormat="1">
      <c r="B1685" s="195"/>
      <c r="D1685" s="196" t="s">
        <v>196</v>
      </c>
      <c r="E1685" s="197" t="s">
        <v>5</v>
      </c>
      <c r="F1685" s="198" t="s">
        <v>1336</v>
      </c>
      <c r="H1685" s="199" t="s">
        <v>5</v>
      </c>
      <c r="I1685" s="200"/>
      <c r="L1685" s="195"/>
      <c r="M1685" s="201"/>
      <c r="N1685" s="202"/>
      <c r="O1685" s="202"/>
      <c r="P1685" s="202"/>
      <c r="Q1685" s="202"/>
      <c r="R1685" s="202"/>
      <c r="S1685" s="202"/>
      <c r="T1685" s="203"/>
      <c r="AT1685" s="199" t="s">
        <v>196</v>
      </c>
      <c r="AU1685" s="199" t="s">
        <v>80</v>
      </c>
      <c r="AV1685" s="12" t="s">
        <v>24</v>
      </c>
      <c r="AW1685" s="12" t="s">
        <v>37</v>
      </c>
      <c r="AX1685" s="12" t="s">
        <v>73</v>
      </c>
      <c r="AY1685" s="199" t="s">
        <v>187</v>
      </c>
    </row>
    <row r="1686" spans="2:65" s="12" customFormat="1">
      <c r="B1686" s="195"/>
      <c r="D1686" s="196" t="s">
        <v>196</v>
      </c>
      <c r="E1686" s="197" t="s">
        <v>5</v>
      </c>
      <c r="F1686" s="198" t="s">
        <v>1328</v>
      </c>
      <c r="H1686" s="199" t="s">
        <v>5</v>
      </c>
      <c r="I1686" s="200"/>
      <c r="L1686" s="195"/>
      <c r="M1686" s="201"/>
      <c r="N1686" s="202"/>
      <c r="O1686" s="202"/>
      <c r="P1686" s="202"/>
      <c r="Q1686" s="202"/>
      <c r="R1686" s="202"/>
      <c r="S1686" s="202"/>
      <c r="T1686" s="203"/>
      <c r="AT1686" s="199" t="s">
        <v>196</v>
      </c>
      <c r="AU1686" s="199" t="s">
        <v>80</v>
      </c>
      <c r="AV1686" s="12" t="s">
        <v>24</v>
      </c>
      <c r="AW1686" s="12" t="s">
        <v>37</v>
      </c>
      <c r="AX1686" s="12" t="s">
        <v>73</v>
      </c>
      <c r="AY1686" s="199" t="s">
        <v>187</v>
      </c>
    </row>
    <row r="1687" spans="2:65" s="12" customFormat="1">
      <c r="B1687" s="195"/>
      <c r="D1687" s="196" t="s">
        <v>196</v>
      </c>
      <c r="E1687" s="197" t="s">
        <v>5</v>
      </c>
      <c r="F1687" s="198" t="s">
        <v>1342</v>
      </c>
      <c r="H1687" s="199" t="s">
        <v>5</v>
      </c>
      <c r="I1687" s="200"/>
      <c r="L1687" s="195"/>
      <c r="M1687" s="201"/>
      <c r="N1687" s="202"/>
      <c r="O1687" s="202"/>
      <c r="P1687" s="202"/>
      <c r="Q1687" s="202"/>
      <c r="R1687" s="202"/>
      <c r="S1687" s="202"/>
      <c r="T1687" s="203"/>
      <c r="AT1687" s="199" t="s">
        <v>196</v>
      </c>
      <c r="AU1687" s="199" t="s">
        <v>80</v>
      </c>
      <c r="AV1687" s="12" t="s">
        <v>24</v>
      </c>
      <c r="AW1687" s="12" t="s">
        <v>37</v>
      </c>
      <c r="AX1687" s="12" t="s">
        <v>73</v>
      </c>
      <c r="AY1687" s="199" t="s">
        <v>187</v>
      </c>
    </row>
    <row r="1688" spans="2:65" s="12" customFormat="1">
      <c r="B1688" s="195"/>
      <c r="D1688" s="196" t="s">
        <v>196</v>
      </c>
      <c r="E1688" s="197" t="s">
        <v>5</v>
      </c>
      <c r="F1688" s="198" t="s">
        <v>480</v>
      </c>
      <c r="H1688" s="199" t="s">
        <v>5</v>
      </c>
      <c r="I1688" s="200"/>
      <c r="L1688" s="195"/>
      <c r="M1688" s="201"/>
      <c r="N1688" s="202"/>
      <c r="O1688" s="202"/>
      <c r="P1688" s="202"/>
      <c r="Q1688" s="202"/>
      <c r="R1688" s="202"/>
      <c r="S1688" s="202"/>
      <c r="T1688" s="203"/>
      <c r="AT1688" s="199" t="s">
        <v>196</v>
      </c>
      <c r="AU1688" s="199" t="s">
        <v>80</v>
      </c>
      <c r="AV1688" s="12" t="s">
        <v>24</v>
      </c>
      <c r="AW1688" s="12" t="s">
        <v>37</v>
      </c>
      <c r="AX1688" s="12" t="s">
        <v>73</v>
      </c>
      <c r="AY1688" s="199" t="s">
        <v>187</v>
      </c>
    </row>
    <row r="1689" spans="2:65" s="13" customFormat="1">
      <c r="B1689" s="204"/>
      <c r="D1689" s="196" t="s">
        <v>196</v>
      </c>
      <c r="E1689" s="205" t="s">
        <v>5</v>
      </c>
      <c r="F1689" s="206" t="s">
        <v>1343</v>
      </c>
      <c r="H1689" s="207">
        <v>49.875</v>
      </c>
      <c r="I1689" s="208"/>
      <c r="L1689" s="204"/>
      <c r="M1689" s="209"/>
      <c r="N1689" s="210"/>
      <c r="O1689" s="210"/>
      <c r="P1689" s="210"/>
      <c r="Q1689" s="210"/>
      <c r="R1689" s="210"/>
      <c r="S1689" s="210"/>
      <c r="T1689" s="211"/>
      <c r="AT1689" s="205" t="s">
        <v>196</v>
      </c>
      <c r="AU1689" s="205" t="s">
        <v>80</v>
      </c>
      <c r="AV1689" s="13" t="s">
        <v>80</v>
      </c>
      <c r="AW1689" s="13" t="s">
        <v>37</v>
      </c>
      <c r="AX1689" s="13" t="s">
        <v>73</v>
      </c>
      <c r="AY1689" s="205" t="s">
        <v>187</v>
      </c>
    </row>
    <row r="1690" spans="2:65" s="13" customFormat="1">
      <c r="B1690" s="204"/>
      <c r="D1690" s="196" t="s">
        <v>196</v>
      </c>
      <c r="E1690" s="205" t="s">
        <v>5</v>
      </c>
      <c r="F1690" s="206" t="s">
        <v>1344</v>
      </c>
      <c r="H1690" s="207">
        <v>14.664999999999999</v>
      </c>
      <c r="I1690" s="208"/>
      <c r="L1690" s="204"/>
      <c r="M1690" s="209"/>
      <c r="N1690" s="210"/>
      <c r="O1690" s="210"/>
      <c r="P1690" s="210"/>
      <c r="Q1690" s="210"/>
      <c r="R1690" s="210"/>
      <c r="S1690" s="210"/>
      <c r="T1690" s="211"/>
      <c r="AT1690" s="205" t="s">
        <v>196</v>
      </c>
      <c r="AU1690" s="205" t="s">
        <v>80</v>
      </c>
      <c r="AV1690" s="13" t="s">
        <v>80</v>
      </c>
      <c r="AW1690" s="13" t="s">
        <v>37</v>
      </c>
      <c r="AX1690" s="13" t="s">
        <v>73</v>
      </c>
      <c r="AY1690" s="205" t="s">
        <v>187</v>
      </c>
    </row>
    <row r="1691" spans="2:65" s="12" customFormat="1">
      <c r="B1691" s="195"/>
      <c r="D1691" s="196" t="s">
        <v>196</v>
      </c>
      <c r="E1691" s="197" t="s">
        <v>5</v>
      </c>
      <c r="F1691" s="198" t="s">
        <v>458</v>
      </c>
      <c r="H1691" s="199" t="s">
        <v>5</v>
      </c>
      <c r="I1691" s="200"/>
      <c r="L1691" s="195"/>
      <c r="M1691" s="201"/>
      <c r="N1691" s="202"/>
      <c r="O1691" s="202"/>
      <c r="P1691" s="202"/>
      <c r="Q1691" s="202"/>
      <c r="R1691" s="202"/>
      <c r="S1691" s="202"/>
      <c r="T1691" s="203"/>
      <c r="AT1691" s="199" t="s">
        <v>196</v>
      </c>
      <c r="AU1691" s="199" t="s">
        <v>80</v>
      </c>
      <c r="AV1691" s="12" t="s">
        <v>24</v>
      </c>
      <c r="AW1691" s="12" t="s">
        <v>37</v>
      </c>
      <c r="AX1691" s="12" t="s">
        <v>73</v>
      </c>
      <c r="AY1691" s="199" t="s">
        <v>187</v>
      </c>
    </row>
    <row r="1692" spans="2:65" s="13" customFormat="1">
      <c r="B1692" s="204"/>
      <c r="D1692" s="196" t="s">
        <v>196</v>
      </c>
      <c r="E1692" s="205" t="s">
        <v>5</v>
      </c>
      <c r="F1692" s="206" t="s">
        <v>1345</v>
      </c>
      <c r="H1692" s="207">
        <v>44.88</v>
      </c>
      <c r="I1692" s="208"/>
      <c r="L1692" s="204"/>
      <c r="M1692" s="209"/>
      <c r="N1692" s="210"/>
      <c r="O1692" s="210"/>
      <c r="P1692" s="210"/>
      <c r="Q1692" s="210"/>
      <c r="R1692" s="210"/>
      <c r="S1692" s="210"/>
      <c r="T1692" s="211"/>
      <c r="AT1692" s="205" t="s">
        <v>196</v>
      </c>
      <c r="AU1692" s="205" t="s">
        <v>80</v>
      </c>
      <c r="AV1692" s="13" t="s">
        <v>80</v>
      </c>
      <c r="AW1692" s="13" t="s">
        <v>37</v>
      </c>
      <c r="AX1692" s="13" t="s">
        <v>73</v>
      </c>
      <c r="AY1692" s="205" t="s">
        <v>187</v>
      </c>
    </row>
    <row r="1693" spans="2:65" s="14" customFormat="1">
      <c r="B1693" s="212"/>
      <c r="D1693" s="196" t="s">
        <v>196</v>
      </c>
      <c r="E1693" s="213" t="s">
        <v>5</v>
      </c>
      <c r="F1693" s="214" t="s">
        <v>201</v>
      </c>
      <c r="H1693" s="215">
        <v>109.42</v>
      </c>
      <c r="I1693" s="216"/>
      <c r="L1693" s="212"/>
      <c r="M1693" s="217"/>
      <c r="N1693" s="218"/>
      <c r="O1693" s="218"/>
      <c r="P1693" s="218"/>
      <c r="Q1693" s="218"/>
      <c r="R1693" s="218"/>
      <c r="S1693" s="218"/>
      <c r="T1693" s="219"/>
      <c r="AT1693" s="213" t="s">
        <v>196</v>
      </c>
      <c r="AU1693" s="213" t="s">
        <v>80</v>
      </c>
      <c r="AV1693" s="14" t="s">
        <v>202</v>
      </c>
      <c r="AW1693" s="14" t="s">
        <v>37</v>
      </c>
      <c r="AX1693" s="14" t="s">
        <v>73</v>
      </c>
      <c r="AY1693" s="213" t="s">
        <v>187</v>
      </c>
    </row>
    <row r="1694" spans="2:65" s="15" customFormat="1">
      <c r="B1694" s="220"/>
      <c r="D1694" s="221" t="s">
        <v>196</v>
      </c>
      <c r="E1694" s="222" t="s">
        <v>5</v>
      </c>
      <c r="F1694" s="223" t="s">
        <v>203</v>
      </c>
      <c r="H1694" s="224">
        <v>109.42</v>
      </c>
      <c r="I1694" s="225"/>
      <c r="L1694" s="220"/>
      <c r="M1694" s="226"/>
      <c r="N1694" s="227"/>
      <c r="O1694" s="227"/>
      <c r="P1694" s="227"/>
      <c r="Q1694" s="227"/>
      <c r="R1694" s="227"/>
      <c r="S1694" s="227"/>
      <c r="T1694" s="228"/>
      <c r="AT1694" s="229" t="s">
        <v>196</v>
      </c>
      <c r="AU1694" s="229" t="s">
        <v>80</v>
      </c>
      <c r="AV1694" s="15" t="s">
        <v>194</v>
      </c>
      <c r="AW1694" s="15" t="s">
        <v>37</v>
      </c>
      <c r="AX1694" s="15" t="s">
        <v>24</v>
      </c>
      <c r="AY1694" s="229" t="s">
        <v>187</v>
      </c>
    </row>
    <row r="1695" spans="2:65" s="1" customFormat="1" ht="57" customHeight="1">
      <c r="B1695" s="182"/>
      <c r="C1695" s="183" t="s">
        <v>1346</v>
      </c>
      <c r="D1695" s="183" t="s">
        <v>189</v>
      </c>
      <c r="E1695" s="184" t="s">
        <v>1347</v>
      </c>
      <c r="F1695" s="185" t="s">
        <v>1348</v>
      </c>
      <c r="G1695" s="186" t="s">
        <v>277</v>
      </c>
      <c r="H1695" s="187">
        <v>10.37</v>
      </c>
      <c r="I1695" s="188"/>
      <c r="J1695" s="189">
        <f>ROUND(I1695*H1695,2)</f>
        <v>0</v>
      </c>
      <c r="K1695" s="185" t="s">
        <v>193</v>
      </c>
      <c r="L1695" s="42"/>
      <c r="M1695" s="190" t="s">
        <v>5</v>
      </c>
      <c r="N1695" s="191" t="s">
        <v>44</v>
      </c>
      <c r="O1695" s="43"/>
      <c r="P1695" s="192">
        <f>O1695*H1695</f>
        <v>0</v>
      </c>
      <c r="Q1695" s="192">
        <v>4.8669999999999998E-2</v>
      </c>
      <c r="R1695" s="192">
        <f>Q1695*H1695</f>
        <v>0.50470789999999999</v>
      </c>
      <c r="S1695" s="192">
        <v>0</v>
      </c>
      <c r="T1695" s="193">
        <f>S1695*H1695</f>
        <v>0</v>
      </c>
      <c r="AR1695" s="25" t="s">
        <v>126</v>
      </c>
      <c r="AT1695" s="25" t="s">
        <v>189</v>
      </c>
      <c r="AU1695" s="25" t="s">
        <v>80</v>
      </c>
      <c r="AY1695" s="25" t="s">
        <v>187</v>
      </c>
      <c r="BE1695" s="194">
        <f>IF(N1695="základní",J1695,0)</f>
        <v>0</v>
      </c>
      <c r="BF1695" s="194">
        <f>IF(N1695="snížená",J1695,0)</f>
        <v>0</v>
      </c>
      <c r="BG1695" s="194">
        <f>IF(N1695="zákl. přenesená",J1695,0)</f>
        <v>0</v>
      </c>
      <c r="BH1695" s="194">
        <f>IF(N1695="sníž. přenesená",J1695,0)</f>
        <v>0</v>
      </c>
      <c r="BI1695" s="194">
        <f>IF(N1695="nulová",J1695,0)</f>
        <v>0</v>
      </c>
      <c r="BJ1695" s="25" t="s">
        <v>24</v>
      </c>
      <c r="BK1695" s="194">
        <f>ROUND(I1695*H1695,2)</f>
        <v>0</v>
      </c>
      <c r="BL1695" s="25" t="s">
        <v>126</v>
      </c>
      <c r="BM1695" s="25" t="s">
        <v>1349</v>
      </c>
    </row>
    <row r="1696" spans="2:65" s="12" customFormat="1">
      <c r="B1696" s="195"/>
      <c r="D1696" s="196" t="s">
        <v>196</v>
      </c>
      <c r="E1696" s="197" t="s">
        <v>5</v>
      </c>
      <c r="F1696" s="198" t="s">
        <v>1336</v>
      </c>
      <c r="H1696" s="199" t="s">
        <v>5</v>
      </c>
      <c r="I1696" s="200"/>
      <c r="L1696" s="195"/>
      <c r="M1696" s="201"/>
      <c r="N1696" s="202"/>
      <c r="O1696" s="202"/>
      <c r="P1696" s="202"/>
      <c r="Q1696" s="202"/>
      <c r="R1696" s="202"/>
      <c r="S1696" s="202"/>
      <c r="T1696" s="203"/>
      <c r="AT1696" s="199" t="s">
        <v>196</v>
      </c>
      <c r="AU1696" s="199" t="s">
        <v>80</v>
      </c>
      <c r="AV1696" s="12" t="s">
        <v>24</v>
      </c>
      <c r="AW1696" s="12" t="s">
        <v>37</v>
      </c>
      <c r="AX1696" s="12" t="s">
        <v>73</v>
      </c>
      <c r="AY1696" s="199" t="s">
        <v>187</v>
      </c>
    </row>
    <row r="1697" spans="2:65" s="12" customFormat="1">
      <c r="B1697" s="195"/>
      <c r="D1697" s="196" t="s">
        <v>196</v>
      </c>
      <c r="E1697" s="197" t="s">
        <v>5</v>
      </c>
      <c r="F1697" s="198" t="s">
        <v>1328</v>
      </c>
      <c r="H1697" s="199" t="s">
        <v>5</v>
      </c>
      <c r="I1697" s="200"/>
      <c r="L1697" s="195"/>
      <c r="M1697" s="201"/>
      <c r="N1697" s="202"/>
      <c r="O1697" s="202"/>
      <c r="P1697" s="202"/>
      <c r="Q1697" s="202"/>
      <c r="R1697" s="202"/>
      <c r="S1697" s="202"/>
      <c r="T1697" s="203"/>
      <c r="AT1697" s="199" t="s">
        <v>196</v>
      </c>
      <c r="AU1697" s="199" t="s">
        <v>80</v>
      </c>
      <c r="AV1697" s="12" t="s">
        <v>24</v>
      </c>
      <c r="AW1697" s="12" t="s">
        <v>37</v>
      </c>
      <c r="AX1697" s="12" t="s">
        <v>73</v>
      </c>
      <c r="AY1697" s="199" t="s">
        <v>187</v>
      </c>
    </row>
    <row r="1698" spans="2:65" s="12" customFormat="1">
      <c r="B1698" s="195"/>
      <c r="D1698" s="196" t="s">
        <v>196</v>
      </c>
      <c r="E1698" s="197" t="s">
        <v>5</v>
      </c>
      <c r="F1698" s="198" t="s">
        <v>1350</v>
      </c>
      <c r="H1698" s="199" t="s">
        <v>5</v>
      </c>
      <c r="I1698" s="200"/>
      <c r="L1698" s="195"/>
      <c r="M1698" s="201"/>
      <c r="N1698" s="202"/>
      <c r="O1698" s="202"/>
      <c r="P1698" s="202"/>
      <c r="Q1698" s="202"/>
      <c r="R1698" s="202"/>
      <c r="S1698" s="202"/>
      <c r="T1698" s="203"/>
      <c r="AT1698" s="199" t="s">
        <v>196</v>
      </c>
      <c r="AU1698" s="199" t="s">
        <v>80</v>
      </c>
      <c r="AV1698" s="12" t="s">
        <v>24</v>
      </c>
      <c r="AW1698" s="12" t="s">
        <v>37</v>
      </c>
      <c r="AX1698" s="12" t="s">
        <v>73</v>
      </c>
      <c r="AY1698" s="199" t="s">
        <v>187</v>
      </c>
    </row>
    <row r="1699" spans="2:65" s="12" customFormat="1">
      <c r="B1699" s="195"/>
      <c r="D1699" s="196" t="s">
        <v>196</v>
      </c>
      <c r="E1699" s="197" t="s">
        <v>5</v>
      </c>
      <c r="F1699" s="198" t="s">
        <v>458</v>
      </c>
      <c r="H1699" s="199" t="s">
        <v>5</v>
      </c>
      <c r="I1699" s="200"/>
      <c r="L1699" s="195"/>
      <c r="M1699" s="201"/>
      <c r="N1699" s="202"/>
      <c r="O1699" s="202"/>
      <c r="P1699" s="202"/>
      <c r="Q1699" s="202"/>
      <c r="R1699" s="202"/>
      <c r="S1699" s="202"/>
      <c r="T1699" s="203"/>
      <c r="AT1699" s="199" t="s">
        <v>196</v>
      </c>
      <c r="AU1699" s="199" t="s">
        <v>80</v>
      </c>
      <c r="AV1699" s="12" t="s">
        <v>24</v>
      </c>
      <c r="AW1699" s="12" t="s">
        <v>37</v>
      </c>
      <c r="AX1699" s="12" t="s">
        <v>73</v>
      </c>
      <c r="AY1699" s="199" t="s">
        <v>187</v>
      </c>
    </row>
    <row r="1700" spans="2:65" s="13" customFormat="1">
      <c r="B1700" s="204"/>
      <c r="D1700" s="196" t="s">
        <v>196</v>
      </c>
      <c r="E1700" s="205" t="s">
        <v>5</v>
      </c>
      <c r="F1700" s="206" t="s">
        <v>1351</v>
      </c>
      <c r="H1700" s="207">
        <v>10.37</v>
      </c>
      <c r="I1700" s="208"/>
      <c r="L1700" s="204"/>
      <c r="M1700" s="209"/>
      <c r="N1700" s="210"/>
      <c r="O1700" s="210"/>
      <c r="P1700" s="210"/>
      <c r="Q1700" s="210"/>
      <c r="R1700" s="210"/>
      <c r="S1700" s="210"/>
      <c r="T1700" s="211"/>
      <c r="AT1700" s="205" t="s">
        <v>196</v>
      </c>
      <c r="AU1700" s="205" t="s">
        <v>80</v>
      </c>
      <c r="AV1700" s="13" t="s">
        <v>80</v>
      </c>
      <c r="AW1700" s="13" t="s">
        <v>37</v>
      </c>
      <c r="AX1700" s="13" t="s">
        <v>73</v>
      </c>
      <c r="AY1700" s="205" t="s">
        <v>187</v>
      </c>
    </row>
    <row r="1701" spans="2:65" s="14" customFormat="1">
      <c r="B1701" s="212"/>
      <c r="D1701" s="196" t="s">
        <v>196</v>
      </c>
      <c r="E1701" s="213" t="s">
        <v>5</v>
      </c>
      <c r="F1701" s="214" t="s">
        <v>201</v>
      </c>
      <c r="H1701" s="215">
        <v>10.37</v>
      </c>
      <c r="I1701" s="216"/>
      <c r="L1701" s="212"/>
      <c r="M1701" s="217"/>
      <c r="N1701" s="218"/>
      <c r="O1701" s="218"/>
      <c r="P1701" s="218"/>
      <c r="Q1701" s="218"/>
      <c r="R1701" s="218"/>
      <c r="S1701" s="218"/>
      <c r="T1701" s="219"/>
      <c r="AT1701" s="213" t="s">
        <v>196</v>
      </c>
      <c r="AU1701" s="213" t="s">
        <v>80</v>
      </c>
      <c r="AV1701" s="14" t="s">
        <v>202</v>
      </c>
      <c r="AW1701" s="14" t="s">
        <v>37</v>
      </c>
      <c r="AX1701" s="14" t="s">
        <v>73</v>
      </c>
      <c r="AY1701" s="213" t="s">
        <v>187</v>
      </c>
    </row>
    <row r="1702" spans="2:65" s="15" customFormat="1">
      <c r="B1702" s="220"/>
      <c r="D1702" s="221" t="s">
        <v>196</v>
      </c>
      <c r="E1702" s="222" t="s">
        <v>5</v>
      </c>
      <c r="F1702" s="223" t="s">
        <v>203</v>
      </c>
      <c r="H1702" s="224">
        <v>10.37</v>
      </c>
      <c r="I1702" s="225"/>
      <c r="L1702" s="220"/>
      <c r="M1702" s="226"/>
      <c r="N1702" s="227"/>
      <c r="O1702" s="227"/>
      <c r="P1702" s="227"/>
      <c r="Q1702" s="227"/>
      <c r="R1702" s="227"/>
      <c r="S1702" s="227"/>
      <c r="T1702" s="228"/>
      <c r="AT1702" s="229" t="s">
        <v>196</v>
      </c>
      <c r="AU1702" s="229" t="s">
        <v>80</v>
      </c>
      <c r="AV1702" s="15" t="s">
        <v>194</v>
      </c>
      <c r="AW1702" s="15" t="s">
        <v>37</v>
      </c>
      <c r="AX1702" s="15" t="s">
        <v>24</v>
      </c>
      <c r="AY1702" s="229" t="s">
        <v>187</v>
      </c>
    </row>
    <row r="1703" spans="2:65" s="1" customFormat="1" ht="44.25" customHeight="1">
      <c r="B1703" s="182"/>
      <c r="C1703" s="183" t="s">
        <v>1352</v>
      </c>
      <c r="D1703" s="183" t="s">
        <v>189</v>
      </c>
      <c r="E1703" s="184" t="s">
        <v>1353</v>
      </c>
      <c r="F1703" s="185" t="s">
        <v>1354</v>
      </c>
      <c r="G1703" s="186" t="s">
        <v>277</v>
      </c>
      <c r="H1703" s="187">
        <v>208.25</v>
      </c>
      <c r="I1703" s="188"/>
      <c r="J1703" s="189">
        <f>ROUND(I1703*H1703,2)</f>
        <v>0</v>
      </c>
      <c r="K1703" s="185" t="s">
        <v>193</v>
      </c>
      <c r="L1703" s="42"/>
      <c r="M1703" s="190" t="s">
        <v>5</v>
      </c>
      <c r="N1703" s="191" t="s">
        <v>44</v>
      </c>
      <c r="O1703" s="43"/>
      <c r="P1703" s="192">
        <f>O1703*H1703</f>
        <v>0</v>
      </c>
      <c r="Q1703" s="192">
        <v>2.8217800000000001E-2</v>
      </c>
      <c r="R1703" s="192">
        <f>Q1703*H1703</f>
        <v>5.8763568500000005</v>
      </c>
      <c r="S1703" s="192">
        <v>0</v>
      </c>
      <c r="T1703" s="193">
        <f>S1703*H1703</f>
        <v>0</v>
      </c>
      <c r="AR1703" s="25" t="s">
        <v>126</v>
      </c>
      <c r="AT1703" s="25" t="s">
        <v>189</v>
      </c>
      <c r="AU1703" s="25" t="s">
        <v>80</v>
      </c>
      <c r="AY1703" s="25" t="s">
        <v>187</v>
      </c>
      <c r="BE1703" s="194">
        <f>IF(N1703="základní",J1703,0)</f>
        <v>0</v>
      </c>
      <c r="BF1703" s="194">
        <f>IF(N1703="snížená",J1703,0)</f>
        <v>0</v>
      </c>
      <c r="BG1703" s="194">
        <f>IF(N1703="zákl. přenesená",J1703,0)</f>
        <v>0</v>
      </c>
      <c r="BH1703" s="194">
        <f>IF(N1703="sníž. přenesená",J1703,0)</f>
        <v>0</v>
      </c>
      <c r="BI1703" s="194">
        <f>IF(N1703="nulová",J1703,0)</f>
        <v>0</v>
      </c>
      <c r="BJ1703" s="25" t="s">
        <v>24</v>
      </c>
      <c r="BK1703" s="194">
        <f>ROUND(I1703*H1703,2)</f>
        <v>0</v>
      </c>
      <c r="BL1703" s="25" t="s">
        <v>126</v>
      </c>
      <c r="BM1703" s="25" t="s">
        <v>1355</v>
      </c>
    </row>
    <row r="1704" spans="2:65" s="12" customFormat="1">
      <c r="B1704" s="195"/>
      <c r="D1704" s="196" t="s">
        <v>196</v>
      </c>
      <c r="E1704" s="197" t="s">
        <v>5</v>
      </c>
      <c r="F1704" s="198" t="s">
        <v>1356</v>
      </c>
      <c r="H1704" s="199" t="s">
        <v>5</v>
      </c>
      <c r="I1704" s="200"/>
      <c r="L1704" s="195"/>
      <c r="M1704" s="201"/>
      <c r="N1704" s="202"/>
      <c r="O1704" s="202"/>
      <c r="P1704" s="202"/>
      <c r="Q1704" s="202"/>
      <c r="R1704" s="202"/>
      <c r="S1704" s="202"/>
      <c r="T1704" s="203"/>
      <c r="AT1704" s="199" t="s">
        <v>196</v>
      </c>
      <c r="AU1704" s="199" t="s">
        <v>80</v>
      </c>
      <c r="AV1704" s="12" t="s">
        <v>24</v>
      </c>
      <c r="AW1704" s="12" t="s">
        <v>37</v>
      </c>
      <c r="AX1704" s="12" t="s">
        <v>73</v>
      </c>
      <c r="AY1704" s="199" t="s">
        <v>187</v>
      </c>
    </row>
    <row r="1705" spans="2:65" s="12" customFormat="1">
      <c r="B1705" s="195"/>
      <c r="D1705" s="196" t="s">
        <v>196</v>
      </c>
      <c r="E1705" s="197" t="s">
        <v>5</v>
      </c>
      <c r="F1705" s="198" t="s">
        <v>1173</v>
      </c>
      <c r="H1705" s="199" t="s">
        <v>5</v>
      </c>
      <c r="I1705" s="200"/>
      <c r="L1705" s="195"/>
      <c r="M1705" s="201"/>
      <c r="N1705" s="202"/>
      <c r="O1705" s="202"/>
      <c r="P1705" s="202"/>
      <c r="Q1705" s="202"/>
      <c r="R1705" s="202"/>
      <c r="S1705" s="202"/>
      <c r="T1705" s="203"/>
      <c r="AT1705" s="199" t="s">
        <v>196</v>
      </c>
      <c r="AU1705" s="199" t="s">
        <v>80</v>
      </c>
      <c r="AV1705" s="12" t="s">
        <v>24</v>
      </c>
      <c r="AW1705" s="12" t="s">
        <v>37</v>
      </c>
      <c r="AX1705" s="12" t="s">
        <v>73</v>
      </c>
      <c r="AY1705" s="199" t="s">
        <v>187</v>
      </c>
    </row>
    <row r="1706" spans="2:65" s="12" customFormat="1">
      <c r="B1706" s="195"/>
      <c r="D1706" s="196" t="s">
        <v>196</v>
      </c>
      <c r="E1706" s="197" t="s">
        <v>5</v>
      </c>
      <c r="F1706" s="198" t="s">
        <v>458</v>
      </c>
      <c r="H1706" s="199" t="s">
        <v>5</v>
      </c>
      <c r="I1706" s="200"/>
      <c r="L1706" s="195"/>
      <c r="M1706" s="201"/>
      <c r="N1706" s="202"/>
      <c r="O1706" s="202"/>
      <c r="P1706" s="202"/>
      <c r="Q1706" s="202"/>
      <c r="R1706" s="202"/>
      <c r="S1706" s="202"/>
      <c r="T1706" s="203"/>
      <c r="AT1706" s="199" t="s">
        <v>196</v>
      </c>
      <c r="AU1706" s="199" t="s">
        <v>80</v>
      </c>
      <c r="AV1706" s="12" t="s">
        <v>24</v>
      </c>
      <c r="AW1706" s="12" t="s">
        <v>37</v>
      </c>
      <c r="AX1706" s="12" t="s">
        <v>73</v>
      </c>
      <c r="AY1706" s="199" t="s">
        <v>187</v>
      </c>
    </row>
    <row r="1707" spans="2:65" s="12" customFormat="1">
      <c r="B1707" s="195"/>
      <c r="D1707" s="196" t="s">
        <v>196</v>
      </c>
      <c r="E1707" s="197" t="s">
        <v>5</v>
      </c>
      <c r="F1707" s="198" t="s">
        <v>1191</v>
      </c>
      <c r="H1707" s="199" t="s">
        <v>5</v>
      </c>
      <c r="I1707" s="200"/>
      <c r="L1707" s="195"/>
      <c r="M1707" s="201"/>
      <c r="N1707" s="202"/>
      <c r="O1707" s="202"/>
      <c r="P1707" s="202"/>
      <c r="Q1707" s="202"/>
      <c r="R1707" s="202"/>
      <c r="S1707" s="202"/>
      <c r="T1707" s="203"/>
      <c r="AT1707" s="199" t="s">
        <v>196</v>
      </c>
      <c r="AU1707" s="199" t="s">
        <v>80</v>
      </c>
      <c r="AV1707" s="12" t="s">
        <v>24</v>
      </c>
      <c r="AW1707" s="12" t="s">
        <v>37</v>
      </c>
      <c r="AX1707" s="12" t="s">
        <v>73</v>
      </c>
      <c r="AY1707" s="199" t="s">
        <v>187</v>
      </c>
    </row>
    <row r="1708" spans="2:65" s="13" customFormat="1">
      <c r="B1708" s="204"/>
      <c r="D1708" s="196" t="s">
        <v>196</v>
      </c>
      <c r="E1708" s="205" t="s">
        <v>5</v>
      </c>
      <c r="F1708" s="206" t="s">
        <v>826</v>
      </c>
      <c r="H1708" s="207">
        <v>119.52</v>
      </c>
      <c r="I1708" s="208"/>
      <c r="L1708" s="204"/>
      <c r="M1708" s="209"/>
      <c r="N1708" s="210"/>
      <c r="O1708" s="210"/>
      <c r="P1708" s="210"/>
      <c r="Q1708" s="210"/>
      <c r="R1708" s="210"/>
      <c r="S1708" s="210"/>
      <c r="T1708" s="211"/>
      <c r="AT1708" s="205" t="s">
        <v>196</v>
      </c>
      <c r="AU1708" s="205" t="s">
        <v>80</v>
      </c>
      <c r="AV1708" s="13" t="s">
        <v>80</v>
      </c>
      <c r="AW1708" s="13" t="s">
        <v>37</v>
      </c>
      <c r="AX1708" s="13" t="s">
        <v>73</v>
      </c>
      <c r="AY1708" s="205" t="s">
        <v>187</v>
      </c>
    </row>
    <row r="1709" spans="2:65" s="13" customFormat="1">
      <c r="B1709" s="204"/>
      <c r="D1709" s="196" t="s">
        <v>196</v>
      </c>
      <c r="E1709" s="205" t="s">
        <v>5</v>
      </c>
      <c r="F1709" s="206" t="s">
        <v>827</v>
      </c>
      <c r="H1709" s="207">
        <v>18.55</v>
      </c>
      <c r="I1709" s="208"/>
      <c r="L1709" s="204"/>
      <c r="M1709" s="209"/>
      <c r="N1709" s="210"/>
      <c r="O1709" s="210"/>
      <c r="P1709" s="210"/>
      <c r="Q1709" s="210"/>
      <c r="R1709" s="210"/>
      <c r="S1709" s="210"/>
      <c r="T1709" s="211"/>
      <c r="AT1709" s="205" t="s">
        <v>196</v>
      </c>
      <c r="AU1709" s="205" t="s">
        <v>80</v>
      </c>
      <c r="AV1709" s="13" t="s">
        <v>80</v>
      </c>
      <c r="AW1709" s="13" t="s">
        <v>37</v>
      </c>
      <c r="AX1709" s="13" t="s">
        <v>73</v>
      </c>
      <c r="AY1709" s="205" t="s">
        <v>187</v>
      </c>
    </row>
    <row r="1710" spans="2:65" s="13" customFormat="1">
      <c r="B1710" s="204"/>
      <c r="D1710" s="196" t="s">
        <v>196</v>
      </c>
      <c r="E1710" s="205" t="s">
        <v>5</v>
      </c>
      <c r="F1710" s="206" t="s">
        <v>828</v>
      </c>
      <c r="H1710" s="207">
        <v>15.4</v>
      </c>
      <c r="I1710" s="208"/>
      <c r="L1710" s="204"/>
      <c r="M1710" s="209"/>
      <c r="N1710" s="210"/>
      <c r="O1710" s="210"/>
      <c r="P1710" s="210"/>
      <c r="Q1710" s="210"/>
      <c r="R1710" s="210"/>
      <c r="S1710" s="210"/>
      <c r="T1710" s="211"/>
      <c r="AT1710" s="205" t="s">
        <v>196</v>
      </c>
      <c r="AU1710" s="205" t="s">
        <v>80</v>
      </c>
      <c r="AV1710" s="13" t="s">
        <v>80</v>
      </c>
      <c r="AW1710" s="13" t="s">
        <v>37</v>
      </c>
      <c r="AX1710" s="13" t="s">
        <v>73</v>
      </c>
      <c r="AY1710" s="205" t="s">
        <v>187</v>
      </c>
    </row>
    <row r="1711" spans="2:65" s="13" customFormat="1">
      <c r="B1711" s="204"/>
      <c r="D1711" s="196" t="s">
        <v>196</v>
      </c>
      <c r="E1711" s="205" t="s">
        <v>5</v>
      </c>
      <c r="F1711" s="206" t="s">
        <v>829</v>
      </c>
      <c r="H1711" s="207">
        <v>54.78</v>
      </c>
      <c r="I1711" s="208"/>
      <c r="L1711" s="204"/>
      <c r="M1711" s="209"/>
      <c r="N1711" s="210"/>
      <c r="O1711" s="210"/>
      <c r="P1711" s="210"/>
      <c r="Q1711" s="210"/>
      <c r="R1711" s="210"/>
      <c r="S1711" s="210"/>
      <c r="T1711" s="211"/>
      <c r="AT1711" s="205" t="s">
        <v>196</v>
      </c>
      <c r="AU1711" s="205" t="s">
        <v>80</v>
      </c>
      <c r="AV1711" s="13" t="s">
        <v>80</v>
      </c>
      <c r="AW1711" s="13" t="s">
        <v>37</v>
      </c>
      <c r="AX1711" s="13" t="s">
        <v>73</v>
      </c>
      <c r="AY1711" s="205" t="s">
        <v>187</v>
      </c>
    </row>
    <row r="1712" spans="2:65" s="14" customFormat="1">
      <c r="B1712" s="212"/>
      <c r="D1712" s="196" t="s">
        <v>196</v>
      </c>
      <c r="E1712" s="213" t="s">
        <v>5</v>
      </c>
      <c r="F1712" s="214" t="s">
        <v>201</v>
      </c>
      <c r="H1712" s="215">
        <v>208.25</v>
      </c>
      <c r="I1712" s="216"/>
      <c r="L1712" s="212"/>
      <c r="M1712" s="217"/>
      <c r="N1712" s="218"/>
      <c r="O1712" s="218"/>
      <c r="P1712" s="218"/>
      <c r="Q1712" s="218"/>
      <c r="R1712" s="218"/>
      <c r="S1712" s="218"/>
      <c r="T1712" s="219"/>
      <c r="AT1712" s="213" t="s">
        <v>196</v>
      </c>
      <c r="AU1712" s="213" t="s">
        <v>80</v>
      </c>
      <c r="AV1712" s="14" t="s">
        <v>202</v>
      </c>
      <c r="AW1712" s="14" t="s">
        <v>37</v>
      </c>
      <c r="AX1712" s="14" t="s">
        <v>73</v>
      </c>
      <c r="AY1712" s="213" t="s">
        <v>187</v>
      </c>
    </row>
    <row r="1713" spans="2:65" s="15" customFormat="1">
      <c r="B1713" s="220"/>
      <c r="D1713" s="221" t="s">
        <v>196</v>
      </c>
      <c r="E1713" s="222" t="s">
        <v>5</v>
      </c>
      <c r="F1713" s="223" t="s">
        <v>203</v>
      </c>
      <c r="H1713" s="224">
        <v>208.25</v>
      </c>
      <c r="I1713" s="225"/>
      <c r="L1713" s="220"/>
      <c r="M1713" s="226"/>
      <c r="N1713" s="227"/>
      <c r="O1713" s="227"/>
      <c r="P1713" s="227"/>
      <c r="Q1713" s="227"/>
      <c r="R1713" s="227"/>
      <c r="S1713" s="227"/>
      <c r="T1713" s="228"/>
      <c r="AT1713" s="229" t="s">
        <v>196</v>
      </c>
      <c r="AU1713" s="229" t="s">
        <v>80</v>
      </c>
      <c r="AV1713" s="15" t="s">
        <v>194</v>
      </c>
      <c r="AW1713" s="15" t="s">
        <v>37</v>
      </c>
      <c r="AX1713" s="15" t="s">
        <v>24</v>
      </c>
      <c r="AY1713" s="229" t="s">
        <v>187</v>
      </c>
    </row>
    <row r="1714" spans="2:65" s="1" customFormat="1" ht="57" customHeight="1">
      <c r="B1714" s="182"/>
      <c r="C1714" s="183" t="s">
        <v>1357</v>
      </c>
      <c r="D1714" s="183" t="s">
        <v>189</v>
      </c>
      <c r="E1714" s="184" t="s">
        <v>1358</v>
      </c>
      <c r="F1714" s="185" t="s">
        <v>1359</v>
      </c>
      <c r="G1714" s="186" t="s">
        <v>277</v>
      </c>
      <c r="H1714" s="187">
        <v>21.49</v>
      </c>
      <c r="I1714" s="188"/>
      <c r="J1714" s="189">
        <f>ROUND(I1714*H1714,2)</f>
        <v>0</v>
      </c>
      <c r="K1714" s="185" t="s">
        <v>193</v>
      </c>
      <c r="L1714" s="42"/>
      <c r="M1714" s="190" t="s">
        <v>5</v>
      </c>
      <c r="N1714" s="191" t="s">
        <v>44</v>
      </c>
      <c r="O1714" s="43"/>
      <c r="P1714" s="192">
        <f>O1714*H1714</f>
        <v>0</v>
      </c>
      <c r="Q1714" s="192">
        <v>2.0480000000000002E-2</v>
      </c>
      <c r="R1714" s="192">
        <f>Q1714*H1714</f>
        <v>0.44011519999999998</v>
      </c>
      <c r="S1714" s="192">
        <v>0</v>
      </c>
      <c r="T1714" s="193">
        <f>S1714*H1714</f>
        <v>0</v>
      </c>
      <c r="AR1714" s="25" t="s">
        <v>126</v>
      </c>
      <c r="AT1714" s="25" t="s">
        <v>189</v>
      </c>
      <c r="AU1714" s="25" t="s">
        <v>80</v>
      </c>
      <c r="AY1714" s="25" t="s">
        <v>187</v>
      </c>
      <c r="BE1714" s="194">
        <f>IF(N1714="základní",J1714,0)</f>
        <v>0</v>
      </c>
      <c r="BF1714" s="194">
        <f>IF(N1714="snížená",J1714,0)</f>
        <v>0</v>
      </c>
      <c r="BG1714" s="194">
        <f>IF(N1714="zákl. přenesená",J1714,0)</f>
        <v>0</v>
      </c>
      <c r="BH1714" s="194">
        <f>IF(N1714="sníž. přenesená",J1714,0)</f>
        <v>0</v>
      </c>
      <c r="BI1714" s="194">
        <f>IF(N1714="nulová",J1714,0)</f>
        <v>0</v>
      </c>
      <c r="BJ1714" s="25" t="s">
        <v>24</v>
      </c>
      <c r="BK1714" s="194">
        <f>ROUND(I1714*H1714,2)</f>
        <v>0</v>
      </c>
      <c r="BL1714" s="25" t="s">
        <v>126</v>
      </c>
      <c r="BM1714" s="25" t="s">
        <v>1360</v>
      </c>
    </row>
    <row r="1715" spans="2:65" s="12" customFormat="1">
      <c r="B1715" s="195"/>
      <c r="D1715" s="196" t="s">
        <v>196</v>
      </c>
      <c r="E1715" s="197" t="s">
        <v>5</v>
      </c>
      <c r="F1715" s="198" t="s">
        <v>1361</v>
      </c>
      <c r="H1715" s="199" t="s">
        <v>5</v>
      </c>
      <c r="I1715" s="200"/>
      <c r="L1715" s="195"/>
      <c r="M1715" s="201"/>
      <c r="N1715" s="202"/>
      <c r="O1715" s="202"/>
      <c r="P1715" s="202"/>
      <c r="Q1715" s="202"/>
      <c r="R1715" s="202"/>
      <c r="S1715" s="202"/>
      <c r="T1715" s="203"/>
      <c r="AT1715" s="199" t="s">
        <v>196</v>
      </c>
      <c r="AU1715" s="199" t="s">
        <v>80</v>
      </c>
      <c r="AV1715" s="12" t="s">
        <v>24</v>
      </c>
      <c r="AW1715" s="12" t="s">
        <v>37</v>
      </c>
      <c r="AX1715" s="12" t="s">
        <v>73</v>
      </c>
      <c r="AY1715" s="199" t="s">
        <v>187</v>
      </c>
    </row>
    <row r="1716" spans="2:65" s="12" customFormat="1">
      <c r="B1716" s="195"/>
      <c r="D1716" s="196" t="s">
        <v>196</v>
      </c>
      <c r="E1716" s="197" t="s">
        <v>5</v>
      </c>
      <c r="F1716" s="198" t="s">
        <v>282</v>
      </c>
      <c r="H1716" s="199" t="s">
        <v>5</v>
      </c>
      <c r="I1716" s="200"/>
      <c r="L1716" s="195"/>
      <c r="M1716" s="201"/>
      <c r="N1716" s="202"/>
      <c r="O1716" s="202"/>
      <c r="P1716" s="202"/>
      <c r="Q1716" s="202"/>
      <c r="R1716" s="202"/>
      <c r="S1716" s="202"/>
      <c r="T1716" s="203"/>
      <c r="AT1716" s="199" t="s">
        <v>196</v>
      </c>
      <c r="AU1716" s="199" t="s">
        <v>80</v>
      </c>
      <c r="AV1716" s="12" t="s">
        <v>24</v>
      </c>
      <c r="AW1716" s="12" t="s">
        <v>37</v>
      </c>
      <c r="AX1716" s="12" t="s">
        <v>73</v>
      </c>
      <c r="AY1716" s="199" t="s">
        <v>187</v>
      </c>
    </row>
    <row r="1717" spans="2:65" s="12" customFormat="1">
      <c r="B1717" s="195"/>
      <c r="D1717" s="196" t="s">
        <v>196</v>
      </c>
      <c r="E1717" s="197" t="s">
        <v>5</v>
      </c>
      <c r="F1717" s="198" t="s">
        <v>1362</v>
      </c>
      <c r="H1717" s="199" t="s">
        <v>5</v>
      </c>
      <c r="I1717" s="200"/>
      <c r="L1717" s="195"/>
      <c r="M1717" s="201"/>
      <c r="N1717" s="202"/>
      <c r="O1717" s="202"/>
      <c r="P1717" s="202"/>
      <c r="Q1717" s="202"/>
      <c r="R1717" s="202"/>
      <c r="S1717" s="202"/>
      <c r="T1717" s="203"/>
      <c r="AT1717" s="199" t="s">
        <v>196</v>
      </c>
      <c r="AU1717" s="199" t="s">
        <v>80</v>
      </c>
      <c r="AV1717" s="12" t="s">
        <v>24</v>
      </c>
      <c r="AW1717" s="12" t="s">
        <v>37</v>
      </c>
      <c r="AX1717" s="12" t="s">
        <v>73</v>
      </c>
      <c r="AY1717" s="199" t="s">
        <v>187</v>
      </c>
    </row>
    <row r="1718" spans="2:65" s="12" customFormat="1">
      <c r="B1718" s="195"/>
      <c r="D1718" s="196" t="s">
        <v>196</v>
      </c>
      <c r="E1718" s="197" t="s">
        <v>5</v>
      </c>
      <c r="F1718" s="198" t="s">
        <v>480</v>
      </c>
      <c r="H1718" s="199" t="s">
        <v>5</v>
      </c>
      <c r="I1718" s="200"/>
      <c r="L1718" s="195"/>
      <c r="M1718" s="201"/>
      <c r="N1718" s="202"/>
      <c r="O1718" s="202"/>
      <c r="P1718" s="202"/>
      <c r="Q1718" s="202"/>
      <c r="R1718" s="202"/>
      <c r="S1718" s="202"/>
      <c r="T1718" s="203"/>
      <c r="AT1718" s="199" t="s">
        <v>196</v>
      </c>
      <c r="AU1718" s="199" t="s">
        <v>80</v>
      </c>
      <c r="AV1718" s="12" t="s">
        <v>24</v>
      </c>
      <c r="AW1718" s="12" t="s">
        <v>37</v>
      </c>
      <c r="AX1718" s="12" t="s">
        <v>73</v>
      </c>
      <c r="AY1718" s="199" t="s">
        <v>187</v>
      </c>
    </row>
    <row r="1719" spans="2:65" s="13" customFormat="1">
      <c r="B1719" s="204"/>
      <c r="D1719" s="196" t="s">
        <v>196</v>
      </c>
      <c r="E1719" s="205" t="s">
        <v>5</v>
      </c>
      <c r="F1719" s="206" t="s">
        <v>1363</v>
      </c>
      <c r="H1719" s="207">
        <v>12.81</v>
      </c>
      <c r="I1719" s="208"/>
      <c r="L1719" s="204"/>
      <c r="M1719" s="209"/>
      <c r="N1719" s="210"/>
      <c r="O1719" s="210"/>
      <c r="P1719" s="210"/>
      <c r="Q1719" s="210"/>
      <c r="R1719" s="210"/>
      <c r="S1719" s="210"/>
      <c r="T1719" s="211"/>
      <c r="AT1719" s="205" t="s">
        <v>196</v>
      </c>
      <c r="AU1719" s="205" t="s">
        <v>80</v>
      </c>
      <c r="AV1719" s="13" t="s">
        <v>80</v>
      </c>
      <c r="AW1719" s="13" t="s">
        <v>37</v>
      </c>
      <c r="AX1719" s="13" t="s">
        <v>73</v>
      </c>
      <c r="AY1719" s="205" t="s">
        <v>187</v>
      </c>
    </row>
    <row r="1720" spans="2:65" s="12" customFormat="1">
      <c r="B1720" s="195"/>
      <c r="D1720" s="196" t="s">
        <v>196</v>
      </c>
      <c r="E1720" s="197" t="s">
        <v>5</v>
      </c>
      <c r="F1720" s="198" t="s">
        <v>1364</v>
      </c>
      <c r="H1720" s="199" t="s">
        <v>5</v>
      </c>
      <c r="I1720" s="200"/>
      <c r="L1720" s="195"/>
      <c r="M1720" s="201"/>
      <c r="N1720" s="202"/>
      <c r="O1720" s="202"/>
      <c r="P1720" s="202"/>
      <c r="Q1720" s="202"/>
      <c r="R1720" s="202"/>
      <c r="S1720" s="202"/>
      <c r="T1720" s="203"/>
      <c r="AT1720" s="199" t="s">
        <v>196</v>
      </c>
      <c r="AU1720" s="199" t="s">
        <v>80</v>
      </c>
      <c r="AV1720" s="12" t="s">
        <v>24</v>
      </c>
      <c r="AW1720" s="12" t="s">
        <v>37</v>
      </c>
      <c r="AX1720" s="12" t="s">
        <v>73</v>
      </c>
      <c r="AY1720" s="199" t="s">
        <v>187</v>
      </c>
    </row>
    <row r="1721" spans="2:65" s="12" customFormat="1">
      <c r="B1721" s="195"/>
      <c r="D1721" s="196" t="s">
        <v>196</v>
      </c>
      <c r="E1721" s="197" t="s">
        <v>5</v>
      </c>
      <c r="F1721" s="198" t="s">
        <v>458</v>
      </c>
      <c r="H1721" s="199" t="s">
        <v>5</v>
      </c>
      <c r="I1721" s="200"/>
      <c r="L1721" s="195"/>
      <c r="M1721" s="201"/>
      <c r="N1721" s="202"/>
      <c r="O1721" s="202"/>
      <c r="P1721" s="202"/>
      <c r="Q1721" s="202"/>
      <c r="R1721" s="202"/>
      <c r="S1721" s="202"/>
      <c r="T1721" s="203"/>
      <c r="AT1721" s="199" t="s">
        <v>196</v>
      </c>
      <c r="AU1721" s="199" t="s">
        <v>80</v>
      </c>
      <c r="AV1721" s="12" t="s">
        <v>24</v>
      </c>
      <c r="AW1721" s="12" t="s">
        <v>37</v>
      </c>
      <c r="AX1721" s="12" t="s">
        <v>73</v>
      </c>
      <c r="AY1721" s="199" t="s">
        <v>187</v>
      </c>
    </row>
    <row r="1722" spans="2:65" s="13" customFormat="1">
      <c r="B1722" s="204"/>
      <c r="D1722" s="196" t="s">
        <v>196</v>
      </c>
      <c r="E1722" s="205" t="s">
        <v>5</v>
      </c>
      <c r="F1722" s="206" t="s">
        <v>1113</v>
      </c>
      <c r="H1722" s="207">
        <v>8.68</v>
      </c>
      <c r="I1722" s="208"/>
      <c r="L1722" s="204"/>
      <c r="M1722" s="209"/>
      <c r="N1722" s="210"/>
      <c r="O1722" s="210"/>
      <c r="P1722" s="210"/>
      <c r="Q1722" s="210"/>
      <c r="R1722" s="210"/>
      <c r="S1722" s="210"/>
      <c r="T1722" s="211"/>
      <c r="AT1722" s="205" t="s">
        <v>196</v>
      </c>
      <c r="AU1722" s="205" t="s">
        <v>80</v>
      </c>
      <c r="AV1722" s="13" t="s">
        <v>80</v>
      </c>
      <c r="AW1722" s="13" t="s">
        <v>37</v>
      </c>
      <c r="AX1722" s="13" t="s">
        <v>73</v>
      </c>
      <c r="AY1722" s="205" t="s">
        <v>187</v>
      </c>
    </row>
    <row r="1723" spans="2:65" s="14" customFormat="1">
      <c r="B1723" s="212"/>
      <c r="D1723" s="196" t="s">
        <v>196</v>
      </c>
      <c r="E1723" s="213" t="s">
        <v>5</v>
      </c>
      <c r="F1723" s="214" t="s">
        <v>201</v>
      </c>
      <c r="H1723" s="215">
        <v>21.49</v>
      </c>
      <c r="I1723" s="216"/>
      <c r="L1723" s="212"/>
      <c r="M1723" s="217"/>
      <c r="N1723" s="218"/>
      <c r="O1723" s="218"/>
      <c r="P1723" s="218"/>
      <c r="Q1723" s="218"/>
      <c r="R1723" s="218"/>
      <c r="S1723" s="218"/>
      <c r="T1723" s="219"/>
      <c r="AT1723" s="213" t="s">
        <v>196</v>
      </c>
      <c r="AU1723" s="213" t="s">
        <v>80</v>
      </c>
      <c r="AV1723" s="14" t="s">
        <v>202</v>
      </c>
      <c r="AW1723" s="14" t="s">
        <v>37</v>
      </c>
      <c r="AX1723" s="14" t="s">
        <v>73</v>
      </c>
      <c r="AY1723" s="213" t="s">
        <v>187</v>
      </c>
    </row>
    <row r="1724" spans="2:65" s="15" customFormat="1">
      <c r="B1724" s="220"/>
      <c r="D1724" s="221" t="s">
        <v>196</v>
      </c>
      <c r="E1724" s="222" t="s">
        <v>5</v>
      </c>
      <c r="F1724" s="223" t="s">
        <v>203</v>
      </c>
      <c r="H1724" s="224">
        <v>21.49</v>
      </c>
      <c r="I1724" s="225"/>
      <c r="L1724" s="220"/>
      <c r="M1724" s="226"/>
      <c r="N1724" s="227"/>
      <c r="O1724" s="227"/>
      <c r="P1724" s="227"/>
      <c r="Q1724" s="227"/>
      <c r="R1724" s="227"/>
      <c r="S1724" s="227"/>
      <c r="T1724" s="228"/>
      <c r="AT1724" s="229" t="s">
        <v>196</v>
      </c>
      <c r="AU1724" s="229" t="s">
        <v>80</v>
      </c>
      <c r="AV1724" s="15" t="s">
        <v>194</v>
      </c>
      <c r="AW1724" s="15" t="s">
        <v>37</v>
      </c>
      <c r="AX1724" s="15" t="s">
        <v>24</v>
      </c>
      <c r="AY1724" s="229" t="s">
        <v>187</v>
      </c>
    </row>
    <row r="1725" spans="2:65" s="1" customFormat="1" ht="31.5" customHeight="1">
      <c r="B1725" s="182"/>
      <c r="C1725" s="183" t="s">
        <v>1365</v>
      </c>
      <c r="D1725" s="183" t="s">
        <v>189</v>
      </c>
      <c r="E1725" s="184" t="s">
        <v>1366</v>
      </c>
      <c r="F1725" s="185" t="s">
        <v>1367</v>
      </c>
      <c r="G1725" s="186" t="s">
        <v>277</v>
      </c>
      <c r="H1725" s="187">
        <v>130.54</v>
      </c>
      <c r="I1725" s="188"/>
      <c r="J1725" s="189">
        <f>ROUND(I1725*H1725,2)</f>
        <v>0</v>
      </c>
      <c r="K1725" s="185" t="s">
        <v>193</v>
      </c>
      <c r="L1725" s="42"/>
      <c r="M1725" s="190" t="s">
        <v>5</v>
      </c>
      <c r="N1725" s="191" t="s">
        <v>44</v>
      </c>
      <c r="O1725" s="43"/>
      <c r="P1725" s="192">
        <f>O1725*H1725</f>
        <v>0</v>
      </c>
      <c r="Q1725" s="192">
        <v>2.3429999999999999E-2</v>
      </c>
      <c r="R1725" s="192">
        <f>Q1725*H1725</f>
        <v>3.0585521999999998</v>
      </c>
      <c r="S1725" s="192">
        <v>0</v>
      </c>
      <c r="T1725" s="193">
        <f>S1725*H1725</f>
        <v>0</v>
      </c>
      <c r="AR1725" s="25" t="s">
        <v>126</v>
      </c>
      <c r="AT1725" s="25" t="s">
        <v>189</v>
      </c>
      <c r="AU1725" s="25" t="s">
        <v>80</v>
      </c>
      <c r="AY1725" s="25" t="s">
        <v>187</v>
      </c>
      <c r="BE1725" s="194">
        <f>IF(N1725="základní",J1725,0)</f>
        <v>0</v>
      </c>
      <c r="BF1725" s="194">
        <f>IF(N1725="snížená",J1725,0)</f>
        <v>0</v>
      </c>
      <c r="BG1725" s="194">
        <f>IF(N1725="zákl. přenesená",J1725,0)</f>
        <v>0</v>
      </c>
      <c r="BH1725" s="194">
        <f>IF(N1725="sníž. přenesená",J1725,0)</f>
        <v>0</v>
      </c>
      <c r="BI1725" s="194">
        <f>IF(N1725="nulová",J1725,0)</f>
        <v>0</v>
      </c>
      <c r="BJ1725" s="25" t="s">
        <v>24</v>
      </c>
      <c r="BK1725" s="194">
        <f>ROUND(I1725*H1725,2)</f>
        <v>0</v>
      </c>
      <c r="BL1725" s="25" t="s">
        <v>126</v>
      </c>
      <c r="BM1725" s="25" t="s">
        <v>1368</v>
      </c>
    </row>
    <row r="1726" spans="2:65" s="12" customFormat="1">
      <c r="B1726" s="195"/>
      <c r="D1726" s="196" t="s">
        <v>196</v>
      </c>
      <c r="E1726" s="197" t="s">
        <v>5</v>
      </c>
      <c r="F1726" s="198" t="s">
        <v>1369</v>
      </c>
      <c r="H1726" s="199" t="s">
        <v>5</v>
      </c>
      <c r="I1726" s="200"/>
      <c r="L1726" s="195"/>
      <c r="M1726" s="201"/>
      <c r="N1726" s="202"/>
      <c r="O1726" s="202"/>
      <c r="P1726" s="202"/>
      <c r="Q1726" s="202"/>
      <c r="R1726" s="202"/>
      <c r="S1726" s="202"/>
      <c r="T1726" s="203"/>
      <c r="AT1726" s="199" t="s">
        <v>196</v>
      </c>
      <c r="AU1726" s="199" t="s">
        <v>80</v>
      </c>
      <c r="AV1726" s="12" t="s">
        <v>24</v>
      </c>
      <c r="AW1726" s="12" t="s">
        <v>37</v>
      </c>
      <c r="AX1726" s="12" t="s">
        <v>73</v>
      </c>
      <c r="AY1726" s="199" t="s">
        <v>187</v>
      </c>
    </row>
    <row r="1727" spans="2:65" s="12" customFormat="1">
      <c r="B1727" s="195"/>
      <c r="D1727" s="196" t="s">
        <v>196</v>
      </c>
      <c r="E1727" s="197" t="s">
        <v>5</v>
      </c>
      <c r="F1727" s="198" t="s">
        <v>1370</v>
      </c>
      <c r="H1727" s="199" t="s">
        <v>5</v>
      </c>
      <c r="I1727" s="200"/>
      <c r="L1727" s="195"/>
      <c r="M1727" s="201"/>
      <c r="N1727" s="202"/>
      <c r="O1727" s="202"/>
      <c r="P1727" s="202"/>
      <c r="Q1727" s="202"/>
      <c r="R1727" s="202"/>
      <c r="S1727" s="202"/>
      <c r="T1727" s="203"/>
      <c r="AT1727" s="199" t="s">
        <v>196</v>
      </c>
      <c r="AU1727" s="199" t="s">
        <v>80</v>
      </c>
      <c r="AV1727" s="12" t="s">
        <v>24</v>
      </c>
      <c r="AW1727" s="12" t="s">
        <v>37</v>
      </c>
      <c r="AX1727" s="12" t="s">
        <v>73</v>
      </c>
      <c r="AY1727" s="199" t="s">
        <v>187</v>
      </c>
    </row>
    <row r="1728" spans="2:65" s="12" customFormat="1">
      <c r="B1728" s="195"/>
      <c r="D1728" s="196" t="s">
        <v>196</v>
      </c>
      <c r="E1728" s="197" t="s">
        <v>5</v>
      </c>
      <c r="F1728" s="198" t="s">
        <v>1203</v>
      </c>
      <c r="H1728" s="199" t="s">
        <v>5</v>
      </c>
      <c r="I1728" s="200"/>
      <c r="L1728" s="195"/>
      <c r="M1728" s="201"/>
      <c r="N1728" s="202"/>
      <c r="O1728" s="202"/>
      <c r="P1728" s="202"/>
      <c r="Q1728" s="202"/>
      <c r="R1728" s="202"/>
      <c r="S1728" s="202"/>
      <c r="T1728" s="203"/>
      <c r="AT1728" s="199" t="s">
        <v>196</v>
      </c>
      <c r="AU1728" s="199" t="s">
        <v>80</v>
      </c>
      <c r="AV1728" s="12" t="s">
        <v>24</v>
      </c>
      <c r="AW1728" s="12" t="s">
        <v>37</v>
      </c>
      <c r="AX1728" s="12" t="s">
        <v>73</v>
      </c>
      <c r="AY1728" s="199" t="s">
        <v>187</v>
      </c>
    </row>
    <row r="1729" spans="2:65" s="13" customFormat="1">
      <c r="B1729" s="204"/>
      <c r="D1729" s="196" t="s">
        <v>196</v>
      </c>
      <c r="E1729" s="205" t="s">
        <v>5</v>
      </c>
      <c r="F1729" s="206" t="s">
        <v>1371</v>
      </c>
      <c r="H1729" s="207">
        <v>130.54</v>
      </c>
      <c r="I1729" s="208"/>
      <c r="L1729" s="204"/>
      <c r="M1729" s="209"/>
      <c r="N1729" s="210"/>
      <c r="O1729" s="210"/>
      <c r="P1729" s="210"/>
      <c r="Q1729" s="210"/>
      <c r="R1729" s="210"/>
      <c r="S1729" s="210"/>
      <c r="T1729" s="211"/>
      <c r="AT1729" s="205" t="s">
        <v>196</v>
      </c>
      <c r="AU1729" s="205" t="s">
        <v>80</v>
      </c>
      <c r="AV1729" s="13" t="s">
        <v>80</v>
      </c>
      <c r="AW1729" s="13" t="s">
        <v>37</v>
      </c>
      <c r="AX1729" s="13" t="s">
        <v>73</v>
      </c>
      <c r="AY1729" s="205" t="s">
        <v>187</v>
      </c>
    </row>
    <row r="1730" spans="2:65" s="14" customFormat="1">
      <c r="B1730" s="212"/>
      <c r="D1730" s="196" t="s">
        <v>196</v>
      </c>
      <c r="E1730" s="213" t="s">
        <v>5</v>
      </c>
      <c r="F1730" s="214" t="s">
        <v>201</v>
      </c>
      <c r="H1730" s="215">
        <v>130.54</v>
      </c>
      <c r="I1730" s="216"/>
      <c r="L1730" s="212"/>
      <c r="M1730" s="217"/>
      <c r="N1730" s="218"/>
      <c r="O1730" s="218"/>
      <c r="P1730" s="218"/>
      <c r="Q1730" s="218"/>
      <c r="R1730" s="218"/>
      <c r="S1730" s="218"/>
      <c r="T1730" s="219"/>
      <c r="AT1730" s="213" t="s">
        <v>196</v>
      </c>
      <c r="AU1730" s="213" t="s">
        <v>80</v>
      </c>
      <c r="AV1730" s="14" t="s">
        <v>202</v>
      </c>
      <c r="AW1730" s="14" t="s">
        <v>37</v>
      </c>
      <c r="AX1730" s="14" t="s">
        <v>73</v>
      </c>
      <c r="AY1730" s="213" t="s">
        <v>187</v>
      </c>
    </row>
    <row r="1731" spans="2:65" s="15" customFormat="1">
      <c r="B1731" s="220"/>
      <c r="D1731" s="221" t="s">
        <v>196</v>
      </c>
      <c r="E1731" s="222" t="s">
        <v>5</v>
      </c>
      <c r="F1731" s="223" t="s">
        <v>203</v>
      </c>
      <c r="H1731" s="224">
        <v>130.54</v>
      </c>
      <c r="I1731" s="225"/>
      <c r="L1731" s="220"/>
      <c r="M1731" s="226"/>
      <c r="N1731" s="227"/>
      <c r="O1731" s="227"/>
      <c r="P1731" s="227"/>
      <c r="Q1731" s="227"/>
      <c r="R1731" s="227"/>
      <c r="S1731" s="227"/>
      <c r="T1731" s="228"/>
      <c r="AT1731" s="229" t="s">
        <v>196</v>
      </c>
      <c r="AU1731" s="229" t="s">
        <v>80</v>
      </c>
      <c r="AV1731" s="15" t="s">
        <v>194</v>
      </c>
      <c r="AW1731" s="15" t="s">
        <v>37</v>
      </c>
      <c r="AX1731" s="15" t="s">
        <v>24</v>
      </c>
      <c r="AY1731" s="229" t="s">
        <v>187</v>
      </c>
    </row>
    <row r="1732" spans="2:65" s="1" customFormat="1" ht="31.5" customHeight="1">
      <c r="B1732" s="182"/>
      <c r="C1732" s="183" t="s">
        <v>1372</v>
      </c>
      <c r="D1732" s="183" t="s">
        <v>189</v>
      </c>
      <c r="E1732" s="184" t="s">
        <v>1373</v>
      </c>
      <c r="F1732" s="185" t="s">
        <v>1374</v>
      </c>
      <c r="G1732" s="186" t="s">
        <v>410</v>
      </c>
      <c r="H1732" s="187">
        <v>8</v>
      </c>
      <c r="I1732" s="188"/>
      <c r="J1732" s="189">
        <f>ROUND(I1732*H1732,2)</f>
        <v>0</v>
      </c>
      <c r="K1732" s="185" t="s">
        <v>193</v>
      </c>
      <c r="L1732" s="42"/>
      <c r="M1732" s="190" t="s">
        <v>5</v>
      </c>
      <c r="N1732" s="191" t="s">
        <v>44</v>
      </c>
      <c r="O1732" s="43"/>
      <c r="P1732" s="192">
        <f>O1732*H1732</f>
        <v>0</v>
      </c>
      <c r="Q1732" s="192">
        <v>3.0000000000000001E-5</v>
      </c>
      <c r="R1732" s="192">
        <f>Q1732*H1732</f>
        <v>2.4000000000000001E-4</v>
      </c>
      <c r="S1732" s="192">
        <v>0</v>
      </c>
      <c r="T1732" s="193">
        <f>S1732*H1732</f>
        <v>0</v>
      </c>
      <c r="AR1732" s="25" t="s">
        <v>126</v>
      </c>
      <c r="AT1732" s="25" t="s">
        <v>189</v>
      </c>
      <c r="AU1732" s="25" t="s">
        <v>80</v>
      </c>
      <c r="AY1732" s="25" t="s">
        <v>187</v>
      </c>
      <c r="BE1732" s="194">
        <f>IF(N1732="základní",J1732,0)</f>
        <v>0</v>
      </c>
      <c r="BF1732" s="194">
        <f>IF(N1732="snížená",J1732,0)</f>
        <v>0</v>
      </c>
      <c r="BG1732" s="194">
        <f>IF(N1732="zákl. přenesená",J1732,0)</f>
        <v>0</v>
      </c>
      <c r="BH1732" s="194">
        <f>IF(N1732="sníž. přenesená",J1732,0)</f>
        <v>0</v>
      </c>
      <c r="BI1732" s="194">
        <f>IF(N1732="nulová",J1732,0)</f>
        <v>0</v>
      </c>
      <c r="BJ1732" s="25" t="s">
        <v>24</v>
      </c>
      <c r="BK1732" s="194">
        <f>ROUND(I1732*H1732,2)</f>
        <v>0</v>
      </c>
      <c r="BL1732" s="25" t="s">
        <v>126</v>
      </c>
      <c r="BM1732" s="25" t="s">
        <v>1375</v>
      </c>
    </row>
    <row r="1733" spans="2:65" s="12" customFormat="1">
      <c r="B1733" s="195"/>
      <c r="D1733" s="196" t="s">
        <v>196</v>
      </c>
      <c r="E1733" s="197" t="s">
        <v>5</v>
      </c>
      <c r="F1733" s="198" t="s">
        <v>1376</v>
      </c>
      <c r="H1733" s="199" t="s">
        <v>5</v>
      </c>
      <c r="I1733" s="200"/>
      <c r="L1733" s="195"/>
      <c r="M1733" s="201"/>
      <c r="N1733" s="202"/>
      <c r="O1733" s="202"/>
      <c r="P1733" s="202"/>
      <c r="Q1733" s="202"/>
      <c r="R1733" s="202"/>
      <c r="S1733" s="202"/>
      <c r="T1733" s="203"/>
      <c r="AT1733" s="199" t="s">
        <v>196</v>
      </c>
      <c r="AU1733" s="199" t="s">
        <v>80</v>
      </c>
      <c r="AV1733" s="12" t="s">
        <v>24</v>
      </c>
      <c r="AW1733" s="12" t="s">
        <v>37</v>
      </c>
      <c r="AX1733" s="12" t="s">
        <v>73</v>
      </c>
      <c r="AY1733" s="199" t="s">
        <v>187</v>
      </c>
    </row>
    <row r="1734" spans="2:65" s="12" customFormat="1">
      <c r="B1734" s="195"/>
      <c r="D1734" s="196" t="s">
        <v>196</v>
      </c>
      <c r="E1734" s="197" t="s">
        <v>5</v>
      </c>
      <c r="F1734" s="198" t="s">
        <v>1377</v>
      </c>
      <c r="H1734" s="199" t="s">
        <v>5</v>
      </c>
      <c r="I1734" s="200"/>
      <c r="L1734" s="195"/>
      <c r="M1734" s="201"/>
      <c r="N1734" s="202"/>
      <c r="O1734" s="202"/>
      <c r="P1734" s="202"/>
      <c r="Q1734" s="202"/>
      <c r="R1734" s="202"/>
      <c r="S1734" s="202"/>
      <c r="T1734" s="203"/>
      <c r="AT1734" s="199" t="s">
        <v>196</v>
      </c>
      <c r="AU1734" s="199" t="s">
        <v>80</v>
      </c>
      <c r="AV1734" s="12" t="s">
        <v>24</v>
      </c>
      <c r="AW1734" s="12" t="s">
        <v>37</v>
      </c>
      <c r="AX1734" s="12" t="s">
        <v>73</v>
      </c>
      <c r="AY1734" s="199" t="s">
        <v>187</v>
      </c>
    </row>
    <row r="1735" spans="2:65" s="12" customFormat="1">
      <c r="B1735" s="195"/>
      <c r="D1735" s="196" t="s">
        <v>196</v>
      </c>
      <c r="E1735" s="197" t="s">
        <v>5</v>
      </c>
      <c r="F1735" s="198" t="s">
        <v>1378</v>
      </c>
      <c r="H1735" s="199" t="s">
        <v>5</v>
      </c>
      <c r="I1735" s="200"/>
      <c r="L1735" s="195"/>
      <c r="M1735" s="201"/>
      <c r="N1735" s="202"/>
      <c r="O1735" s="202"/>
      <c r="P1735" s="202"/>
      <c r="Q1735" s="202"/>
      <c r="R1735" s="202"/>
      <c r="S1735" s="202"/>
      <c r="T1735" s="203"/>
      <c r="AT1735" s="199" t="s">
        <v>196</v>
      </c>
      <c r="AU1735" s="199" t="s">
        <v>80</v>
      </c>
      <c r="AV1735" s="12" t="s">
        <v>24</v>
      </c>
      <c r="AW1735" s="12" t="s">
        <v>37</v>
      </c>
      <c r="AX1735" s="12" t="s">
        <v>73</v>
      </c>
      <c r="AY1735" s="199" t="s">
        <v>187</v>
      </c>
    </row>
    <row r="1736" spans="2:65" s="13" customFormat="1">
      <c r="B1736" s="204"/>
      <c r="D1736" s="196" t="s">
        <v>196</v>
      </c>
      <c r="E1736" s="205" t="s">
        <v>5</v>
      </c>
      <c r="F1736" s="206" t="s">
        <v>194</v>
      </c>
      <c r="H1736" s="207">
        <v>4</v>
      </c>
      <c r="I1736" s="208"/>
      <c r="L1736" s="204"/>
      <c r="M1736" s="209"/>
      <c r="N1736" s="210"/>
      <c r="O1736" s="210"/>
      <c r="P1736" s="210"/>
      <c r="Q1736" s="210"/>
      <c r="R1736" s="210"/>
      <c r="S1736" s="210"/>
      <c r="T1736" s="211"/>
      <c r="AT1736" s="205" t="s">
        <v>196</v>
      </c>
      <c r="AU1736" s="205" t="s">
        <v>80</v>
      </c>
      <c r="AV1736" s="13" t="s">
        <v>80</v>
      </c>
      <c r="AW1736" s="13" t="s">
        <v>37</v>
      </c>
      <c r="AX1736" s="13" t="s">
        <v>73</v>
      </c>
      <c r="AY1736" s="205" t="s">
        <v>187</v>
      </c>
    </row>
    <row r="1737" spans="2:65" s="12" customFormat="1">
      <c r="B1737" s="195"/>
      <c r="D1737" s="196" t="s">
        <v>196</v>
      </c>
      <c r="E1737" s="197" t="s">
        <v>5</v>
      </c>
      <c r="F1737" s="198" t="s">
        <v>1379</v>
      </c>
      <c r="H1737" s="199" t="s">
        <v>5</v>
      </c>
      <c r="I1737" s="200"/>
      <c r="L1737" s="195"/>
      <c r="M1737" s="201"/>
      <c r="N1737" s="202"/>
      <c r="O1737" s="202"/>
      <c r="P1737" s="202"/>
      <c r="Q1737" s="202"/>
      <c r="R1737" s="202"/>
      <c r="S1737" s="202"/>
      <c r="T1737" s="203"/>
      <c r="AT1737" s="199" t="s">
        <v>196</v>
      </c>
      <c r="AU1737" s="199" t="s">
        <v>80</v>
      </c>
      <c r="AV1737" s="12" t="s">
        <v>24</v>
      </c>
      <c r="AW1737" s="12" t="s">
        <v>37</v>
      </c>
      <c r="AX1737" s="12" t="s">
        <v>73</v>
      </c>
      <c r="AY1737" s="199" t="s">
        <v>187</v>
      </c>
    </row>
    <row r="1738" spans="2:65" s="13" customFormat="1">
      <c r="B1738" s="204"/>
      <c r="D1738" s="196" t="s">
        <v>196</v>
      </c>
      <c r="E1738" s="205" t="s">
        <v>5</v>
      </c>
      <c r="F1738" s="206" t="s">
        <v>194</v>
      </c>
      <c r="H1738" s="207">
        <v>4</v>
      </c>
      <c r="I1738" s="208"/>
      <c r="L1738" s="204"/>
      <c r="M1738" s="209"/>
      <c r="N1738" s="210"/>
      <c r="O1738" s="210"/>
      <c r="P1738" s="210"/>
      <c r="Q1738" s="210"/>
      <c r="R1738" s="210"/>
      <c r="S1738" s="210"/>
      <c r="T1738" s="211"/>
      <c r="AT1738" s="205" t="s">
        <v>196</v>
      </c>
      <c r="AU1738" s="205" t="s">
        <v>80</v>
      </c>
      <c r="AV1738" s="13" t="s">
        <v>80</v>
      </c>
      <c r="AW1738" s="13" t="s">
        <v>37</v>
      </c>
      <c r="AX1738" s="13" t="s">
        <v>73</v>
      </c>
      <c r="AY1738" s="205" t="s">
        <v>187</v>
      </c>
    </row>
    <row r="1739" spans="2:65" s="14" customFormat="1">
      <c r="B1739" s="212"/>
      <c r="D1739" s="196" t="s">
        <v>196</v>
      </c>
      <c r="E1739" s="213" t="s">
        <v>5</v>
      </c>
      <c r="F1739" s="214" t="s">
        <v>201</v>
      </c>
      <c r="H1739" s="215">
        <v>8</v>
      </c>
      <c r="I1739" s="216"/>
      <c r="L1739" s="212"/>
      <c r="M1739" s="217"/>
      <c r="N1739" s="218"/>
      <c r="O1739" s="218"/>
      <c r="P1739" s="218"/>
      <c r="Q1739" s="218"/>
      <c r="R1739" s="218"/>
      <c r="S1739" s="218"/>
      <c r="T1739" s="219"/>
      <c r="AT1739" s="213" t="s">
        <v>196</v>
      </c>
      <c r="AU1739" s="213" t="s">
        <v>80</v>
      </c>
      <c r="AV1739" s="14" t="s">
        <v>202</v>
      </c>
      <c r="AW1739" s="14" t="s">
        <v>37</v>
      </c>
      <c r="AX1739" s="14" t="s">
        <v>73</v>
      </c>
      <c r="AY1739" s="213" t="s">
        <v>187</v>
      </c>
    </row>
    <row r="1740" spans="2:65" s="15" customFormat="1">
      <c r="B1740" s="220"/>
      <c r="D1740" s="221" t="s">
        <v>196</v>
      </c>
      <c r="E1740" s="222" t="s">
        <v>5</v>
      </c>
      <c r="F1740" s="223" t="s">
        <v>203</v>
      </c>
      <c r="H1740" s="224">
        <v>8</v>
      </c>
      <c r="I1740" s="225"/>
      <c r="L1740" s="220"/>
      <c r="M1740" s="226"/>
      <c r="N1740" s="227"/>
      <c r="O1740" s="227"/>
      <c r="P1740" s="227"/>
      <c r="Q1740" s="227"/>
      <c r="R1740" s="227"/>
      <c r="S1740" s="227"/>
      <c r="T1740" s="228"/>
      <c r="AT1740" s="229" t="s">
        <v>196</v>
      </c>
      <c r="AU1740" s="229" t="s">
        <v>80</v>
      </c>
      <c r="AV1740" s="15" t="s">
        <v>194</v>
      </c>
      <c r="AW1740" s="15" t="s">
        <v>37</v>
      </c>
      <c r="AX1740" s="15" t="s">
        <v>24</v>
      </c>
      <c r="AY1740" s="229" t="s">
        <v>187</v>
      </c>
    </row>
    <row r="1741" spans="2:65" s="1" customFormat="1" ht="31.5" customHeight="1">
      <c r="B1741" s="182"/>
      <c r="C1741" s="230" t="s">
        <v>1380</v>
      </c>
      <c r="D1741" s="230" t="s">
        <v>269</v>
      </c>
      <c r="E1741" s="231" t="s">
        <v>1381</v>
      </c>
      <c r="F1741" s="232" t="s">
        <v>1382</v>
      </c>
      <c r="G1741" s="233" t="s">
        <v>410</v>
      </c>
      <c r="H1741" s="234">
        <v>4</v>
      </c>
      <c r="I1741" s="235"/>
      <c r="J1741" s="236">
        <f>ROUND(I1741*H1741,2)</f>
        <v>0</v>
      </c>
      <c r="K1741" s="232" t="s">
        <v>193</v>
      </c>
      <c r="L1741" s="237"/>
      <c r="M1741" s="238" t="s">
        <v>5</v>
      </c>
      <c r="N1741" s="239" t="s">
        <v>44</v>
      </c>
      <c r="O1741" s="43"/>
      <c r="P1741" s="192">
        <f>O1741*H1741</f>
        <v>0</v>
      </c>
      <c r="Q1741" s="192">
        <v>5.5000000000000003E-4</v>
      </c>
      <c r="R1741" s="192">
        <f>Q1741*H1741</f>
        <v>2.2000000000000001E-3</v>
      </c>
      <c r="S1741" s="192">
        <v>0</v>
      </c>
      <c r="T1741" s="193">
        <f>S1741*H1741</f>
        <v>0</v>
      </c>
      <c r="AR1741" s="25" t="s">
        <v>395</v>
      </c>
      <c r="AT1741" s="25" t="s">
        <v>269</v>
      </c>
      <c r="AU1741" s="25" t="s">
        <v>80</v>
      </c>
      <c r="AY1741" s="25" t="s">
        <v>187</v>
      </c>
      <c r="BE1741" s="194">
        <f>IF(N1741="základní",J1741,0)</f>
        <v>0</v>
      </c>
      <c r="BF1741" s="194">
        <f>IF(N1741="snížená",J1741,0)</f>
        <v>0</v>
      </c>
      <c r="BG1741" s="194">
        <f>IF(N1741="zákl. přenesená",J1741,0)</f>
        <v>0</v>
      </c>
      <c r="BH1741" s="194">
        <f>IF(N1741="sníž. přenesená",J1741,0)</f>
        <v>0</v>
      </c>
      <c r="BI1741" s="194">
        <f>IF(N1741="nulová",J1741,0)</f>
        <v>0</v>
      </c>
      <c r="BJ1741" s="25" t="s">
        <v>24</v>
      </c>
      <c r="BK1741" s="194">
        <f>ROUND(I1741*H1741,2)</f>
        <v>0</v>
      </c>
      <c r="BL1741" s="25" t="s">
        <v>126</v>
      </c>
      <c r="BM1741" s="25" t="s">
        <v>1383</v>
      </c>
    </row>
    <row r="1742" spans="2:65" s="12" customFormat="1">
      <c r="B1742" s="195"/>
      <c r="D1742" s="196" t="s">
        <v>196</v>
      </c>
      <c r="E1742" s="197" t="s">
        <v>5</v>
      </c>
      <c r="F1742" s="198" t="s">
        <v>273</v>
      </c>
      <c r="H1742" s="199" t="s">
        <v>5</v>
      </c>
      <c r="I1742" s="200"/>
      <c r="L1742" s="195"/>
      <c r="M1742" s="201"/>
      <c r="N1742" s="202"/>
      <c r="O1742" s="202"/>
      <c r="P1742" s="202"/>
      <c r="Q1742" s="202"/>
      <c r="R1742" s="202"/>
      <c r="S1742" s="202"/>
      <c r="T1742" s="203"/>
      <c r="AT1742" s="199" t="s">
        <v>196</v>
      </c>
      <c r="AU1742" s="199" t="s">
        <v>80</v>
      </c>
      <c r="AV1742" s="12" t="s">
        <v>24</v>
      </c>
      <c r="AW1742" s="12" t="s">
        <v>37</v>
      </c>
      <c r="AX1742" s="12" t="s">
        <v>73</v>
      </c>
      <c r="AY1742" s="199" t="s">
        <v>187</v>
      </c>
    </row>
    <row r="1743" spans="2:65" s="13" customFormat="1">
      <c r="B1743" s="204"/>
      <c r="D1743" s="196" t="s">
        <v>196</v>
      </c>
      <c r="E1743" s="205" t="s">
        <v>5</v>
      </c>
      <c r="F1743" s="206" t="s">
        <v>194</v>
      </c>
      <c r="H1743" s="207">
        <v>4</v>
      </c>
      <c r="I1743" s="208"/>
      <c r="L1743" s="204"/>
      <c r="M1743" s="209"/>
      <c r="N1743" s="210"/>
      <c r="O1743" s="210"/>
      <c r="P1743" s="210"/>
      <c r="Q1743" s="210"/>
      <c r="R1743" s="210"/>
      <c r="S1743" s="210"/>
      <c r="T1743" s="211"/>
      <c r="AT1743" s="205" t="s">
        <v>196</v>
      </c>
      <c r="AU1743" s="205" t="s">
        <v>80</v>
      </c>
      <c r="AV1743" s="13" t="s">
        <v>80</v>
      </c>
      <c r="AW1743" s="13" t="s">
        <v>37</v>
      </c>
      <c r="AX1743" s="13" t="s">
        <v>73</v>
      </c>
      <c r="AY1743" s="205" t="s">
        <v>187</v>
      </c>
    </row>
    <row r="1744" spans="2:65" s="14" customFormat="1">
      <c r="B1744" s="212"/>
      <c r="D1744" s="196" t="s">
        <v>196</v>
      </c>
      <c r="E1744" s="213" t="s">
        <v>5</v>
      </c>
      <c r="F1744" s="214" t="s">
        <v>201</v>
      </c>
      <c r="H1744" s="215">
        <v>4</v>
      </c>
      <c r="I1744" s="216"/>
      <c r="L1744" s="212"/>
      <c r="M1744" s="217"/>
      <c r="N1744" s="218"/>
      <c r="O1744" s="218"/>
      <c r="P1744" s="218"/>
      <c r="Q1744" s="218"/>
      <c r="R1744" s="218"/>
      <c r="S1744" s="218"/>
      <c r="T1744" s="219"/>
      <c r="AT1744" s="213" t="s">
        <v>196</v>
      </c>
      <c r="AU1744" s="213" t="s">
        <v>80</v>
      </c>
      <c r="AV1744" s="14" t="s">
        <v>202</v>
      </c>
      <c r="AW1744" s="14" t="s">
        <v>37</v>
      </c>
      <c r="AX1744" s="14" t="s">
        <v>73</v>
      </c>
      <c r="AY1744" s="213" t="s">
        <v>187</v>
      </c>
    </row>
    <row r="1745" spans="2:65" s="15" customFormat="1">
      <c r="B1745" s="220"/>
      <c r="D1745" s="221" t="s">
        <v>196</v>
      </c>
      <c r="E1745" s="222" t="s">
        <v>5</v>
      </c>
      <c r="F1745" s="223" t="s">
        <v>203</v>
      </c>
      <c r="H1745" s="224">
        <v>4</v>
      </c>
      <c r="I1745" s="225"/>
      <c r="L1745" s="220"/>
      <c r="M1745" s="226"/>
      <c r="N1745" s="227"/>
      <c r="O1745" s="227"/>
      <c r="P1745" s="227"/>
      <c r="Q1745" s="227"/>
      <c r="R1745" s="227"/>
      <c r="S1745" s="227"/>
      <c r="T1745" s="228"/>
      <c r="AT1745" s="229" t="s">
        <v>196</v>
      </c>
      <c r="AU1745" s="229" t="s">
        <v>80</v>
      </c>
      <c r="AV1745" s="15" t="s">
        <v>194</v>
      </c>
      <c r="AW1745" s="15" t="s">
        <v>37</v>
      </c>
      <c r="AX1745" s="15" t="s">
        <v>24</v>
      </c>
      <c r="AY1745" s="229" t="s">
        <v>187</v>
      </c>
    </row>
    <row r="1746" spans="2:65" s="1" customFormat="1" ht="31.5" customHeight="1">
      <c r="B1746" s="182"/>
      <c r="C1746" s="230" t="s">
        <v>1384</v>
      </c>
      <c r="D1746" s="230" t="s">
        <v>269</v>
      </c>
      <c r="E1746" s="231" t="s">
        <v>1385</v>
      </c>
      <c r="F1746" s="232" t="s">
        <v>1382</v>
      </c>
      <c r="G1746" s="233" t="s">
        <v>410</v>
      </c>
      <c r="H1746" s="234">
        <v>4</v>
      </c>
      <c r="I1746" s="235"/>
      <c r="J1746" s="236">
        <f>ROUND(I1746*H1746,2)</f>
        <v>0</v>
      </c>
      <c r="K1746" s="232" t="s">
        <v>5</v>
      </c>
      <c r="L1746" s="237"/>
      <c r="M1746" s="238" t="s">
        <v>5</v>
      </c>
      <c r="N1746" s="239" t="s">
        <v>44</v>
      </c>
      <c r="O1746" s="43"/>
      <c r="P1746" s="192">
        <f>O1746*H1746</f>
        <v>0</v>
      </c>
      <c r="Q1746" s="192">
        <v>5.5000000000000003E-4</v>
      </c>
      <c r="R1746" s="192">
        <f>Q1746*H1746</f>
        <v>2.2000000000000001E-3</v>
      </c>
      <c r="S1746" s="192">
        <v>0</v>
      </c>
      <c r="T1746" s="193">
        <f>S1746*H1746</f>
        <v>0</v>
      </c>
      <c r="AR1746" s="25" t="s">
        <v>395</v>
      </c>
      <c r="AT1746" s="25" t="s">
        <v>269</v>
      </c>
      <c r="AU1746" s="25" t="s">
        <v>80</v>
      </c>
      <c r="AY1746" s="25" t="s">
        <v>187</v>
      </c>
      <c r="BE1746" s="194">
        <f>IF(N1746="základní",J1746,0)</f>
        <v>0</v>
      </c>
      <c r="BF1746" s="194">
        <f>IF(N1746="snížená",J1746,0)</f>
        <v>0</v>
      </c>
      <c r="BG1746" s="194">
        <f>IF(N1746="zákl. přenesená",J1746,0)</f>
        <v>0</v>
      </c>
      <c r="BH1746" s="194">
        <f>IF(N1746="sníž. přenesená",J1746,0)</f>
        <v>0</v>
      </c>
      <c r="BI1746" s="194">
        <f>IF(N1746="nulová",J1746,0)</f>
        <v>0</v>
      </c>
      <c r="BJ1746" s="25" t="s">
        <v>24</v>
      </c>
      <c r="BK1746" s="194">
        <f>ROUND(I1746*H1746,2)</f>
        <v>0</v>
      </c>
      <c r="BL1746" s="25" t="s">
        <v>126</v>
      </c>
      <c r="BM1746" s="25" t="s">
        <v>1386</v>
      </c>
    </row>
    <row r="1747" spans="2:65" s="12" customFormat="1">
      <c r="B1747" s="195"/>
      <c r="D1747" s="196" t="s">
        <v>196</v>
      </c>
      <c r="E1747" s="197" t="s">
        <v>5</v>
      </c>
      <c r="F1747" s="198" t="s">
        <v>273</v>
      </c>
      <c r="H1747" s="199" t="s">
        <v>5</v>
      </c>
      <c r="I1747" s="200"/>
      <c r="L1747" s="195"/>
      <c r="M1747" s="201"/>
      <c r="N1747" s="202"/>
      <c r="O1747" s="202"/>
      <c r="P1747" s="202"/>
      <c r="Q1747" s="202"/>
      <c r="R1747" s="202"/>
      <c r="S1747" s="202"/>
      <c r="T1747" s="203"/>
      <c r="AT1747" s="199" t="s">
        <v>196</v>
      </c>
      <c r="AU1747" s="199" t="s">
        <v>80</v>
      </c>
      <c r="AV1747" s="12" t="s">
        <v>24</v>
      </c>
      <c r="AW1747" s="12" t="s">
        <v>37</v>
      </c>
      <c r="AX1747" s="12" t="s">
        <v>73</v>
      </c>
      <c r="AY1747" s="199" t="s">
        <v>187</v>
      </c>
    </row>
    <row r="1748" spans="2:65" s="13" customFormat="1">
      <c r="B1748" s="204"/>
      <c r="D1748" s="196" t="s">
        <v>196</v>
      </c>
      <c r="E1748" s="205" t="s">
        <v>5</v>
      </c>
      <c r="F1748" s="206" t="s">
        <v>194</v>
      </c>
      <c r="H1748" s="207">
        <v>4</v>
      </c>
      <c r="I1748" s="208"/>
      <c r="L1748" s="204"/>
      <c r="M1748" s="209"/>
      <c r="N1748" s="210"/>
      <c r="O1748" s="210"/>
      <c r="P1748" s="210"/>
      <c r="Q1748" s="210"/>
      <c r="R1748" s="210"/>
      <c r="S1748" s="210"/>
      <c r="T1748" s="211"/>
      <c r="AT1748" s="205" t="s">
        <v>196</v>
      </c>
      <c r="AU1748" s="205" t="s">
        <v>80</v>
      </c>
      <c r="AV1748" s="13" t="s">
        <v>80</v>
      </c>
      <c r="AW1748" s="13" t="s">
        <v>37</v>
      </c>
      <c r="AX1748" s="13" t="s">
        <v>73</v>
      </c>
      <c r="AY1748" s="205" t="s">
        <v>187</v>
      </c>
    </row>
    <row r="1749" spans="2:65" s="14" customFormat="1">
      <c r="B1749" s="212"/>
      <c r="D1749" s="196" t="s">
        <v>196</v>
      </c>
      <c r="E1749" s="213" t="s">
        <v>5</v>
      </c>
      <c r="F1749" s="214" t="s">
        <v>201</v>
      </c>
      <c r="H1749" s="215">
        <v>4</v>
      </c>
      <c r="I1749" s="216"/>
      <c r="L1749" s="212"/>
      <c r="M1749" s="217"/>
      <c r="N1749" s="218"/>
      <c r="O1749" s="218"/>
      <c r="P1749" s="218"/>
      <c r="Q1749" s="218"/>
      <c r="R1749" s="218"/>
      <c r="S1749" s="218"/>
      <c r="T1749" s="219"/>
      <c r="AT1749" s="213" t="s">
        <v>196</v>
      </c>
      <c r="AU1749" s="213" t="s">
        <v>80</v>
      </c>
      <c r="AV1749" s="14" t="s">
        <v>202</v>
      </c>
      <c r="AW1749" s="14" t="s">
        <v>37</v>
      </c>
      <c r="AX1749" s="14" t="s">
        <v>73</v>
      </c>
      <c r="AY1749" s="213" t="s">
        <v>187</v>
      </c>
    </row>
    <row r="1750" spans="2:65" s="15" customFormat="1">
      <c r="B1750" s="220"/>
      <c r="D1750" s="221" t="s">
        <v>196</v>
      </c>
      <c r="E1750" s="222" t="s">
        <v>5</v>
      </c>
      <c r="F1750" s="223" t="s">
        <v>203</v>
      </c>
      <c r="H1750" s="224">
        <v>4</v>
      </c>
      <c r="I1750" s="225"/>
      <c r="L1750" s="220"/>
      <c r="M1750" s="226"/>
      <c r="N1750" s="227"/>
      <c r="O1750" s="227"/>
      <c r="P1750" s="227"/>
      <c r="Q1750" s="227"/>
      <c r="R1750" s="227"/>
      <c r="S1750" s="227"/>
      <c r="T1750" s="228"/>
      <c r="AT1750" s="229" t="s">
        <v>196</v>
      </c>
      <c r="AU1750" s="229" t="s">
        <v>80</v>
      </c>
      <c r="AV1750" s="15" t="s">
        <v>194</v>
      </c>
      <c r="AW1750" s="15" t="s">
        <v>37</v>
      </c>
      <c r="AX1750" s="15" t="s">
        <v>24</v>
      </c>
      <c r="AY1750" s="229" t="s">
        <v>187</v>
      </c>
    </row>
    <row r="1751" spans="2:65" s="1" customFormat="1" ht="31.5" customHeight="1">
      <c r="B1751" s="182"/>
      <c r="C1751" s="183" t="s">
        <v>1387</v>
      </c>
      <c r="D1751" s="183" t="s">
        <v>189</v>
      </c>
      <c r="E1751" s="184" t="s">
        <v>1388</v>
      </c>
      <c r="F1751" s="185" t="s">
        <v>1389</v>
      </c>
      <c r="G1751" s="186" t="s">
        <v>277</v>
      </c>
      <c r="H1751" s="187">
        <v>120</v>
      </c>
      <c r="I1751" s="188"/>
      <c r="J1751" s="189">
        <f>ROUND(I1751*H1751,2)</f>
        <v>0</v>
      </c>
      <c r="K1751" s="185" t="s">
        <v>193</v>
      </c>
      <c r="L1751" s="42"/>
      <c r="M1751" s="190" t="s">
        <v>5</v>
      </c>
      <c r="N1751" s="191" t="s">
        <v>44</v>
      </c>
      <c r="O1751" s="43"/>
      <c r="P1751" s="192">
        <f>O1751*H1751</f>
        <v>0</v>
      </c>
      <c r="Q1751" s="192">
        <v>3.88142E-2</v>
      </c>
      <c r="R1751" s="192">
        <f>Q1751*H1751</f>
        <v>4.6577039999999998</v>
      </c>
      <c r="S1751" s="192">
        <v>0</v>
      </c>
      <c r="T1751" s="193">
        <f>S1751*H1751</f>
        <v>0</v>
      </c>
      <c r="AR1751" s="25" t="s">
        <v>126</v>
      </c>
      <c r="AT1751" s="25" t="s">
        <v>189</v>
      </c>
      <c r="AU1751" s="25" t="s">
        <v>80</v>
      </c>
      <c r="AY1751" s="25" t="s">
        <v>187</v>
      </c>
      <c r="BE1751" s="194">
        <f>IF(N1751="základní",J1751,0)</f>
        <v>0</v>
      </c>
      <c r="BF1751" s="194">
        <f>IF(N1751="snížená",J1751,0)</f>
        <v>0</v>
      </c>
      <c r="BG1751" s="194">
        <f>IF(N1751="zákl. přenesená",J1751,0)</f>
        <v>0</v>
      </c>
      <c r="BH1751" s="194">
        <f>IF(N1751="sníž. přenesená",J1751,0)</f>
        <v>0</v>
      </c>
      <c r="BI1751" s="194">
        <f>IF(N1751="nulová",J1751,0)</f>
        <v>0</v>
      </c>
      <c r="BJ1751" s="25" t="s">
        <v>24</v>
      </c>
      <c r="BK1751" s="194">
        <f>ROUND(I1751*H1751,2)</f>
        <v>0</v>
      </c>
      <c r="BL1751" s="25" t="s">
        <v>126</v>
      </c>
      <c r="BM1751" s="25" t="s">
        <v>1390</v>
      </c>
    </row>
    <row r="1752" spans="2:65" s="12" customFormat="1">
      <c r="B1752" s="195"/>
      <c r="D1752" s="196" t="s">
        <v>196</v>
      </c>
      <c r="E1752" s="197" t="s">
        <v>5</v>
      </c>
      <c r="F1752" s="198" t="s">
        <v>1391</v>
      </c>
      <c r="H1752" s="199" t="s">
        <v>5</v>
      </c>
      <c r="I1752" s="200"/>
      <c r="L1752" s="195"/>
      <c r="M1752" s="201"/>
      <c r="N1752" s="202"/>
      <c r="O1752" s="202"/>
      <c r="P1752" s="202"/>
      <c r="Q1752" s="202"/>
      <c r="R1752" s="202"/>
      <c r="S1752" s="202"/>
      <c r="T1752" s="203"/>
      <c r="AT1752" s="199" t="s">
        <v>196</v>
      </c>
      <c r="AU1752" s="199" t="s">
        <v>80</v>
      </c>
      <c r="AV1752" s="12" t="s">
        <v>24</v>
      </c>
      <c r="AW1752" s="12" t="s">
        <v>37</v>
      </c>
      <c r="AX1752" s="12" t="s">
        <v>73</v>
      </c>
      <c r="AY1752" s="199" t="s">
        <v>187</v>
      </c>
    </row>
    <row r="1753" spans="2:65" s="12" customFormat="1">
      <c r="B1753" s="195"/>
      <c r="D1753" s="196" t="s">
        <v>196</v>
      </c>
      <c r="E1753" s="197" t="s">
        <v>5</v>
      </c>
      <c r="F1753" s="198" t="s">
        <v>752</v>
      </c>
      <c r="H1753" s="199" t="s">
        <v>5</v>
      </c>
      <c r="I1753" s="200"/>
      <c r="L1753" s="195"/>
      <c r="M1753" s="201"/>
      <c r="N1753" s="202"/>
      <c r="O1753" s="202"/>
      <c r="P1753" s="202"/>
      <c r="Q1753" s="202"/>
      <c r="R1753" s="202"/>
      <c r="S1753" s="202"/>
      <c r="T1753" s="203"/>
      <c r="AT1753" s="199" t="s">
        <v>196</v>
      </c>
      <c r="AU1753" s="199" t="s">
        <v>80</v>
      </c>
      <c r="AV1753" s="12" t="s">
        <v>24</v>
      </c>
      <c r="AW1753" s="12" t="s">
        <v>37</v>
      </c>
      <c r="AX1753" s="12" t="s">
        <v>73</v>
      </c>
      <c r="AY1753" s="199" t="s">
        <v>187</v>
      </c>
    </row>
    <row r="1754" spans="2:65" s="12" customFormat="1">
      <c r="B1754" s="195"/>
      <c r="D1754" s="196" t="s">
        <v>196</v>
      </c>
      <c r="E1754" s="197" t="s">
        <v>5</v>
      </c>
      <c r="F1754" s="198" t="s">
        <v>753</v>
      </c>
      <c r="H1754" s="199" t="s">
        <v>5</v>
      </c>
      <c r="I1754" s="200"/>
      <c r="L1754" s="195"/>
      <c r="M1754" s="201"/>
      <c r="N1754" s="202"/>
      <c r="O1754" s="202"/>
      <c r="P1754" s="202"/>
      <c r="Q1754" s="202"/>
      <c r="R1754" s="202"/>
      <c r="S1754" s="202"/>
      <c r="T1754" s="203"/>
      <c r="AT1754" s="199" t="s">
        <v>196</v>
      </c>
      <c r="AU1754" s="199" t="s">
        <v>80</v>
      </c>
      <c r="AV1754" s="12" t="s">
        <v>24</v>
      </c>
      <c r="AW1754" s="12" t="s">
        <v>37</v>
      </c>
      <c r="AX1754" s="12" t="s">
        <v>73</v>
      </c>
      <c r="AY1754" s="199" t="s">
        <v>187</v>
      </c>
    </row>
    <row r="1755" spans="2:65" s="13" customFormat="1">
      <c r="B1755" s="204"/>
      <c r="D1755" s="196" t="s">
        <v>196</v>
      </c>
      <c r="E1755" s="205" t="s">
        <v>5</v>
      </c>
      <c r="F1755" s="206" t="s">
        <v>1155</v>
      </c>
      <c r="H1755" s="207">
        <v>120</v>
      </c>
      <c r="I1755" s="208"/>
      <c r="L1755" s="204"/>
      <c r="M1755" s="209"/>
      <c r="N1755" s="210"/>
      <c r="O1755" s="210"/>
      <c r="P1755" s="210"/>
      <c r="Q1755" s="210"/>
      <c r="R1755" s="210"/>
      <c r="S1755" s="210"/>
      <c r="T1755" s="211"/>
      <c r="AT1755" s="205" t="s">
        <v>196</v>
      </c>
      <c r="AU1755" s="205" t="s">
        <v>80</v>
      </c>
      <c r="AV1755" s="13" t="s">
        <v>80</v>
      </c>
      <c r="AW1755" s="13" t="s">
        <v>37</v>
      </c>
      <c r="AX1755" s="13" t="s">
        <v>73</v>
      </c>
      <c r="AY1755" s="205" t="s">
        <v>187</v>
      </c>
    </row>
    <row r="1756" spans="2:65" s="14" customFormat="1">
      <c r="B1756" s="212"/>
      <c r="D1756" s="196" t="s">
        <v>196</v>
      </c>
      <c r="E1756" s="213" t="s">
        <v>5</v>
      </c>
      <c r="F1756" s="214" t="s">
        <v>201</v>
      </c>
      <c r="H1756" s="215">
        <v>120</v>
      </c>
      <c r="I1756" s="216"/>
      <c r="L1756" s="212"/>
      <c r="M1756" s="217"/>
      <c r="N1756" s="218"/>
      <c r="O1756" s="218"/>
      <c r="P1756" s="218"/>
      <c r="Q1756" s="218"/>
      <c r="R1756" s="218"/>
      <c r="S1756" s="218"/>
      <c r="T1756" s="219"/>
      <c r="AT1756" s="213" t="s">
        <v>196</v>
      </c>
      <c r="AU1756" s="213" t="s">
        <v>80</v>
      </c>
      <c r="AV1756" s="14" t="s">
        <v>202</v>
      </c>
      <c r="AW1756" s="14" t="s">
        <v>37</v>
      </c>
      <c r="AX1756" s="14" t="s">
        <v>73</v>
      </c>
      <c r="AY1756" s="213" t="s">
        <v>187</v>
      </c>
    </row>
    <row r="1757" spans="2:65" s="15" customFormat="1">
      <c r="B1757" s="220"/>
      <c r="D1757" s="221" t="s">
        <v>196</v>
      </c>
      <c r="E1757" s="222" t="s">
        <v>5</v>
      </c>
      <c r="F1757" s="223" t="s">
        <v>203</v>
      </c>
      <c r="H1757" s="224">
        <v>120</v>
      </c>
      <c r="I1757" s="225"/>
      <c r="L1757" s="220"/>
      <c r="M1757" s="226"/>
      <c r="N1757" s="227"/>
      <c r="O1757" s="227"/>
      <c r="P1757" s="227"/>
      <c r="Q1757" s="227"/>
      <c r="R1757" s="227"/>
      <c r="S1757" s="227"/>
      <c r="T1757" s="228"/>
      <c r="AT1757" s="229" t="s">
        <v>196</v>
      </c>
      <c r="AU1757" s="229" t="s">
        <v>80</v>
      </c>
      <c r="AV1757" s="15" t="s">
        <v>194</v>
      </c>
      <c r="AW1757" s="15" t="s">
        <v>37</v>
      </c>
      <c r="AX1757" s="15" t="s">
        <v>24</v>
      </c>
      <c r="AY1757" s="229" t="s">
        <v>187</v>
      </c>
    </row>
    <row r="1758" spans="2:65" s="1" customFormat="1" ht="31.5" customHeight="1">
      <c r="B1758" s="182"/>
      <c r="C1758" s="183" t="s">
        <v>1392</v>
      </c>
      <c r="D1758" s="183" t="s">
        <v>189</v>
      </c>
      <c r="E1758" s="184" t="s">
        <v>1393</v>
      </c>
      <c r="F1758" s="185" t="s">
        <v>1394</v>
      </c>
      <c r="G1758" s="186" t="s">
        <v>277</v>
      </c>
      <c r="H1758" s="187">
        <v>97.66</v>
      </c>
      <c r="I1758" s="188"/>
      <c r="J1758" s="189">
        <f>ROUND(I1758*H1758,2)</f>
        <v>0</v>
      </c>
      <c r="K1758" s="185" t="s">
        <v>193</v>
      </c>
      <c r="L1758" s="42"/>
      <c r="M1758" s="190" t="s">
        <v>5</v>
      </c>
      <c r="N1758" s="191" t="s">
        <v>44</v>
      </c>
      <c r="O1758" s="43"/>
      <c r="P1758" s="192">
        <f>O1758*H1758</f>
        <v>0</v>
      </c>
      <c r="Q1758" s="192">
        <v>3.7000000000000002E-3</v>
      </c>
      <c r="R1758" s="192">
        <f>Q1758*H1758</f>
        <v>0.361342</v>
      </c>
      <c r="S1758" s="192">
        <v>0</v>
      </c>
      <c r="T1758" s="193">
        <f>S1758*H1758</f>
        <v>0</v>
      </c>
      <c r="AR1758" s="25" t="s">
        <v>126</v>
      </c>
      <c r="AT1758" s="25" t="s">
        <v>189</v>
      </c>
      <c r="AU1758" s="25" t="s">
        <v>80</v>
      </c>
      <c r="AY1758" s="25" t="s">
        <v>187</v>
      </c>
      <c r="BE1758" s="194">
        <f>IF(N1758="základní",J1758,0)</f>
        <v>0</v>
      </c>
      <c r="BF1758" s="194">
        <f>IF(N1758="snížená",J1758,0)</f>
        <v>0</v>
      </c>
      <c r="BG1758" s="194">
        <f>IF(N1758="zákl. přenesená",J1758,0)</f>
        <v>0</v>
      </c>
      <c r="BH1758" s="194">
        <f>IF(N1758="sníž. přenesená",J1758,0)</f>
        <v>0</v>
      </c>
      <c r="BI1758" s="194">
        <f>IF(N1758="nulová",J1758,0)</f>
        <v>0</v>
      </c>
      <c r="BJ1758" s="25" t="s">
        <v>24</v>
      </c>
      <c r="BK1758" s="194">
        <f>ROUND(I1758*H1758,2)</f>
        <v>0</v>
      </c>
      <c r="BL1758" s="25" t="s">
        <v>126</v>
      </c>
      <c r="BM1758" s="25" t="s">
        <v>1395</v>
      </c>
    </row>
    <row r="1759" spans="2:65" s="12" customFormat="1">
      <c r="B1759" s="195"/>
      <c r="D1759" s="196" t="s">
        <v>196</v>
      </c>
      <c r="E1759" s="197" t="s">
        <v>5</v>
      </c>
      <c r="F1759" s="198" t="s">
        <v>1396</v>
      </c>
      <c r="H1759" s="199" t="s">
        <v>5</v>
      </c>
      <c r="I1759" s="200"/>
      <c r="L1759" s="195"/>
      <c r="M1759" s="201"/>
      <c r="N1759" s="202"/>
      <c r="O1759" s="202"/>
      <c r="P1759" s="202"/>
      <c r="Q1759" s="202"/>
      <c r="R1759" s="202"/>
      <c r="S1759" s="202"/>
      <c r="T1759" s="203"/>
      <c r="AT1759" s="199" t="s">
        <v>196</v>
      </c>
      <c r="AU1759" s="199" t="s">
        <v>80</v>
      </c>
      <c r="AV1759" s="12" t="s">
        <v>24</v>
      </c>
      <c r="AW1759" s="12" t="s">
        <v>37</v>
      </c>
      <c r="AX1759" s="12" t="s">
        <v>73</v>
      </c>
      <c r="AY1759" s="199" t="s">
        <v>187</v>
      </c>
    </row>
    <row r="1760" spans="2:65" s="12" customFormat="1">
      <c r="B1760" s="195"/>
      <c r="D1760" s="196" t="s">
        <v>196</v>
      </c>
      <c r="E1760" s="197" t="s">
        <v>5</v>
      </c>
      <c r="F1760" s="198" t="s">
        <v>752</v>
      </c>
      <c r="H1760" s="199" t="s">
        <v>5</v>
      </c>
      <c r="I1760" s="200"/>
      <c r="L1760" s="195"/>
      <c r="M1760" s="201"/>
      <c r="N1760" s="202"/>
      <c r="O1760" s="202"/>
      <c r="P1760" s="202"/>
      <c r="Q1760" s="202"/>
      <c r="R1760" s="202"/>
      <c r="S1760" s="202"/>
      <c r="T1760" s="203"/>
      <c r="AT1760" s="199" t="s">
        <v>196</v>
      </c>
      <c r="AU1760" s="199" t="s">
        <v>80</v>
      </c>
      <c r="AV1760" s="12" t="s">
        <v>24</v>
      </c>
      <c r="AW1760" s="12" t="s">
        <v>37</v>
      </c>
      <c r="AX1760" s="12" t="s">
        <v>73</v>
      </c>
      <c r="AY1760" s="199" t="s">
        <v>187</v>
      </c>
    </row>
    <row r="1761" spans="2:65" s="12" customFormat="1">
      <c r="B1761" s="195"/>
      <c r="D1761" s="196" t="s">
        <v>196</v>
      </c>
      <c r="E1761" s="197" t="s">
        <v>5</v>
      </c>
      <c r="F1761" s="198" t="s">
        <v>1397</v>
      </c>
      <c r="H1761" s="199" t="s">
        <v>5</v>
      </c>
      <c r="I1761" s="200"/>
      <c r="L1761" s="195"/>
      <c r="M1761" s="201"/>
      <c r="N1761" s="202"/>
      <c r="O1761" s="202"/>
      <c r="P1761" s="202"/>
      <c r="Q1761" s="202"/>
      <c r="R1761" s="202"/>
      <c r="S1761" s="202"/>
      <c r="T1761" s="203"/>
      <c r="AT1761" s="199" t="s">
        <v>196</v>
      </c>
      <c r="AU1761" s="199" t="s">
        <v>80</v>
      </c>
      <c r="AV1761" s="12" t="s">
        <v>24</v>
      </c>
      <c r="AW1761" s="12" t="s">
        <v>37</v>
      </c>
      <c r="AX1761" s="12" t="s">
        <v>73</v>
      </c>
      <c r="AY1761" s="199" t="s">
        <v>187</v>
      </c>
    </row>
    <row r="1762" spans="2:65" s="13" customFormat="1">
      <c r="B1762" s="204"/>
      <c r="D1762" s="196" t="s">
        <v>196</v>
      </c>
      <c r="E1762" s="205" t="s">
        <v>5</v>
      </c>
      <c r="F1762" s="206" t="s">
        <v>1398</v>
      </c>
      <c r="H1762" s="207">
        <v>97.66</v>
      </c>
      <c r="I1762" s="208"/>
      <c r="L1762" s="204"/>
      <c r="M1762" s="209"/>
      <c r="N1762" s="210"/>
      <c r="O1762" s="210"/>
      <c r="P1762" s="210"/>
      <c r="Q1762" s="210"/>
      <c r="R1762" s="210"/>
      <c r="S1762" s="210"/>
      <c r="T1762" s="211"/>
      <c r="AT1762" s="205" t="s">
        <v>196</v>
      </c>
      <c r="AU1762" s="205" t="s">
        <v>80</v>
      </c>
      <c r="AV1762" s="13" t="s">
        <v>80</v>
      </c>
      <c r="AW1762" s="13" t="s">
        <v>37</v>
      </c>
      <c r="AX1762" s="13" t="s">
        <v>73</v>
      </c>
      <c r="AY1762" s="205" t="s">
        <v>187</v>
      </c>
    </row>
    <row r="1763" spans="2:65" s="14" customFormat="1">
      <c r="B1763" s="212"/>
      <c r="D1763" s="196" t="s">
        <v>196</v>
      </c>
      <c r="E1763" s="213" t="s">
        <v>5</v>
      </c>
      <c r="F1763" s="214" t="s">
        <v>201</v>
      </c>
      <c r="H1763" s="215">
        <v>97.66</v>
      </c>
      <c r="I1763" s="216"/>
      <c r="L1763" s="212"/>
      <c r="M1763" s="217"/>
      <c r="N1763" s="218"/>
      <c r="O1763" s="218"/>
      <c r="P1763" s="218"/>
      <c r="Q1763" s="218"/>
      <c r="R1763" s="218"/>
      <c r="S1763" s="218"/>
      <c r="T1763" s="219"/>
      <c r="AT1763" s="213" t="s">
        <v>196</v>
      </c>
      <c r="AU1763" s="213" t="s">
        <v>80</v>
      </c>
      <c r="AV1763" s="14" t="s">
        <v>202</v>
      </c>
      <c r="AW1763" s="14" t="s">
        <v>37</v>
      </c>
      <c r="AX1763" s="14" t="s">
        <v>73</v>
      </c>
      <c r="AY1763" s="213" t="s">
        <v>187</v>
      </c>
    </row>
    <row r="1764" spans="2:65" s="15" customFormat="1">
      <c r="B1764" s="220"/>
      <c r="D1764" s="221" t="s">
        <v>196</v>
      </c>
      <c r="E1764" s="222" t="s">
        <v>5</v>
      </c>
      <c r="F1764" s="223" t="s">
        <v>203</v>
      </c>
      <c r="H1764" s="224">
        <v>97.66</v>
      </c>
      <c r="I1764" s="225"/>
      <c r="L1764" s="220"/>
      <c r="M1764" s="226"/>
      <c r="N1764" s="227"/>
      <c r="O1764" s="227"/>
      <c r="P1764" s="227"/>
      <c r="Q1764" s="227"/>
      <c r="R1764" s="227"/>
      <c r="S1764" s="227"/>
      <c r="T1764" s="228"/>
      <c r="AT1764" s="229" t="s">
        <v>196</v>
      </c>
      <c r="AU1764" s="229" t="s">
        <v>80</v>
      </c>
      <c r="AV1764" s="15" t="s">
        <v>194</v>
      </c>
      <c r="AW1764" s="15" t="s">
        <v>37</v>
      </c>
      <c r="AX1764" s="15" t="s">
        <v>24</v>
      </c>
      <c r="AY1764" s="229" t="s">
        <v>187</v>
      </c>
    </row>
    <row r="1765" spans="2:65" s="1" customFormat="1" ht="44.25" customHeight="1">
      <c r="B1765" s="182"/>
      <c r="C1765" s="183" t="s">
        <v>1399</v>
      </c>
      <c r="D1765" s="183" t="s">
        <v>189</v>
      </c>
      <c r="E1765" s="184" t="s">
        <v>1400</v>
      </c>
      <c r="F1765" s="185" t="s">
        <v>1401</v>
      </c>
      <c r="G1765" s="186" t="s">
        <v>258</v>
      </c>
      <c r="H1765" s="187">
        <v>23.14</v>
      </c>
      <c r="I1765" s="188"/>
      <c r="J1765" s="189">
        <f>ROUND(I1765*H1765,2)</f>
        <v>0</v>
      </c>
      <c r="K1765" s="185" t="s">
        <v>193</v>
      </c>
      <c r="L1765" s="42"/>
      <c r="M1765" s="190" t="s">
        <v>5</v>
      </c>
      <c r="N1765" s="191" t="s">
        <v>44</v>
      </c>
      <c r="O1765" s="43"/>
      <c r="P1765" s="192">
        <f>O1765*H1765</f>
        <v>0</v>
      </c>
      <c r="Q1765" s="192">
        <v>0</v>
      </c>
      <c r="R1765" s="192">
        <f>Q1765*H1765</f>
        <v>0</v>
      </c>
      <c r="S1765" s="192">
        <v>0</v>
      </c>
      <c r="T1765" s="193">
        <f>S1765*H1765</f>
        <v>0</v>
      </c>
      <c r="AR1765" s="25" t="s">
        <v>126</v>
      </c>
      <c r="AT1765" s="25" t="s">
        <v>189</v>
      </c>
      <c r="AU1765" s="25" t="s">
        <v>80</v>
      </c>
      <c r="AY1765" s="25" t="s">
        <v>187</v>
      </c>
      <c r="BE1765" s="194">
        <f>IF(N1765="základní",J1765,0)</f>
        <v>0</v>
      </c>
      <c r="BF1765" s="194">
        <f>IF(N1765="snížená",J1765,0)</f>
        <v>0</v>
      </c>
      <c r="BG1765" s="194">
        <f>IF(N1765="zákl. přenesená",J1765,0)</f>
        <v>0</v>
      </c>
      <c r="BH1765" s="194">
        <f>IF(N1765="sníž. přenesená",J1765,0)</f>
        <v>0</v>
      </c>
      <c r="BI1765" s="194">
        <f>IF(N1765="nulová",J1765,0)</f>
        <v>0</v>
      </c>
      <c r="BJ1765" s="25" t="s">
        <v>24</v>
      </c>
      <c r="BK1765" s="194">
        <f>ROUND(I1765*H1765,2)</f>
        <v>0</v>
      </c>
      <c r="BL1765" s="25" t="s">
        <v>126</v>
      </c>
      <c r="BM1765" s="25" t="s">
        <v>1402</v>
      </c>
    </row>
    <row r="1766" spans="2:65" s="11" customFormat="1" ht="29.85" customHeight="1">
      <c r="B1766" s="168"/>
      <c r="D1766" s="179" t="s">
        <v>72</v>
      </c>
      <c r="E1766" s="180" t="s">
        <v>1403</v>
      </c>
      <c r="F1766" s="180" t="s">
        <v>1404</v>
      </c>
      <c r="I1766" s="171"/>
      <c r="J1766" s="181">
        <f>BK1766</f>
        <v>0</v>
      </c>
      <c r="L1766" s="168"/>
      <c r="M1766" s="173"/>
      <c r="N1766" s="174"/>
      <c r="O1766" s="174"/>
      <c r="P1766" s="175">
        <f>SUM(P1767:P1936)</f>
        <v>0</v>
      </c>
      <c r="Q1766" s="174"/>
      <c r="R1766" s="175">
        <f>SUM(R1767:R1936)</f>
        <v>1.068020336</v>
      </c>
      <c r="S1766" s="174"/>
      <c r="T1766" s="176">
        <f>SUM(T1767:T1936)</f>
        <v>0.23800199999999999</v>
      </c>
      <c r="AR1766" s="169" t="s">
        <v>80</v>
      </c>
      <c r="AT1766" s="177" t="s">
        <v>72</v>
      </c>
      <c r="AU1766" s="177" t="s">
        <v>24</v>
      </c>
      <c r="AY1766" s="169" t="s">
        <v>187</v>
      </c>
      <c r="BK1766" s="178">
        <f>SUM(BK1767:BK1936)</f>
        <v>0</v>
      </c>
    </row>
    <row r="1767" spans="2:65" s="1" customFormat="1" ht="22.5" customHeight="1">
      <c r="B1767" s="182"/>
      <c r="C1767" s="183" t="s">
        <v>1405</v>
      </c>
      <c r="D1767" s="183" t="s">
        <v>189</v>
      </c>
      <c r="E1767" s="184" t="s">
        <v>1406</v>
      </c>
      <c r="F1767" s="185" t="s">
        <v>1407</v>
      </c>
      <c r="G1767" s="186" t="s">
        <v>305</v>
      </c>
      <c r="H1767" s="187">
        <v>9</v>
      </c>
      <c r="I1767" s="188"/>
      <c r="J1767" s="189">
        <f>ROUND(I1767*H1767,2)</f>
        <v>0</v>
      </c>
      <c r="K1767" s="185" t="s">
        <v>193</v>
      </c>
      <c r="L1767" s="42"/>
      <c r="M1767" s="190" t="s">
        <v>5</v>
      </c>
      <c r="N1767" s="191" t="s">
        <v>44</v>
      </c>
      <c r="O1767" s="43"/>
      <c r="P1767" s="192">
        <f>O1767*H1767</f>
        <v>0</v>
      </c>
      <c r="Q1767" s="192">
        <v>0</v>
      </c>
      <c r="R1767" s="192">
        <f>Q1767*H1767</f>
        <v>0</v>
      </c>
      <c r="S1767" s="192">
        <v>3.48E-3</v>
      </c>
      <c r="T1767" s="193">
        <f>S1767*H1767</f>
        <v>3.1320000000000001E-2</v>
      </c>
      <c r="AR1767" s="25" t="s">
        <v>126</v>
      </c>
      <c r="AT1767" s="25" t="s">
        <v>189</v>
      </c>
      <c r="AU1767" s="25" t="s">
        <v>80</v>
      </c>
      <c r="AY1767" s="25" t="s">
        <v>187</v>
      </c>
      <c r="BE1767" s="194">
        <f>IF(N1767="základní",J1767,0)</f>
        <v>0</v>
      </c>
      <c r="BF1767" s="194">
        <f>IF(N1767="snížená",J1767,0)</f>
        <v>0</v>
      </c>
      <c r="BG1767" s="194">
        <f>IF(N1767="zákl. přenesená",J1767,0)</f>
        <v>0</v>
      </c>
      <c r="BH1767" s="194">
        <f>IF(N1767="sníž. přenesená",J1767,0)</f>
        <v>0</v>
      </c>
      <c r="BI1767" s="194">
        <f>IF(N1767="nulová",J1767,0)</f>
        <v>0</v>
      </c>
      <c r="BJ1767" s="25" t="s">
        <v>24</v>
      </c>
      <c r="BK1767" s="194">
        <f>ROUND(I1767*H1767,2)</f>
        <v>0</v>
      </c>
      <c r="BL1767" s="25" t="s">
        <v>126</v>
      </c>
      <c r="BM1767" s="25" t="s">
        <v>1408</v>
      </c>
    </row>
    <row r="1768" spans="2:65" s="12" customFormat="1">
      <c r="B1768" s="195"/>
      <c r="D1768" s="196" t="s">
        <v>196</v>
      </c>
      <c r="E1768" s="197" t="s">
        <v>5</v>
      </c>
      <c r="F1768" s="198" t="s">
        <v>1409</v>
      </c>
      <c r="H1768" s="199" t="s">
        <v>5</v>
      </c>
      <c r="I1768" s="200"/>
      <c r="L1768" s="195"/>
      <c r="M1768" s="201"/>
      <c r="N1768" s="202"/>
      <c r="O1768" s="202"/>
      <c r="P1768" s="202"/>
      <c r="Q1768" s="202"/>
      <c r="R1768" s="202"/>
      <c r="S1768" s="202"/>
      <c r="T1768" s="203"/>
      <c r="AT1768" s="199" t="s">
        <v>196</v>
      </c>
      <c r="AU1768" s="199" t="s">
        <v>80</v>
      </c>
      <c r="AV1768" s="12" t="s">
        <v>24</v>
      </c>
      <c r="AW1768" s="12" t="s">
        <v>37</v>
      </c>
      <c r="AX1768" s="12" t="s">
        <v>73</v>
      </c>
      <c r="AY1768" s="199" t="s">
        <v>187</v>
      </c>
    </row>
    <row r="1769" spans="2:65" s="12" customFormat="1">
      <c r="B1769" s="195"/>
      <c r="D1769" s="196" t="s">
        <v>196</v>
      </c>
      <c r="E1769" s="197" t="s">
        <v>5</v>
      </c>
      <c r="F1769" s="198" t="s">
        <v>1410</v>
      </c>
      <c r="H1769" s="199" t="s">
        <v>5</v>
      </c>
      <c r="I1769" s="200"/>
      <c r="L1769" s="195"/>
      <c r="M1769" s="201"/>
      <c r="N1769" s="202"/>
      <c r="O1769" s="202"/>
      <c r="P1769" s="202"/>
      <c r="Q1769" s="202"/>
      <c r="R1769" s="202"/>
      <c r="S1769" s="202"/>
      <c r="T1769" s="203"/>
      <c r="AT1769" s="199" t="s">
        <v>196</v>
      </c>
      <c r="AU1769" s="199" t="s">
        <v>80</v>
      </c>
      <c r="AV1769" s="12" t="s">
        <v>24</v>
      </c>
      <c r="AW1769" s="12" t="s">
        <v>37</v>
      </c>
      <c r="AX1769" s="12" t="s">
        <v>73</v>
      </c>
      <c r="AY1769" s="199" t="s">
        <v>187</v>
      </c>
    </row>
    <row r="1770" spans="2:65" s="13" customFormat="1">
      <c r="B1770" s="204"/>
      <c r="D1770" s="196" t="s">
        <v>196</v>
      </c>
      <c r="E1770" s="205" t="s">
        <v>5</v>
      </c>
      <c r="F1770" s="206" t="s">
        <v>246</v>
      </c>
      <c r="H1770" s="207">
        <v>9</v>
      </c>
      <c r="I1770" s="208"/>
      <c r="L1770" s="204"/>
      <c r="M1770" s="209"/>
      <c r="N1770" s="210"/>
      <c r="O1770" s="210"/>
      <c r="P1770" s="210"/>
      <c r="Q1770" s="210"/>
      <c r="R1770" s="210"/>
      <c r="S1770" s="210"/>
      <c r="T1770" s="211"/>
      <c r="AT1770" s="205" t="s">
        <v>196</v>
      </c>
      <c r="AU1770" s="205" t="s">
        <v>80</v>
      </c>
      <c r="AV1770" s="13" t="s">
        <v>80</v>
      </c>
      <c r="AW1770" s="13" t="s">
        <v>37</v>
      </c>
      <c r="AX1770" s="13" t="s">
        <v>73</v>
      </c>
      <c r="AY1770" s="205" t="s">
        <v>187</v>
      </c>
    </row>
    <row r="1771" spans="2:65" s="14" customFormat="1">
      <c r="B1771" s="212"/>
      <c r="D1771" s="196" t="s">
        <v>196</v>
      </c>
      <c r="E1771" s="213" t="s">
        <v>5</v>
      </c>
      <c r="F1771" s="214" t="s">
        <v>201</v>
      </c>
      <c r="H1771" s="215">
        <v>9</v>
      </c>
      <c r="I1771" s="216"/>
      <c r="L1771" s="212"/>
      <c r="M1771" s="217"/>
      <c r="N1771" s="218"/>
      <c r="O1771" s="218"/>
      <c r="P1771" s="218"/>
      <c r="Q1771" s="218"/>
      <c r="R1771" s="218"/>
      <c r="S1771" s="218"/>
      <c r="T1771" s="219"/>
      <c r="AT1771" s="213" t="s">
        <v>196</v>
      </c>
      <c r="AU1771" s="213" t="s">
        <v>80</v>
      </c>
      <c r="AV1771" s="14" t="s">
        <v>202</v>
      </c>
      <c r="AW1771" s="14" t="s">
        <v>37</v>
      </c>
      <c r="AX1771" s="14" t="s">
        <v>73</v>
      </c>
      <c r="AY1771" s="213" t="s">
        <v>187</v>
      </c>
    </row>
    <row r="1772" spans="2:65" s="15" customFormat="1">
      <c r="B1772" s="220"/>
      <c r="D1772" s="221" t="s">
        <v>196</v>
      </c>
      <c r="E1772" s="222" t="s">
        <v>5</v>
      </c>
      <c r="F1772" s="223" t="s">
        <v>203</v>
      </c>
      <c r="H1772" s="224">
        <v>9</v>
      </c>
      <c r="I1772" s="225"/>
      <c r="L1772" s="220"/>
      <c r="M1772" s="226"/>
      <c r="N1772" s="227"/>
      <c r="O1772" s="227"/>
      <c r="P1772" s="227"/>
      <c r="Q1772" s="227"/>
      <c r="R1772" s="227"/>
      <c r="S1772" s="227"/>
      <c r="T1772" s="228"/>
      <c r="AT1772" s="229" t="s">
        <v>196</v>
      </c>
      <c r="AU1772" s="229" t="s">
        <v>80</v>
      </c>
      <c r="AV1772" s="15" t="s">
        <v>194</v>
      </c>
      <c r="AW1772" s="15" t="s">
        <v>37</v>
      </c>
      <c r="AX1772" s="15" t="s">
        <v>24</v>
      </c>
      <c r="AY1772" s="229" t="s">
        <v>187</v>
      </c>
    </row>
    <row r="1773" spans="2:65" s="1" customFormat="1" ht="22.5" customHeight="1">
      <c r="B1773" s="182"/>
      <c r="C1773" s="183" t="s">
        <v>1411</v>
      </c>
      <c r="D1773" s="183" t="s">
        <v>189</v>
      </c>
      <c r="E1773" s="184" t="s">
        <v>1412</v>
      </c>
      <c r="F1773" s="185" t="s">
        <v>1413</v>
      </c>
      <c r="G1773" s="186" t="s">
        <v>305</v>
      </c>
      <c r="H1773" s="187">
        <v>16</v>
      </c>
      <c r="I1773" s="188"/>
      <c r="J1773" s="189">
        <f>ROUND(I1773*H1773,2)</f>
        <v>0</v>
      </c>
      <c r="K1773" s="185" t="s">
        <v>193</v>
      </c>
      <c r="L1773" s="42"/>
      <c r="M1773" s="190" t="s">
        <v>5</v>
      </c>
      <c r="N1773" s="191" t="s">
        <v>44</v>
      </c>
      <c r="O1773" s="43"/>
      <c r="P1773" s="192">
        <f>O1773*H1773</f>
        <v>0</v>
      </c>
      <c r="Q1773" s="192">
        <v>0</v>
      </c>
      <c r="R1773" s="192">
        <f>Q1773*H1773</f>
        <v>0</v>
      </c>
      <c r="S1773" s="192">
        <v>1.7700000000000001E-3</v>
      </c>
      <c r="T1773" s="193">
        <f>S1773*H1773</f>
        <v>2.8320000000000001E-2</v>
      </c>
      <c r="AR1773" s="25" t="s">
        <v>126</v>
      </c>
      <c r="AT1773" s="25" t="s">
        <v>189</v>
      </c>
      <c r="AU1773" s="25" t="s">
        <v>80</v>
      </c>
      <c r="AY1773" s="25" t="s">
        <v>187</v>
      </c>
      <c r="BE1773" s="194">
        <f>IF(N1773="základní",J1773,0)</f>
        <v>0</v>
      </c>
      <c r="BF1773" s="194">
        <f>IF(N1773="snížená",J1773,0)</f>
        <v>0</v>
      </c>
      <c r="BG1773" s="194">
        <f>IF(N1773="zákl. přenesená",J1773,0)</f>
        <v>0</v>
      </c>
      <c r="BH1773" s="194">
        <f>IF(N1773="sníž. přenesená",J1773,0)</f>
        <v>0</v>
      </c>
      <c r="BI1773" s="194">
        <f>IF(N1773="nulová",J1773,0)</f>
        <v>0</v>
      </c>
      <c r="BJ1773" s="25" t="s">
        <v>24</v>
      </c>
      <c r="BK1773" s="194">
        <f>ROUND(I1773*H1773,2)</f>
        <v>0</v>
      </c>
      <c r="BL1773" s="25" t="s">
        <v>126</v>
      </c>
      <c r="BM1773" s="25" t="s">
        <v>1414</v>
      </c>
    </row>
    <row r="1774" spans="2:65" s="12" customFormat="1">
      <c r="B1774" s="195"/>
      <c r="D1774" s="196" t="s">
        <v>196</v>
      </c>
      <c r="E1774" s="197" t="s">
        <v>5</v>
      </c>
      <c r="F1774" s="198" t="s">
        <v>1415</v>
      </c>
      <c r="H1774" s="199" t="s">
        <v>5</v>
      </c>
      <c r="I1774" s="200"/>
      <c r="L1774" s="195"/>
      <c r="M1774" s="201"/>
      <c r="N1774" s="202"/>
      <c r="O1774" s="202"/>
      <c r="P1774" s="202"/>
      <c r="Q1774" s="202"/>
      <c r="R1774" s="202"/>
      <c r="S1774" s="202"/>
      <c r="T1774" s="203"/>
      <c r="AT1774" s="199" t="s">
        <v>196</v>
      </c>
      <c r="AU1774" s="199" t="s">
        <v>80</v>
      </c>
      <c r="AV1774" s="12" t="s">
        <v>24</v>
      </c>
      <c r="AW1774" s="12" t="s">
        <v>37</v>
      </c>
      <c r="AX1774" s="12" t="s">
        <v>73</v>
      </c>
      <c r="AY1774" s="199" t="s">
        <v>187</v>
      </c>
    </row>
    <row r="1775" spans="2:65" s="12" customFormat="1">
      <c r="B1775" s="195"/>
      <c r="D1775" s="196" t="s">
        <v>196</v>
      </c>
      <c r="E1775" s="197" t="s">
        <v>5</v>
      </c>
      <c r="F1775" s="198" t="s">
        <v>1410</v>
      </c>
      <c r="H1775" s="199" t="s">
        <v>5</v>
      </c>
      <c r="I1775" s="200"/>
      <c r="L1775" s="195"/>
      <c r="M1775" s="201"/>
      <c r="N1775" s="202"/>
      <c r="O1775" s="202"/>
      <c r="P1775" s="202"/>
      <c r="Q1775" s="202"/>
      <c r="R1775" s="202"/>
      <c r="S1775" s="202"/>
      <c r="T1775" s="203"/>
      <c r="AT1775" s="199" t="s">
        <v>196</v>
      </c>
      <c r="AU1775" s="199" t="s">
        <v>80</v>
      </c>
      <c r="AV1775" s="12" t="s">
        <v>24</v>
      </c>
      <c r="AW1775" s="12" t="s">
        <v>37</v>
      </c>
      <c r="AX1775" s="12" t="s">
        <v>73</v>
      </c>
      <c r="AY1775" s="199" t="s">
        <v>187</v>
      </c>
    </row>
    <row r="1776" spans="2:65" s="13" customFormat="1">
      <c r="B1776" s="204"/>
      <c r="D1776" s="196" t="s">
        <v>196</v>
      </c>
      <c r="E1776" s="205" t="s">
        <v>5</v>
      </c>
      <c r="F1776" s="206" t="s">
        <v>126</v>
      </c>
      <c r="H1776" s="207">
        <v>16</v>
      </c>
      <c r="I1776" s="208"/>
      <c r="L1776" s="204"/>
      <c r="M1776" s="209"/>
      <c r="N1776" s="210"/>
      <c r="O1776" s="210"/>
      <c r="P1776" s="210"/>
      <c r="Q1776" s="210"/>
      <c r="R1776" s="210"/>
      <c r="S1776" s="210"/>
      <c r="T1776" s="211"/>
      <c r="AT1776" s="205" t="s">
        <v>196</v>
      </c>
      <c r="AU1776" s="205" t="s">
        <v>80</v>
      </c>
      <c r="AV1776" s="13" t="s">
        <v>80</v>
      </c>
      <c r="AW1776" s="13" t="s">
        <v>37</v>
      </c>
      <c r="AX1776" s="13" t="s">
        <v>73</v>
      </c>
      <c r="AY1776" s="205" t="s">
        <v>187</v>
      </c>
    </row>
    <row r="1777" spans="2:65" s="14" customFormat="1">
      <c r="B1777" s="212"/>
      <c r="D1777" s="196" t="s">
        <v>196</v>
      </c>
      <c r="E1777" s="213" t="s">
        <v>5</v>
      </c>
      <c r="F1777" s="214" t="s">
        <v>201</v>
      </c>
      <c r="H1777" s="215">
        <v>16</v>
      </c>
      <c r="I1777" s="216"/>
      <c r="L1777" s="212"/>
      <c r="M1777" s="217"/>
      <c r="N1777" s="218"/>
      <c r="O1777" s="218"/>
      <c r="P1777" s="218"/>
      <c r="Q1777" s="218"/>
      <c r="R1777" s="218"/>
      <c r="S1777" s="218"/>
      <c r="T1777" s="219"/>
      <c r="AT1777" s="213" t="s">
        <v>196</v>
      </c>
      <c r="AU1777" s="213" t="s">
        <v>80</v>
      </c>
      <c r="AV1777" s="14" t="s">
        <v>202</v>
      </c>
      <c r="AW1777" s="14" t="s">
        <v>37</v>
      </c>
      <c r="AX1777" s="14" t="s">
        <v>73</v>
      </c>
      <c r="AY1777" s="213" t="s">
        <v>187</v>
      </c>
    </row>
    <row r="1778" spans="2:65" s="15" customFormat="1">
      <c r="B1778" s="220"/>
      <c r="D1778" s="221" t="s">
        <v>196</v>
      </c>
      <c r="E1778" s="222" t="s">
        <v>5</v>
      </c>
      <c r="F1778" s="223" t="s">
        <v>203</v>
      </c>
      <c r="H1778" s="224">
        <v>16</v>
      </c>
      <c r="I1778" s="225"/>
      <c r="L1778" s="220"/>
      <c r="M1778" s="226"/>
      <c r="N1778" s="227"/>
      <c r="O1778" s="227"/>
      <c r="P1778" s="227"/>
      <c r="Q1778" s="227"/>
      <c r="R1778" s="227"/>
      <c r="S1778" s="227"/>
      <c r="T1778" s="228"/>
      <c r="AT1778" s="229" t="s">
        <v>196</v>
      </c>
      <c r="AU1778" s="229" t="s">
        <v>80</v>
      </c>
      <c r="AV1778" s="15" t="s">
        <v>194</v>
      </c>
      <c r="AW1778" s="15" t="s">
        <v>37</v>
      </c>
      <c r="AX1778" s="15" t="s">
        <v>24</v>
      </c>
      <c r="AY1778" s="229" t="s">
        <v>187</v>
      </c>
    </row>
    <row r="1779" spans="2:65" s="1" customFormat="1" ht="22.5" customHeight="1">
      <c r="B1779" s="182"/>
      <c r="C1779" s="183" t="s">
        <v>1416</v>
      </c>
      <c r="D1779" s="183" t="s">
        <v>189</v>
      </c>
      <c r="E1779" s="184" t="s">
        <v>1417</v>
      </c>
      <c r="F1779" s="185" t="s">
        <v>1418</v>
      </c>
      <c r="G1779" s="186" t="s">
        <v>410</v>
      </c>
      <c r="H1779" s="187">
        <v>2</v>
      </c>
      <c r="I1779" s="188"/>
      <c r="J1779" s="189">
        <f>ROUND(I1779*H1779,2)</f>
        <v>0</v>
      </c>
      <c r="K1779" s="185" t="s">
        <v>193</v>
      </c>
      <c r="L1779" s="42"/>
      <c r="M1779" s="190" t="s">
        <v>5</v>
      </c>
      <c r="N1779" s="191" t="s">
        <v>44</v>
      </c>
      <c r="O1779" s="43"/>
      <c r="P1779" s="192">
        <f>O1779*H1779</f>
        <v>0</v>
      </c>
      <c r="Q1779" s="192">
        <v>0</v>
      </c>
      <c r="R1779" s="192">
        <f>Q1779*H1779</f>
        <v>0</v>
      </c>
      <c r="S1779" s="192">
        <v>9.0600000000000003E-3</v>
      </c>
      <c r="T1779" s="193">
        <f>S1779*H1779</f>
        <v>1.8120000000000001E-2</v>
      </c>
      <c r="AR1779" s="25" t="s">
        <v>126</v>
      </c>
      <c r="AT1779" s="25" t="s">
        <v>189</v>
      </c>
      <c r="AU1779" s="25" t="s">
        <v>80</v>
      </c>
      <c r="AY1779" s="25" t="s">
        <v>187</v>
      </c>
      <c r="BE1779" s="194">
        <f>IF(N1779="základní",J1779,0)</f>
        <v>0</v>
      </c>
      <c r="BF1779" s="194">
        <f>IF(N1779="snížená",J1779,0)</f>
        <v>0</v>
      </c>
      <c r="BG1779" s="194">
        <f>IF(N1779="zákl. přenesená",J1779,0)</f>
        <v>0</v>
      </c>
      <c r="BH1779" s="194">
        <f>IF(N1779="sníž. přenesená",J1779,0)</f>
        <v>0</v>
      </c>
      <c r="BI1779" s="194">
        <f>IF(N1779="nulová",J1779,0)</f>
        <v>0</v>
      </c>
      <c r="BJ1779" s="25" t="s">
        <v>24</v>
      </c>
      <c r="BK1779" s="194">
        <f>ROUND(I1779*H1779,2)</f>
        <v>0</v>
      </c>
      <c r="BL1779" s="25" t="s">
        <v>126</v>
      </c>
      <c r="BM1779" s="25" t="s">
        <v>1419</v>
      </c>
    </row>
    <row r="1780" spans="2:65" s="12" customFormat="1">
      <c r="B1780" s="195"/>
      <c r="D1780" s="196" t="s">
        <v>196</v>
      </c>
      <c r="E1780" s="197" t="s">
        <v>5</v>
      </c>
      <c r="F1780" s="198" t="s">
        <v>1420</v>
      </c>
      <c r="H1780" s="199" t="s">
        <v>5</v>
      </c>
      <c r="I1780" s="200"/>
      <c r="L1780" s="195"/>
      <c r="M1780" s="201"/>
      <c r="N1780" s="202"/>
      <c r="O1780" s="202"/>
      <c r="P1780" s="202"/>
      <c r="Q1780" s="202"/>
      <c r="R1780" s="202"/>
      <c r="S1780" s="202"/>
      <c r="T1780" s="203"/>
      <c r="AT1780" s="199" t="s">
        <v>196</v>
      </c>
      <c r="AU1780" s="199" t="s">
        <v>80</v>
      </c>
      <c r="AV1780" s="12" t="s">
        <v>24</v>
      </c>
      <c r="AW1780" s="12" t="s">
        <v>37</v>
      </c>
      <c r="AX1780" s="12" t="s">
        <v>73</v>
      </c>
      <c r="AY1780" s="199" t="s">
        <v>187</v>
      </c>
    </row>
    <row r="1781" spans="2:65" s="12" customFormat="1">
      <c r="B1781" s="195"/>
      <c r="D1781" s="196" t="s">
        <v>196</v>
      </c>
      <c r="E1781" s="197" t="s">
        <v>5</v>
      </c>
      <c r="F1781" s="198" t="s">
        <v>1410</v>
      </c>
      <c r="H1781" s="199" t="s">
        <v>5</v>
      </c>
      <c r="I1781" s="200"/>
      <c r="L1781" s="195"/>
      <c r="M1781" s="201"/>
      <c r="N1781" s="202"/>
      <c r="O1781" s="202"/>
      <c r="P1781" s="202"/>
      <c r="Q1781" s="202"/>
      <c r="R1781" s="202"/>
      <c r="S1781" s="202"/>
      <c r="T1781" s="203"/>
      <c r="AT1781" s="199" t="s">
        <v>196</v>
      </c>
      <c r="AU1781" s="199" t="s">
        <v>80</v>
      </c>
      <c r="AV1781" s="12" t="s">
        <v>24</v>
      </c>
      <c r="AW1781" s="12" t="s">
        <v>37</v>
      </c>
      <c r="AX1781" s="12" t="s">
        <v>73</v>
      </c>
      <c r="AY1781" s="199" t="s">
        <v>187</v>
      </c>
    </row>
    <row r="1782" spans="2:65" s="13" customFormat="1">
      <c r="B1782" s="204"/>
      <c r="D1782" s="196" t="s">
        <v>196</v>
      </c>
      <c r="E1782" s="205" t="s">
        <v>5</v>
      </c>
      <c r="F1782" s="206" t="s">
        <v>80</v>
      </c>
      <c r="H1782" s="207">
        <v>2</v>
      </c>
      <c r="I1782" s="208"/>
      <c r="L1782" s="204"/>
      <c r="M1782" s="209"/>
      <c r="N1782" s="210"/>
      <c r="O1782" s="210"/>
      <c r="P1782" s="210"/>
      <c r="Q1782" s="210"/>
      <c r="R1782" s="210"/>
      <c r="S1782" s="210"/>
      <c r="T1782" s="211"/>
      <c r="AT1782" s="205" t="s">
        <v>196</v>
      </c>
      <c r="AU1782" s="205" t="s">
        <v>80</v>
      </c>
      <c r="AV1782" s="13" t="s">
        <v>80</v>
      </c>
      <c r="AW1782" s="13" t="s">
        <v>37</v>
      </c>
      <c r="AX1782" s="13" t="s">
        <v>73</v>
      </c>
      <c r="AY1782" s="205" t="s">
        <v>187</v>
      </c>
    </row>
    <row r="1783" spans="2:65" s="14" customFormat="1">
      <c r="B1783" s="212"/>
      <c r="D1783" s="196" t="s">
        <v>196</v>
      </c>
      <c r="E1783" s="213" t="s">
        <v>5</v>
      </c>
      <c r="F1783" s="214" t="s">
        <v>201</v>
      </c>
      <c r="H1783" s="215">
        <v>2</v>
      </c>
      <c r="I1783" s="216"/>
      <c r="L1783" s="212"/>
      <c r="M1783" s="217"/>
      <c r="N1783" s="218"/>
      <c r="O1783" s="218"/>
      <c r="P1783" s="218"/>
      <c r="Q1783" s="218"/>
      <c r="R1783" s="218"/>
      <c r="S1783" s="218"/>
      <c r="T1783" s="219"/>
      <c r="AT1783" s="213" t="s">
        <v>196</v>
      </c>
      <c r="AU1783" s="213" t="s">
        <v>80</v>
      </c>
      <c r="AV1783" s="14" t="s">
        <v>202</v>
      </c>
      <c r="AW1783" s="14" t="s">
        <v>37</v>
      </c>
      <c r="AX1783" s="14" t="s">
        <v>73</v>
      </c>
      <c r="AY1783" s="213" t="s">
        <v>187</v>
      </c>
    </row>
    <row r="1784" spans="2:65" s="15" customFormat="1">
      <c r="B1784" s="220"/>
      <c r="D1784" s="221" t="s">
        <v>196</v>
      </c>
      <c r="E1784" s="222" t="s">
        <v>5</v>
      </c>
      <c r="F1784" s="223" t="s">
        <v>203</v>
      </c>
      <c r="H1784" s="224">
        <v>2</v>
      </c>
      <c r="I1784" s="225"/>
      <c r="L1784" s="220"/>
      <c r="M1784" s="226"/>
      <c r="N1784" s="227"/>
      <c r="O1784" s="227"/>
      <c r="P1784" s="227"/>
      <c r="Q1784" s="227"/>
      <c r="R1784" s="227"/>
      <c r="S1784" s="227"/>
      <c r="T1784" s="228"/>
      <c r="AT1784" s="229" t="s">
        <v>196</v>
      </c>
      <c r="AU1784" s="229" t="s">
        <v>80</v>
      </c>
      <c r="AV1784" s="15" t="s">
        <v>194</v>
      </c>
      <c r="AW1784" s="15" t="s">
        <v>37</v>
      </c>
      <c r="AX1784" s="15" t="s">
        <v>24</v>
      </c>
      <c r="AY1784" s="229" t="s">
        <v>187</v>
      </c>
    </row>
    <row r="1785" spans="2:65" s="1" customFormat="1" ht="22.5" customHeight="1">
      <c r="B1785" s="182"/>
      <c r="C1785" s="183" t="s">
        <v>1421</v>
      </c>
      <c r="D1785" s="183" t="s">
        <v>189</v>
      </c>
      <c r="E1785" s="184" t="s">
        <v>1422</v>
      </c>
      <c r="F1785" s="185" t="s">
        <v>1423</v>
      </c>
      <c r="G1785" s="186" t="s">
        <v>305</v>
      </c>
      <c r="H1785" s="187">
        <v>12.6</v>
      </c>
      <c r="I1785" s="188"/>
      <c r="J1785" s="189">
        <f>ROUND(I1785*H1785,2)</f>
        <v>0</v>
      </c>
      <c r="K1785" s="185" t="s">
        <v>193</v>
      </c>
      <c r="L1785" s="42"/>
      <c r="M1785" s="190" t="s">
        <v>5</v>
      </c>
      <c r="N1785" s="191" t="s">
        <v>44</v>
      </c>
      <c r="O1785" s="43"/>
      <c r="P1785" s="192">
        <f>O1785*H1785</f>
        <v>0</v>
      </c>
      <c r="Q1785" s="192">
        <v>0</v>
      </c>
      <c r="R1785" s="192">
        <f>Q1785*H1785</f>
        <v>0</v>
      </c>
      <c r="S1785" s="192">
        <v>1.67E-3</v>
      </c>
      <c r="T1785" s="193">
        <f>S1785*H1785</f>
        <v>2.1042000000000002E-2</v>
      </c>
      <c r="AR1785" s="25" t="s">
        <v>126</v>
      </c>
      <c r="AT1785" s="25" t="s">
        <v>189</v>
      </c>
      <c r="AU1785" s="25" t="s">
        <v>80</v>
      </c>
      <c r="AY1785" s="25" t="s">
        <v>187</v>
      </c>
      <c r="BE1785" s="194">
        <f>IF(N1785="základní",J1785,0)</f>
        <v>0</v>
      </c>
      <c r="BF1785" s="194">
        <f>IF(N1785="snížená",J1785,0)</f>
        <v>0</v>
      </c>
      <c r="BG1785" s="194">
        <f>IF(N1785="zákl. přenesená",J1785,0)</f>
        <v>0</v>
      </c>
      <c r="BH1785" s="194">
        <f>IF(N1785="sníž. přenesená",J1785,0)</f>
        <v>0</v>
      </c>
      <c r="BI1785" s="194">
        <f>IF(N1785="nulová",J1785,0)</f>
        <v>0</v>
      </c>
      <c r="BJ1785" s="25" t="s">
        <v>24</v>
      </c>
      <c r="BK1785" s="194">
        <f>ROUND(I1785*H1785,2)</f>
        <v>0</v>
      </c>
      <c r="BL1785" s="25" t="s">
        <v>126</v>
      </c>
      <c r="BM1785" s="25" t="s">
        <v>1424</v>
      </c>
    </row>
    <row r="1786" spans="2:65" s="12" customFormat="1">
      <c r="B1786" s="195"/>
      <c r="D1786" s="196" t="s">
        <v>196</v>
      </c>
      <c r="E1786" s="197" t="s">
        <v>5</v>
      </c>
      <c r="F1786" s="198" t="s">
        <v>1425</v>
      </c>
      <c r="H1786" s="199" t="s">
        <v>5</v>
      </c>
      <c r="I1786" s="200"/>
      <c r="L1786" s="195"/>
      <c r="M1786" s="201"/>
      <c r="N1786" s="202"/>
      <c r="O1786" s="202"/>
      <c r="P1786" s="202"/>
      <c r="Q1786" s="202"/>
      <c r="R1786" s="202"/>
      <c r="S1786" s="202"/>
      <c r="T1786" s="203"/>
      <c r="AT1786" s="199" t="s">
        <v>196</v>
      </c>
      <c r="AU1786" s="199" t="s">
        <v>80</v>
      </c>
      <c r="AV1786" s="12" t="s">
        <v>24</v>
      </c>
      <c r="AW1786" s="12" t="s">
        <v>37</v>
      </c>
      <c r="AX1786" s="12" t="s">
        <v>73</v>
      </c>
      <c r="AY1786" s="199" t="s">
        <v>187</v>
      </c>
    </row>
    <row r="1787" spans="2:65" s="12" customFormat="1">
      <c r="B1787" s="195"/>
      <c r="D1787" s="196" t="s">
        <v>196</v>
      </c>
      <c r="E1787" s="197" t="s">
        <v>5</v>
      </c>
      <c r="F1787" s="198" t="s">
        <v>1410</v>
      </c>
      <c r="H1787" s="199" t="s">
        <v>5</v>
      </c>
      <c r="I1787" s="200"/>
      <c r="L1787" s="195"/>
      <c r="M1787" s="201"/>
      <c r="N1787" s="202"/>
      <c r="O1787" s="202"/>
      <c r="P1787" s="202"/>
      <c r="Q1787" s="202"/>
      <c r="R1787" s="202"/>
      <c r="S1787" s="202"/>
      <c r="T1787" s="203"/>
      <c r="AT1787" s="199" t="s">
        <v>196</v>
      </c>
      <c r="AU1787" s="199" t="s">
        <v>80</v>
      </c>
      <c r="AV1787" s="12" t="s">
        <v>24</v>
      </c>
      <c r="AW1787" s="12" t="s">
        <v>37</v>
      </c>
      <c r="AX1787" s="12" t="s">
        <v>73</v>
      </c>
      <c r="AY1787" s="199" t="s">
        <v>187</v>
      </c>
    </row>
    <row r="1788" spans="2:65" s="13" customFormat="1">
      <c r="B1788" s="204"/>
      <c r="D1788" s="196" t="s">
        <v>196</v>
      </c>
      <c r="E1788" s="205" t="s">
        <v>5</v>
      </c>
      <c r="F1788" s="206" t="s">
        <v>1426</v>
      </c>
      <c r="H1788" s="207">
        <v>12.6</v>
      </c>
      <c r="I1788" s="208"/>
      <c r="L1788" s="204"/>
      <c r="M1788" s="209"/>
      <c r="N1788" s="210"/>
      <c r="O1788" s="210"/>
      <c r="P1788" s="210"/>
      <c r="Q1788" s="210"/>
      <c r="R1788" s="210"/>
      <c r="S1788" s="210"/>
      <c r="T1788" s="211"/>
      <c r="AT1788" s="205" t="s">
        <v>196</v>
      </c>
      <c r="AU1788" s="205" t="s">
        <v>80</v>
      </c>
      <c r="AV1788" s="13" t="s">
        <v>80</v>
      </c>
      <c r="AW1788" s="13" t="s">
        <v>37</v>
      </c>
      <c r="AX1788" s="13" t="s">
        <v>73</v>
      </c>
      <c r="AY1788" s="205" t="s">
        <v>187</v>
      </c>
    </row>
    <row r="1789" spans="2:65" s="14" customFormat="1">
      <c r="B1789" s="212"/>
      <c r="D1789" s="196" t="s">
        <v>196</v>
      </c>
      <c r="E1789" s="213" t="s">
        <v>5</v>
      </c>
      <c r="F1789" s="214" t="s">
        <v>201</v>
      </c>
      <c r="H1789" s="215">
        <v>12.6</v>
      </c>
      <c r="I1789" s="216"/>
      <c r="L1789" s="212"/>
      <c r="M1789" s="217"/>
      <c r="N1789" s="218"/>
      <c r="O1789" s="218"/>
      <c r="P1789" s="218"/>
      <c r="Q1789" s="218"/>
      <c r="R1789" s="218"/>
      <c r="S1789" s="218"/>
      <c r="T1789" s="219"/>
      <c r="AT1789" s="213" t="s">
        <v>196</v>
      </c>
      <c r="AU1789" s="213" t="s">
        <v>80</v>
      </c>
      <c r="AV1789" s="14" t="s">
        <v>202</v>
      </c>
      <c r="AW1789" s="14" t="s">
        <v>37</v>
      </c>
      <c r="AX1789" s="14" t="s">
        <v>73</v>
      </c>
      <c r="AY1789" s="213" t="s">
        <v>187</v>
      </c>
    </row>
    <row r="1790" spans="2:65" s="15" customFormat="1">
      <c r="B1790" s="220"/>
      <c r="D1790" s="221" t="s">
        <v>196</v>
      </c>
      <c r="E1790" s="222" t="s">
        <v>5</v>
      </c>
      <c r="F1790" s="223" t="s">
        <v>203</v>
      </c>
      <c r="H1790" s="224">
        <v>12.6</v>
      </c>
      <c r="I1790" s="225"/>
      <c r="L1790" s="220"/>
      <c r="M1790" s="226"/>
      <c r="N1790" s="227"/>
      <c r="O1790" s="227"/>
      <c r="P1790" s="227"/>
      <c r="Q1790" s="227"/>
      <c r="R1790" s="227"/>
      <c r="S1790" s="227"/>
      <c r="T1790" s="228"/>
      <c r="AT1790" s="229" t="s">
        <v>196</v>
      </c>
      <c r="AU1790" s="229" t="s">
        <v>80</v>
      </c>
      <c r="AV1790" s="15" t="s">
        <v>194</v>
      </c>
      <c r="AW1790" s="15" t="s">
        <v>37</v>
      </c>
      <c r="AX1790" s="15" t="s">
        <v>24</v>
      </c>
      <c r="AY1790" s="229" t="s">
        <v>187</v>
      </c>
    </row>
    <row r="1791" spans="2:65" s="1" customFormat="1" ht="22.5" customHeight="1">
      <c r="B1791" s="182"/>
      <c r="C1791" s="183" t="s">
        <v>1427</v>
      </c>
      <c r="D1791" s="183" t="s">
        <v>189</v>
      </c>
      <c r="E1791" s="184" t="s">
        <v>1428</v>
      </c>
      <c r="F1791" s="185" t="s">
        <v>1429</v>
      </c>
      <c r="G1791" s="186" t="s">
        <v>305</v>
      </c>
      <c r="H1791" s="187">
        <v>22</v>
      </c>
      <c r="I1791" s="188"/>
      <c r="J1791" s="189">
        <f>ROUND(I1791*H1791,2)</f>
        <v>0</v>
      </c>
      <c r="K1791" s="185" t="s">
        <v>193</v>
      </c>
      <c r="L1791" s="42"/>
      <c r="M1791" s="190" t="s">
        <v>5</v>
      </c>
      <c r="N1791" s="191" t="s">
        <v>44</v>
      </c>
      <c r="O1791" s="43"/>
      <c r="P1791" s="192">
        <f>O1791*H1791</f>
        <v>0</v>
      </c>
      <c r="Q1791" s="192">
        <v>0</v>
      </c>
      <c r="R1791" s="192">
        <f>Q1791*H1791</f>
        <v>0</v>
      </c>
      <c r="S1791" s="192">
        <v>1.75E-3</v>
      </c>
      <c r="T1791" s="193">
        <f>S1791*H1791</f>
        <v>3.85E-2</v>
      </c>
      <c r="AR1791" s="25" t="s">
        <v>126</v>
      </c>
      <c r="AT1791" s="25" t="s">
        <v>189</v>
      </c>
      <c r="AU1791" s="25" t="s">
        <v>80</v>
      </c>
      <c r="AY1791" s="25" t="s">
        <v>187</v>
      </c>
      <c r="BE1791" s="194">
        <f>IF(N1791="základní",J1791,0)</f>
        <v>0</v>
      </c>
      <c r="BF1791" s="194">
        <f>IF(N1791="snížená",J1791,0)</f>
        <v>0</v>
      </c>
      <c r="BG1791" s="194">
        <f>IF(N1791="zákl. přenesená",J1791,0)</f>
        <v>0</v>
      </c>
      <c r="BH1791" s="194">
        <f>IF(N1791="sníž. přenesená",J1791,0)</f>
        <v>0</v>
      </c>
      <c r="BI1791" s="194">
        <f>IF(N1791="nulová",J1791,0)</f>
        <v>0</v>
      </c>
      <c r="BJ1791" s="25" t="s">
        <v>24</v>
      </c>
      <c r="BK1791" s="194">
        <f>ROUND(I1791*H1791,2)</f>
        <v>0</v>
      </c>
      <c r="BL1791" s="25" t="s">
        <v>126</v>
      </c>
      <c r="BM1791" s="25" t="s">
        <v>1430</v>
      </c>
    </row>
    <row r="1792" spans="2:65" s="12" customFormat="1">
      <c r="B1792" s="195"/>
      <c r="D1792" s="196" t="s">
        <v>196</v>
      </c>
      <c r="E1792" s="197" t="s">
        <v>5</v>
      </c>
      <c r="F1792" s="198" t="s">
        <v>1431</v>
      </c>
      <c r="H1792" s="199" t="s">
        <v>5</v>
      </c>
      <c r="I1792" s="200"/>
      <c r="L1792" s="195"/>
      <c r="M1792" s="201"/>
      <c r="N1792" s="202"/>
      <c r="O1792" s="202"/>
      <c r="P1792" s="202"/>
      <c r="Q1792" s="202"/>
      <c r="R1792" s="202"/>
      <c r="S1792" s="202"/>
      <c r="T1792" s="203"/>
      <c r="AT1792" s="199" t="s">
        <v>196</v>
      </c>
      <c r="AU1792" s="199" t="s">
        <v>80</v>
      </c>
      <c r="AV1792" s="12" t="s">
        <v>24</v>
      </c>
      <c r="AW1792" s="12" t="s">
        <v>37</v>
      </c>
      <c r="AX1792" s="12" t="s">
        <v>73</v>
      </c>
      <c r="AY1792" s="199" t="s">
        <v>187</v>
      </c>
    </row>
    <row r="1793" spans="2:65" s="12" customFormat="1">
      <c r="B1793" s="195"/>
      <c r="D1793" s="196" t="s">
        <v>196</v>
      </c>
      <c r="E1793" s="197" t="s">
        <v>5</v>
      </c>
      <c r="F1793" s="198" t="s">
        <v>1410</v>
      </c>
      <c r="H1793" s="199" t="s">
        <v>5</v>
      </c>
      <c r="I1793" s="200"/>
      <c r="L1793" s="195"/>
      <c r="M1793" s="201"/>
      <c r="N1793" s="202"/>
      <c r="O1793" s="202"/>
      <c r="P1793" s="202"/>
      <c r="Q1793" s="202"/>
      <c r="R1793" s="202"/>
      <c r="S1793" s="202"/>
      <c r="T1793" s="203"/>
      <c r="AT1793" s="199" t="s">
        <v>196</v>
      </c>
      <c r="AU1793" s="199" t="s">
        <v>80</v>
      </c>
      <c r="AV1793" s="12" t="s">
        <v>24</v>
      </c>
      <c r="AW1793" s="12" t="s">
        <v>37</v>
      </c>
      <c r="AX1793" s="12" t="s">
        <v>73</v>
      </c>
      <c r="AY1793" s="199" t="s">
        <v>187</v>
      </c>
    </row>
    <row r="1794" spans="2:65" s="13" customFormat="1">
      <c r="B1794" s="204"/>
      <c r="D1794" s="196" t="s">
        <v>196</v>
      </c>
      <c r="E1794" s="205" t="s">
        <v>5</v>
      </c>
      <c r="F1794" s="206" t="s">
        <v>329</v>
      </c>
      <c r="H1794" s="207">
        <v>22</v>
      </c>
      <c r="I1794" s="208"/>
      <c r="L1794" s="204"/>
      <c r="M1794" s="209"/>
      <c r="N1794" s="210"/>
      <c r="O1794" s="210"/>
      <c r="P1794" s="210"/>
      <c r="Q1794" s="210"/>
      <c r="R1794" s="210"/>
      <c r="S1794" s="210"/>
      <c r="T1794" s="211"/>
      <c r="AT1794" s="205" t="s">
        <v>196</v>
      </c>
      <c r="AU1794" s="205" t="s">
        <v>80</v>
      </c>
      <c r="AV1794" s="13" t="s">
        <v>80</v>
      </c>
      <c r="AW1794" s="13" t="s">
        <v>37</v>
      </c>
      <c r="AX1794" s="13" t="s">
        <v>73</v>
      </c>
      <c r="AY1794" s="205" t="s">
        <v>187</v>
      </c>
    </row>
    <row r="1795" spans="2:65" s="14" customFormat="1">
      <c r="B1795" s="212"/>
      <c r="D1795" s="196" t="s">
        <v>196</v>
      </c>
      <c r="E1795" s="213" t="s">
        <v>5</v>
      </c>
      <c r="F1795" s="214" t="s">
        <v>201</v>
      </c>
      <c r="H1795" s="215">
        <v>22</v>
      </c>
      <c r="I1795" s="216"/>
      <c r="L1795" s="212"/>
      <c r="M1795" s="217"/>
      <c r="N1795" s="218"/>
      <c r="O1795" s="218"/>
      <c r="P1795" s="218"/>
      <c r="Q1795" s="218"/>
      <c r="R1795" s="218"/>
      <c r="S1795" s="218"/>
      <c r="T1795" s="219"/>
      <c r="AT1795" s="213" t="s">
        <v>196</v>
      </c>
      <c r="AU1795" s="213" t="s">
        <v>80</v>
      </c>
      <c r="AV1795" s="14" t="s">
        <v>202</v>
      </c>
      <c r="AW1795" s="14" t="s">
        <v>37</v>
      </c>
      <c r="AX1795" s="14" t="s">
        <v>73</v>
      </c>
      <c r="AY1795" s="213" t="s">
        <v>187</v>
      </c>
    </row>
    <row r="1796" spans="2:65" s="15" customFormat="1">
      <c r="B1796" s="220"/>
      <c r="D1796" s="221" t="s">
        <v>196</v>
      </c>
      <c r="E1796" s="222" t="s">
        <v>5</v>
      </c>
      <c r="F1796" s="223" t="s">
        <v>203</v>
      </c>
      <c r="H1796" s="224">
        <v>22</v>
      </c>
      <c r="I1796" s="225"/>
      <c r="L1796" s="220"/>
      <c r="M1796" s="226"/>
      <c r="N1796" s="227"/>
      <c r="O1796" s="227"/>
      <c r="P1796" s="227"/>
      <c r="Q1796" s="227"/>
      <c r="R1796" s="227"/>
      <c r="S1796" s="227"/>
      <c r="T1796" s="228"/>
      <c r="AT1796" s="229" t="s">
        <v>196</v>
      </c>
      <c r="AU1796" s="229" t="s">
        <v>80</v>
      </c>
      <c r="AV1796" s="15" t="s">
        <v>194</v>
      </c>
      <c r="AW1796" s="15" t="s">
        <v>37</v>
      </c>
      <c r="AX1796" s="15" t="s">
        <v>24</v>
      </c>
      <c r="AY1796" s="229" t="s">
        <v>187</v>
      </c>
    </row>
    <row r="1797" spans="2:65" s="1" customFormat="1" ht="22.5" customHeight="1">
      <c r="B1797" s="182"/>
      <c r="C1797" s="183" t="s">
        <v>1432</v>
      </c>
      <c r="D1797" s="183" t="s">
        <v>189</v>
      </c>
      <c r="E1797" s="184" t="s">
        <v>1433</v>
      </c>
      <c r="F1797" s="185" t="s">
        <v>1434</v>
      </c>
      <c r="G1797" s="186" t="s">
        <v>305</v>
      </c>
      <c r="H1797" s="187">
        <v>16</v>
      </c>
      <c r="I1797" s="188"/>
      <c r="J1797" s="189">
        <f>ROUND(I1797*H1797,2)</f>
        <v>0</v>
      </c>
      <c r="K1797" s="185" t="s">
        <v>193</v>
      </c>
      <c r="L1797" s="42"/>
      <c r="M1797" s="190" t="s">
        <v>5</v>
      </c>
      <c r="N1797" s="191" t="s">
        <v>44</v>
      </c>
      <c r="O1797" s="43"/>
      <c r="P1797" s="192">
        <f>O1797*H1797</f>
        <v>0</v>
      </c>
      <c r="Q1797" s="192">
        <v>0</v>
      </c>
      <c r="R1797" s="192">
        <f>Q1797*H1797</f>
        <v>0</v>
      </c>
      <c r="S1797" s="192">
        <v>2.5999999999999999E-3</v>
      </c>
      <c r="T1797" s="193">
        <f>S1797*H1797</f>
        <v>4.1599999999999998E-2</v>
      </c>
      <c r="AR1797" s="25" t="s">
        <v>126</v>
      </c>
      <c r="AT1797" s="25" t="s">
        <v>189</v>
      </c>
      <c r="AU1797" s="25" t="s">
        <v>80</v>
      </c>
      <c r="AY1797" s="25" t="s">
        <v>187</v>
      </c>
      <c r="BE1797" s="194">
        <f>IF(N1797="základní",J1797,0)</f>
        <v>0</v>
      </c>
      <c r="BF1797" s="194">
        <f>IF(N1797="snížená",J1797,0)</f>
        <v>0</v>
      </c>
      <c r="BG1797" s="194">
        <f>IF(N1797="zákl. přenesená",J1797,0)</f>
        <v>0</v>
      </c>
      <c r="BH1797" s="194">
        <f>IF(N1797="sníž. přenesená",J1797,0)</f>
        <v>0</v>
      </c>
      <c r="BI1797" s="194">
        <f>IF(N1797="nulová",J1797,0)</f>
        <v>0</v>
      </c>
      <c r="BJ1797" s="25" t="s">
        <v>24</v>
      </c>
      <c r="BK1797" s="194">
        <f>ROUND(I1797*H1797,2)</f>
        <v>0</v>
      </c>
      <c r="BL1797" s="25" t="s">
        <v>126</v>
      </c>
      <c r="BM1797" s="25" t="s">
        <v>1435</v>
      </c>
    </row>
    <row r="1798" spans="2:65" s="12" customFormat="1">
      <c r="B1798" s="195"/>
      <c r="D1798" s="196" t="s">
        <v>196</v>
      </c>
      <c r="E1798" s="197" t="s">
        <v>5</v>
      </c>
      <c r="F1798" s="198" t="s">
        <v>1436</v>
      </c>
      <c r="H1798" s="199" t="s">
        <v>5</v>
      </c>
      <c r="I1798" s="200"/>
      <c r="L1798" s="195"/>
      <c r="M1798" s="201"/>
      <c r="N1798" s="202"/>
      <c r="O1798" s="202"/>
      <c r="P1798" s="202"/>
      <c r="Q1798" s="202"/>
      <c r="R1798" s="202"/>
      <c r="S1798" s="202"/>
      <c r="T1798" s="203"/>
      <c r="AT1798" s="199" t="s">
        <v>196</v>
      </c>
      <c r="AU1798" s="199" t="s">
        <v>80</v>
      </c>
      <c r="AV1798" s="12" t="s">
        <v>24</v>
      </c>
      <c r="AW1798" s="12" t="s">
        <v>37</v>
      </c>
      <c r="AX1798" s="12" t="s">
        <v>73</v>
      </c>
      <c r="AY1798" s="199" t="s">
        <v>187</v>
      </c>
    </row>
    <row r="1799" spans="2:65" s="12" customFormat="1">
      <c r="B1799" s="195"/>
      <c r="D1799" s="196" t="s">
        <v>196</v>
      </c>
      <c r="E1799" s="197" t="s">
        <v>5</v>
      </c>
      <c r="F1799" s="198" t="s">
        <v>1410</v>
      </c>
      <c r="H1799" s="199" t="s">
        <v>5</v>
      </c>
      <c r="I1799" s="200"/>
      <c r="L1799" s="195"/>
      <c r="M1799" s="201"/>
      <c r="N1799" s="202"/>
      <c r="O1799" s="202"/>
      <c r="P1799" s="202"/>
      <c r="Q1799" s="202"/>
      <c r="R1799" s="202"/>
      <c r="S1799" s="202"/>
      <c r="T1799" s="203"/>
      <c r="AT1799" s="199" t="s">
        <v>196</v>
      </c>
      <c r="AU1799" s="199" t="s">
        <v>80</v>
      </c>
      <c r="AV1799" s="12" t="s">
        <v>24</v>
      </c>
      <c r="AW1799" s="12" t="s">
        <v>37</v>
      </c>
      <c r="AX1799" s="12" t="s">
        <v>73</v>
      </c>
      <c r="AY1799" s="199" t="s">
        <v>187</v>
      </c>
    </row>
    <row r="1800" spans="2:65" s="13" customFormat="1">
      <c r="B1800" s="204"/>
      <c r="D1800" s="196" t="s">
        <v>196</v>
      </c>
      <c r="E1800" s="205" t="s">
        <v>5</v>
      </c>
      <c r="F1800" s="206" t="s">
        <v>126</v>
      </c>
      <c r="H1800" s="207">
        <v>16</v>
      </c>
      <c r="I1800" s="208"/>
      <c r="L1800" s="204"/>
      <c r="M1800" s="209"/>
      <c r="N1800" s="210"/>
      <c r="O1800" s="210"/>
      <c r="P1800" s="210"/>
      <c r="Q1800" s="210"/>
      <c r="R1800" s="210"/>
      <c r="S1800" s="210"/>
      <c r="T1800" s="211"/>
      <c r="AT1800" s="205" t="s">
        <v>196</v>
      </c>
      <c r="AU1800" s="205" t="s">
        <v>80</v>
      </c>
      <c r="AV1800" s="13" t="s">
        <v>80</v>
      </c>
      <c r="AW1800" s="13" t="s">
        <v>37</v>
      </c>
      <c r="AX1800" s="13" t="s">
        <v>73</v>
      </c>
      <c r="AY1800" s="205" t="s">
        <v>187</v>
      </c>
    </row>
    <row r="1801" spans="2:65" s="14" customFormat="1">
      <c r="B1801" s="212"/>
      <c r="D1801" s="196" t="s">
        <v>196</v>
      </c>
      <c r="E1801" s="213" t="s">
        <v>5</v>
      </c>
      <c r="F1801" s="214" t="s">
        <v>201</v>
      </c>
      <c r="H1801" s="215">
        <v>16</v>
      </c>
      <c r="I1801" s="216"/>
      <c r="L1801" s="212"/>
      <c r="M1801" s="217"/>
      <c r="N1801" s="218"/>
      <c r="O1801" s="218"/>
      <c r="P1801" s="218"/>
      <c r="Q1801" s="218"/>
      <c r="R1801" s="218"/>
      <c r="S1801" s="218"/>
      <c r="T1801" s="219"/>
      <c r="AT1801" s="213" t="s">
        <v>196</v>
      </c>
      <c r="AU1801" s="213" t="s">
        <v>80</v>
      </c>
      <c r="AV1801" s="14" t="s">
        <v>202</v>
      </c>
      <c r="AW1801" s="14" t="s">
        <v>37</v>
      </c>
      <c r="AX1801" s="14" t="s">
        <v>73</v>
      </c>
      <c r="AY1801" s="213" t="s">
        <v>187</v>
      </c>
    </row>
    <row r="1802" spans="2:65" s="15" customFormat="1">
      <c r="B1802" s="220"/>
      <c r="D1802" s="221" t="s">
        <v>196</v>
      </c>
      <c r="E1802" s="222" t="s">
        <v>5</v>
      </c>
      <c r="F1802" s="223" t="s">
        <v>203</v>
      </c>
      <c r="H1802" s="224">
        <v>16</v>
      </c>
      <c r="I1802" s="225"/>
      <c r="L1802" s="220"/>
      <c r="M1802" s="226"/>
      <c r="N1802" s="227"/>
      <c r="O1802" s="227"/>
      <c r="P1802" s="227"/>
      <c r="Q1802" s="227"/>
      <c r="R1802" s="227"/>
      <c r="S1802" s="227"/>
      <c r="T1802" s="228"/>
      <c r="AT1802" s="229" t="s">
        <v>196</v>
      </c>
      <c r="AU1802" s="229" t="s">
        <v>80</v>
      </c>
      <c r="AV1802" s="15" t="s">
        <v>194</v>
      </c>
      <c r="AW1802" s="15" t="s">
        <v>37</v>
      </c>
      <c r="AX1802" s="15" t="s">
        <v>24</v>
      </c>
      <c r="AY1802" s="229" t="s">
        <v>187</v>
      </c>
    </row>
    <row r="1803" spans="2:65" s="1" customFormat="1" ht="22.5" customHeight="1">
      <c r="B1803" s="182"/>
      <c r="C1803" s="183" t="s">
        <v>1437</v>
      </c>
      <c r="D1803" s="183" t="s">
        <v>189</v>
      </c>
      <c r="E1803" s="184" t="s">
        <v>1438</v>
      </c>
      <c r="F1803" s="185" t="s">
        <v>1439</v>
      </c>
      <c r="G1803" s="186" t="s">
        <v>305</v>
      </c>
      <c r="H1803" s="187">
        <v>15</v>
      </c>
      <c r="I1803" s="188"/>
      <c r="J1803" s="189">
        <f>ROUND(I1803*H1803,2)</f>
        <v>0</v>
      </c>
      <c r="K1803" s="185" t="s">
        <v>193</v>
      </c>
      <c r="L1803" s="42"/>
      <c r="M1803" s="190" t="s">
        <v>5</v>
      </c>
      <c r="N1803" s="191" t="s">
        <v>44</v>
      </c>
      <c r="O1803" s="43"/>
      <c r="P1803" s="192">
        <f>O1803*H1803</f>
        <v>0</v>
      </c>
      <c r="Q1803" s="192">
        <v>0</v>
      </c>
      <c r="R1803" s="192">
        <f>Q1803*H1803</f>
        <v>0</v>
      </c>
      <c r="S1803" s="192">
        <v>3.9399999999999999E-3</v>
      </c>
      <c r="T1803" s="193">
        <f>S1803*H1803</f>
        <v>5.91E-2</v>
      </c>
      <c r="AR1803" s="25" t="s">
        <v>126</v>
      </c>
      <c r="AT1803" s="25" t="s">
        <v>189</v>
      </c>
      <c r="AU1803" s="25" t="s">
        <v>80</v>
      </c>
      <c r="AY1803" s="25" t="s">
        <v>187</v>
      </c>
      <c r="BE1803" s="194">
        <f>IF(N1803="základní",J1803,0)</f>
        <v>0</v>
      </c>
      <c r="BF1803" s="194">
        <f>IF(N1803="snížená",J1803,0)</f>
        <v>0</v>
      </c>
      <c r="BG1803" s="194">
        <f>IF(N1803="zákl. přenesená",J1803,0)</f>
        <v>0</v>
      </c>
      <c r="BH1803" s="194">
        <f>IF(N1803="sníž. přenesená",J1803,0)</f>
        <v>0</v>
      </c>
      <c r="BI1803" s="194">
        <f>IF(N1803="nulová",J1803,0)</f>
        <v>0</v>
      </c>
      <c r="BJ1803" s="25" t="s">
        <v>24</v>
      </c>
      <c r="BK1803" s="194">
        <f>ROUND(I1803*H1803,2)</f>
        <v>0</v>
      </c>
      <c r="BL1803" s="25" t="s">
        <v>126</v>
      </c>
      <c r="BM1803" s="25" t="s">
        <v>1440</v>
      </c>
    </row>
    <row r="1804" spans="2:65" s="12" customFormat="1">
      <c r="B1804" s="195"/>
      <c r="D1804" s="196" t="s">
        <v>196</v>
      </c>
      <c r="E1804" s="197" t="s">
        <v>5</v>
      </c>
      <c r="F1804" s="198" t="s">
        <v>1441</v>
      </c>
      <c r="H1804" s="199" t="s">
        <v>5</v>
      </c>
      <c r="I1804" s="200"/>
      <c r="L1804" s="195"/>
      <c r="M1804" s="201"/>
      <c r="N1804" s="202"/>
      <c r="O1804" s="202"/>
      <c r="P1804" s="202"/>
      <c r="Q1804" s="202"/>
      <c r="R1804" s="202"/>
      <c r="S1804" s="202"/>
      <c r="T1804" s="203"/>
      <c r="AT1804" s="199" t="s">
        <v>196</v>
      </c>
      <c r="AU1804" s="199" t="s">
        <v>80</v>
      </c>
      <c r="AV1804" s="12" t="s">
        <v>24</v>
      </c>
      <c r="AW1804" s="12" t="s">
        <v>37</v>
      </c>
      <c r="AX1804" s="12" t="s">
        <v>73</v>
      </c>
      <c r="AY1804" s="199" t="s">
        <v>187</v>
      </c>
    </row>
    <row r="1805" spans="2:65" s="12" customFormat="1">
      <c r="B1805" s="195"/>
      <c r="D1805" s="196" t="s">
        <v>196</v>
      </c>
      <c r="E1805" s="197" t="s">
        <v>5</v>
      </c>
      <c r="F1805" s="198" t="s">
        <v>1410</v>
      </c>
      <c r="H1805" s="199" t="s">
        <v>5</v>
      </c>
      <c r="I1805" s="200"/>
      <c r="L1805" s="195"/>
      <c r="M1805" s="201"/>
      <c r="N1805" s="202"/>
      <c r="O1805" s="202"/>
      <c r="P1805" s="202"/>
      <c r="Q1805" s="202"/>
      <c r="R1805" s="202"/>
      <c r="S1805" s="202"/>
      <c r="T1805" s="203"/>
      <c r="AT1805" s="199" t="s">
        <v>196</v>
      </c>
      <c r="AU1805" s="199" t="s">
        <v>80</v>
      </c>
      <c r="AV1805" s="12" t="s">
        <v>24</v>
      </c>
      <c r="AW1805" s="12" t="s">
        <v>37</v>
      </c>
      <c r="AX1805" s="12" t="s">
        <v>73</v>
      </c>
      <c r="AY1805" s="199" t="s">
        <v>187</v>
      </c>
    </row>
    <row r="1806" spans="2:65" s="13" customFormat="1">
      <c r="B1806" s="204"/>
      <c r="D1806" s="196" t="s">
        <v>196</v>
      </c>
      <c r="E1806" s="205" t="s">
        <v>5</v>
      </c>
      <c r="F1806" s="206" t="s">
        <v>11</v>
      </c>
      <c r="H1806" s="207">
        <v>15</v>
      </c>
      <c r="I1806" s="208"/>
      <c r="L1806" s="204"/>
      <c r="M1806" s="209"/>
      <c r="N1806" s="210"/>
      <c r="O1806" s="210"/>
      <c r="P1806" s="210"/>
      <c r="Q1806" s="210"/>
      <c r="R1806" s="210"/>
      <c r="S1806" s="210"/>
      <c r="T1806" s="211"/>
      <c r="AT1806" s="205" t="s">
        <v>196</v>
      </c>
      <c r="AU1806" s="205" t="s">
        <v>80</v>
      </c>
      <c r="AV1806" s="13" t="s">
        <v>80</v>
      </c>
      <c r="AW1806" s="13" t="s">
        <v>37</v>
      </c>
      <c r="AX1806" s="13" t="s">
        <v>73</v>
      </c>
      <c r="AY1806" s="205" t="s">
        <v>187</v>
      </c>
    </row>
    <row r="1807" spans="2:65" s="14" customFormat="1">
      <c r="B1807" s="212"/>
      <c r="D1807" s="196" t="s">
        <v>196</v>
      </c>
      <c r="E1807" s="213" t="s">
        <v>5</v>
      </c>
      <c r="F1807" s="214" t="s">
        <v>201</v>
      </c>
      <c r="H1807" s="215">
        <v>15</v>
      </c>
      <c r="I1807" s="216"/>
      <c r="L1807" s="212"/>
      <c r="M1807" s="217"/>
      <c r="N1807" s="218"/>
      <c r="O1807" s="218"/>
      <c r="P1807" s="218"/>
      <c r="Q1807" s="218"/>
      <c r="R1807" s="218"/>
      <c r="S1807" s="218"/>
      <c r="T1807" s="219"/>
      <c r="AT1807" s="213" t="s">
        <v>196</v>
      </c>
      <c r="AU1807" s="213" t="s">
        <v>80</v>
      </c>
      <c r="AV1807" s="14" t="s">
        <v>202</v>
      </c>
      <c r="AW1807" s="14" t="s">
        <v>37</v>
      </c>
      <c r="AX1807" s="14" t="s">
        <v>73</v>
      </c>
      <c r="AY1807" s="213" t="s">
        <v>187</v>
      </c>
    </row>
    <row r="1808" spans="2:65" s="15" customFormat="1">
      <c r="B1808" s="220"/>
      <c r="D1808" s="221" t="s">
        <v>196</v>
      </c>
      <c r="E1808" s="222" t="s">
        <v>5</v>
      </c>
      <c r="F1808" s="223" t="s">
        <v>203</v>
      </c>
      <c r="H1808" s="224">
        <v>15</v>
      </c>
      <c r="I1808" s="225"/>
      <c r="L1808" s="220"/>
      <c r="M1808" s="226"/>
      <c r="N1808" s="227"/>
      <c r="O1808" s="227"/>
      <c r="P1808" s="227"/>
      <c r="Q1808" s="227"/>
      <c r="R1808" s="227"/>
      <c r="S1808" s="227"/>
      <c r="T1808" s="228"/>
      <c r="AT1808" s="229" t="s">
        <v>196</v>
      </c>
      <c r="AU1808" s="229" t="s">
        <v>80</v>
      </c>
      <c r="AV1808" s="15" t="s">
        <v>194</v>
      </c>
      <c r="AW1808" s="15" t="s">
        <v>37</v>
      </c>
      <c r="AX1808" s="15" t="s">
        <v>24</v>
      </c>
      <c r="AY1808" s="229" t="s">
        <v>187</v>
      </c>
    </row>
    <row r="1809" spans="2:65" s="1" customFormat="1" ht="31.5" customHeight="1">
      <c r="B1809" s="182"/>
      <c r="C1809" s="183" t="s">
        <v>1442</v>
      </c>
      <c r="D1809" s="183" t="s">
        <v>189</v>
      </c>
      <c r="E1809" s="184" t="s">
        <v>1443</v>
      </c>
      <c r="F1809" s="185" t="s">
        <v>1444</v>
      </c>
      <c r="G1809" s="186" t="s">
        <v>410</v>
      </c>
      <c r="H1809" s="187">
        <v>1</v>
      </c>
      <c r="I1809" s="188"/>
      <c r="J1809" s="189">
        <f>ROUND(I1809*H1809,2)</f>
        <v>0</v>
      </c>
      <c r="K1809" s="185" t="s">
        <v>193</v>
      </c>
      <c r="L1809" s="42"/>
      <c r="M1809" s="190" t="s">
        <v>5</v>
      </c>
      <c r="N1809" s="191" t="s">
        <v>44</v>
      </c>
      <c r="O1809" s="43"/>
      <c r="P1809" s="192">
        <f>O1809*H1809</f>
        <v>0</v>
      </c>
      <c r="Q1809" s="192">
        <v>0</v>
      </c>
      <c r="R1809" s="192">
        <f>Q1809*H1809</f>
        <v>0</v>
      </c>
      <c r="S1809" s="192">
        <v>0</v>
      </c>
      <c r="T1809" s="193">
        <f>S1809*H1809</f>
        <v>0</v>
      </c>
      <c r="AR1809" s="25" t="s">
        <v>126</v>
      </c>
      <c r="AT1809" s="25" t="s">
        <v>189</v>
      </c>
      <c r="AU1809" s="25" t="s">
        <v>80</v>
      </c>
      <c r="AY1809" s="25" t="s">
        <v>187</v>
      </c>
      <c r="BE1809" s="194">
        <f>IF(N1809="základní",J1809,0)</f>
        <v>0</v>
      </c>
      <c r="BF1809" s="194">
        <f>IF(N1809="snížená",J1809,0)</f>
        <v>0</v>
      </c>
      <c r="BG1809" s="194">
        <f>IF(N1809="zákl. přenesená",J1809,0)</f>
        <v>0</v>
      </c>
      <c r="BH1809" s="194">
        <f>IF(N1809="sníž. přenesená",J1809,0)</f>
        <v>0</v>
      </c>
      <c r="BI1809" s="194">
        <f>IF(N1809="nulová",J1809,0)</f>
        <v>0</v>
      </c>
      <c r="BJ1809" s="25" t="s">
        <v>24</v>
      </c>
      <c r="BK1809" s="194">
        <f>ROUND(I1809*H1809,2)</f>
        <v>0</v>
      </c>
      <c r="BL1809" s="25" t="s">
        <v>126</v>
      </c>
      <c r="BM1809" s="25" t="s">
        <v>1445</v>
      </c>
    </row>
    <row r="1810" spans="2:65" s="12" customFormat="1">
      <c r="B1810" s="195"/>
      <c r="D1810" s="196" t="s">
        <v>196</v>
      </c>
      <c r="E1810" s="197" t="s">
        <v>5</v>
      </c>
      <c r="F1810" s="198" t="s">
        <v>1446</v>
      </c>
      <c r="H1810" s="199" t="s">
        <v>5</v>
      </c>
      <c r="I1810" s="200"/>
      <c r="L1810" s="195"/>
      <c r="M1810" s="201"/>
      <c r="N1810" s="202"/>
      <c r="O1810" s="202"/>
      <c r="P1810" s="202"/>
      <c r="Q1810" s="202"/>
      <c r="R1810" s="202"/>
      <c r="S1810" s="202"/>
      <c r="T1810" s="203"/>
      <c r="AT1810" s="199" t="s">
        <v>196</v>
      </c>
      <c r="AU1810" s="199" t="s">
        <v>80</v>
      </c>
      <c r="AV1810" s="12" t="s">
        <v>24</v>
      </c>
      <c r="AW1810" s="12" t="s">
        <v>37</v>
      </c>
      <c r="AX1810" s="12" t="s">
        <v>73</v>
      </c>
      <c r="AY1810" s="199" t="s">
        <v>187</v>
      </c>
    </row>
    <row r="1811" spans="2:65" s="12" customFormat="1">
      <c r="B1811" s="195"/>
      <c r="D1811" s="196" t="s">
        <v>196</v>
      </c>
      <c r="E1811" s="197" t="s">
        <v>5</v>
      </c>
      <c r="F1811" s="198" t="s">
        <v>1447</v>
      </c>
      <c r="H1811" s="199" t="s">
        <v>5</v>
      </c>
      <c r="I1811" s="200"/>
      <c r="L1811" s="195"/>
      <c r="M1811" s="201"/>
      <c r="N1811" s="202"/>
      <c r="O1811" s="202"/>
      <c r="P1811" s="202"/>
      <c r="Q1811" s="202"/>
      <c r="R1811" s="202"/>
      <c r="S1811" s="202"/>
      <c r="T1811" s="203"/>
      <c r="AT1811" s="199" t="s">
        <v>196</v>
      </c>
      <c r="AU1811" s="199" t="s">
        <v>80</v>
      </c>
      <c r="AV1811" s="12" t="s">
        <v>24</v>
      </c>
      <c r="AW1811" s="12" t="s">
        <v>37</v>
      </c>
      <c r="AX1811" s="12" t="s">
        <v>73</v>
      </c>
      <c r="AY1811" s="199" t="s">
        <v>187</v>
      </c>
    </row>
    <row r="1812" spans="2:65" s="12" customFormat="1">
      <c r="B1812" s="195"/>
      <c r="D1812" s="196" t="s">
        <v>196</v>
      </c>
      <c r="E1812" s="197" t="s">
        <v>5</v>
      </c>
      <c r="F1812" s="198" t="s">
        <v>1448</v>
      </c>
      <c r="H1812" s="199" t="s">
        <v>5</v>
      </c>
      <c r="I1812" s="200"/>
      <c r="L1812" s="195"/>
      <c r="M1812" s="201"/>
      <c r="N1812" s="202"/>
      <c r="O1812" s="202"/>
      <c r="P1812" s="202"/>
      <c r="Q1812" s="202"/>
      <c r="R1812" s="202"/>
      <c r="S1812" s="202"/>
      <c r="T1812" s="203"/>
      <c r="AT1812" s="199" t="s">
        <v>196</v>
      </c>
      <c r="AU1812" s="199" t="s">
        <v>80</v>
      </c>
      <c r="AV1812" s="12" t="s">
        <v>24</v>
      </c>
      <c r="AW1812" s="12" t="s">
        <v>37</v>
      </c>
      <c r="AX1812" s="12" t="s">
        <v>73</v>
      </c>
      <c r="AY1812" s="199" t="s">
        <v>187</v>
      </c>
    </row>
    <row r="1813" spans="2:65" s="13" customFormat="1">
      <c r="B1813" s="204"/>
      <c r="D1813" s="196" t="s">
        <v>196</v>
      </c>
      <c r="E1813" s="205" t="s">
        <v>5</v>
      </c>
      <c r="F1813" s="206" t="s">
        <v>24</v>
      </c>
      <c r="H1813" s="207">
        <v>1</v>
      </c>
      <c r="I1813" s="208"/>
      <c r="L1813" s="204"/>
      <c r="M1813" s="209"/>
      <c r="N1813" s="210"/>
      <c r="O1813" s="210"/>
      <c r="P1813" s="210"/>
      <c r="Q1813" s="210"/>
      <c r="R1813" s="210"/>
      <c r="S1813" s="210"/>
      <c r="T1813" s="211"/>
      <c r="AT1813" s="205" t="s">
        <v>196</v>
      </c>
      <c r="AU1813" s="205" t="s">
        <v>80</v>
      </c>
      <c r="AV1813" s="13" t="s">
        <v>80</v>
      </c>
      <c r="AW1813" s="13" t="s">
        <v>37</v>
      </c>
      <c r="AX1813" s="13" t="s">
        <v>73</v>
      </c>
      <c r="AY1813" s="205" t="s">
        <v>187</v>
      </c>
    </row>
    <row r="1814" spans="2:65" s="14" customFormat="1">
      <c r="B1814" s="212"/>
      <c r="D1814" s="196" t="s">
        <v>196</v>
      </c>
      <c r="E1814" s="213" t="s">
        <v>5</v>
      </c>
      <c r="F1814" s="214" t="s">
        <v>201</v>
      </c>
      <c r="H1814" s="215">
        <v>1</v>
      </c>
      <c r="I1814" s="216"/>
      <c r="L1814" s="212"/>
      <c r="M1814" s="217"/>
      <c r="N1814" s="218"/>
      <c r="O1814" s="218"/>
      <c r="P1814" s="218"/>
      <c r="Q1814" s="218"/>
      <c r="R1814" s="218"/>
      <c r="S1814" s="218"/>
      <c r="T1814" s="219"/>
      <c r="AT1814" s="213" t="s">
        <v>196</v>
      </c>
      <c r="AU1814" s="213" t="s">
        <v>80</v>
      </c>
      <c r="AV1814" s="14" t="s">
        <v>202</v>
      </c>
      <c r="AW1814" s="14" t="s">
        <v>37</v>
      </c>
      <c r="AX1814" s="14" t="s">
        <v>73</v>
      </c>
      <c r="AY1814" s="213" t="s">
        <v>187</v>
      </c>
    </row>
    <row r="1815" spans="2:65" s="15" customFormat="1">
      <c r="B1815" s="220"/>
      <c r="D1815" s="221" t="s">
        <v>196</v>
      </c>
      <c r="E1815" s="222" t="s">
        <v>5</v>
      </c>
      <c r="F1815" s="223" t="s">
        <v>203</v>
      </c>
      <c r="H1815" s="224">
        <v>1</v>
      </c>
      <c r="I1815" s="225"/>
      <c r="L1815" s="220"/>
      <c r="M1815" s="226"/>
      <c r="N1815" s="227"/>
      <c r="O1815" s="227"/>
      <c r="P1815" s="227"/>
      <c r="Q1815" s="227"/>
      <c r="R1815" s="227"/>
      <c r="S1815" s="227"/>
      <c r="T1815" s="228"/>
      <c r="AT1815" s="229" t="s">
        <v>196</v>
      </c>
      <c r="AU1815" s="229" t="s">
        <v>80</v>
      </c>
      <c r="AV1815" s="15" t="s">
        <v>194</v>
      </c>
      <c r="AW1815" s="15" t="s">
        <v>37</v>
      </c>
      <c r="AX1815" s="15" t="s">
        <v>24</v>
      </c>
      <c r="AY1815" s="229" t="s">
        <v>187</v>
      </c>
    </row>
    <row r="1816" spans="2:65" s="1" customFormat="1" ht="44.25" customHeight="1">
      <c r="B1816" s="182"/>
      <c r="C1816" s="230" t="s">
        <v>1449</v>
      </c>
      <c r="D1816" s="230" t="s">
        <v>269</v>
      </c>
      <c r="E1816" s="231" t="s">
        <v>1450</v>
      </c>
      <c r="F1816" s="232" t="s">
        <v>1451</v>
      </c>
      <c r="G1816" s="233" t="s">
        <v>410</v>
      </c>
      <c r="H1816" s="234">
        <v>1</v>
      </c>
      <c r="I1816" s="235"/>
      <c r="J1816" s="236">
        <f>ROUND(I1816*H1816,2)</f>
        <v>0</v>
      </c>
      <c r="K1816" s="232" t="s">
        <v>193</v>
      </c>
      <c r="L1816" s="237"/>
      <c r="M1816" s="238" t="s">
        <v>5</v>
      </c>
      <c r="N1816" s="239" t="s">
        <v>44</v>
      </c>
      <c r="O1816" s="43"/>
      <c r="P1816" s="192">
        <f>O1816*H1816</f>
        <v>0</v>
      </c>
      <c r="Q1816" s="192">
        <v>1.6500000000000001E-2</v>
      </c>
      <c r="R1816" s="192">
        <f>Q1816*H1816</f>
        <v>1.6500000000000001E-2</v>
      </c>
      <c r="S1816" s="192">
        <v>0</v>
      </c>
      <c r="T1816" s="193">
        <f>S1816*H1816</f>
        <v>0</v>
      </c>
      <c r="AR1816" s="25" t="s">
        <v>395</v>
      </c>
      <c r="AT1816" s="25" t="s">
        <v>269</v>
      </c>
      <c r="AU1816" s="25" t="s">
        <v>80</v>
      </c>
      <c r="AY1816" s="25" t="s">
        <v>187</v>
      </c>
      <c r="BE1816" s="194">
        <f>IF(N1816="základní",J1816,0)</f>
        <v>0</v>
      </c>
      <c r="BF1816" s="194">
        <f>IF(N1816="snížená",J1816,0)</f>
        <v>0</v>
      </c>
      <c r="BG1816" s="194">
        <f>IF(N1816="zákl. přenesená",J1816,0)</f>
        <v>0</v>
      </c>
      <c r="BH1816" s="194">
        <f>IF(N1816="sníž. přenesená",J1816,0)</f>
        <v>0</v>
      </c>
      <c r="BI1816" s="194">
        <f>IF(N1816="nulová",J1816,0)</f>
        <v>0</v>
      </c>
      <c r="BJ1816" s="25" t="s">
        <v>24</v>
      </c>
      <c r="BK1816" s="194">
        <f>ROUND(I1816*H1816,2)</f>
        <v>0</v>
      </c>
      <c r="BL1816" s="25" t="s">
        <v>126</v>
      </c>
      <c r="BM1816" s="25" t="s">
        <v>1452</v>
      </c>
    </row>
    <row r="1817" spans="2:65" s="12" customFormat="1">
      <c r="B1817" s="195"/>
      <c r="D1817" s="196" t="s">
        <v>196</v>
      </c>
      <c r="E1817" s="197" t="s">
        <v>5</v>
      </c>
      <c r="F1817" s="198" t="s">
        <v>273</v>
      </c>
      <c r="H1817" s="199" t="s">
        <v>5</v>
      </c>
      <c r="I1817" s="200"/>
      <c r="L1817" s="195"/>
      <c r="M1817" s="201"/>
      <c r="N1817" s="202"/>
      <c r="O1817" s="202"/>
      <c r="P1817" s="202"/>
      <c r="Q1817" s="202"/>
      <c r="R1817" s="202"/>
      <c r="S1817" s="202"/>
      <c r="T1817" s="203"/>
      <c r="AT1817" s="199" t="s">
        <v>196</v>
      </c>
      <c r="AU1817" s="199" t="s">
        <v>80</v>
      </c>
      <c r="AV1817" s="12" t="s">
        <v>24</v>
      </c>
      <c r="AW1817" s="12" t="s">
        <v>37</v>
      </c>
      <c r="AX1817" s="12" t="s">
        <v>73</v>
      </c>
      <c r="AY1817" s="199" t="s">
        <v>187</v>
      </c>
    </row>
    <row r="1818" spans="2:65" s="12" customFormat="1">
      <c r="B1818" s="195"/>
      <c r="D1818" s="196" t="s">
        <v>196</v>
      </c>
      <c r="E1818" s="197" t="s">
        <v>5</v>
      </c>
      <c r="F1818" s="198" t="s">
        <v>1448</v>
      </c>
      <c r="H1818" s="199" t="s">
        <v>5</v>
      </c>
      <c r="I1818" s="200"/>
      <c r="L1818" s="195"/>
      <c r="M1818" s="201"/>
      <c r="N1818" s="202"/>
      <c r="O1818" s="202"/>
      <c r="P1818" s="202"/>
      <c r="Q1818" s="202"/>
      <c r="R1818" s="202"/>
      <c r="S1818" s="202"/>
      <c r="T1818" s="203"/>
      <c r="AT1818" s="199" t="s">
        <v>196</v>
      </c>
      <c r="AU1818" s="199" t="s">
        <v>80</v>
      </c>
      <c r="AV1818" s="12" t="s">
        <v>24</v>
      </c>
      <c r="AW1818" s="12" t="s">
        <v>37</v>
      </c>
      <c r="AX1818" s="12" t="s">
        <v>73</v>
      </c>
      <c r="AY1818" s="199" t="s">
        <v>187</v>
      </c>
    </row>
    <row r="1819" spans="2:65" s="13" customFormat="1">
      <c r="B1819" s="204"/>
      <c r="D1819" s="196" t="s">
        <v>196</v>
      </c>
      <c r="E1819" s="205" t="s">
        <v>5</v>
      </c>
      <c r="F1819" s="206" t="s">
        <v>24</v>
      </c>
      <c r="H1819" s="207">
        <v>1</v>
      </c>
      <c r="I1819" s="208"/>
      <c r="L1819" s="204"/>
      <c r="M1819" s="209"/>
      <c r="N1819" s="210"/>
      <c r="O1819" s="210"/>
      <c r="P1819" s="210"/>
      <c r="Q1819" s="210"/>
      <c r="R1819" s="210"/>
      <c r="S1819" s="210"/>
      <c r="T1819" s="211"/>
      <c r="AT1819" s="205" t="s">
        <v>196</v>
      </c>
      <c r="AU1819" s="205" t="s">
        <v>80</v>
      </c>
      <c r="AV1819" s="13" t="s">
        <v>80</v>
      </c>
      <c r="AW1819" s="13" t="s">
        <v>37</v>
      </c>
      <c r="AX1819" s="13" t="s">
        <v>73</v>
      </c>
      <c r="AY1819" s="205" t="s">
        <v>187</v>
      </c>
    </row>
    <row r="1820" spans="2:65" s="14" customFormat="1">
      <c r="B1820" s="212"/>
      <c r="D1820" s="196" t="s">
        <v>196</v>
      </c>
      <c r="E1820" s="213" t="s">
        <v>5</v>
      </c>
      <c r="F1820" s="214" t="s">
        <v>201</v>
      </c>
      <c r="H1820" s="215">
        <v>1</v>
      </c>
      <c r="I1820" s="216"/>
      <c r="L1820" s="212"/>
      <c r="M1820" s="217"/>
      <c r="N1820" s="218"/>
      <c r="O1820" s="218"/>
      <c r="P1820" s="218"/>
      <c r="Q1820" s="218"/>
      <c r="R1820" s="218"/>
      <c r="S1820" s="218"/>
      <c r="T1820" s="219"/>
      <c r="AT1820" s="213" t="s">
        <v>196</v>
      </c>
      <c r="AU1820" s="213" t="s">
        <v>80</v>
      </c>
      <c r="AV1820" s="14" t="s">
        <v>202</v>
      </c>
      <c r="AW1820" s="14" t="s">
        <v>37</v>
      </c>
      <c r="AX1820" s="14" t="s">
        <v>73</v>
      </c>
      <c r="AY1820" s="213" t="s">
        <v>187</v>
      </c>
    </row>
    <row r="1821" spans="2:65" s="15" customFormat="1">
      <c r="B1821" s="220"/>
      <c r="D1821" s="221" t="s">
        <v>196</v>
      </c>
      <c r="E1821" s="222" t="s">
        <v>5</v>
      </c>
      <c r="F1821" s="223" t="s">
        <v>203</v>
      </c>
      <c r="H1821" s="224">
        <v>1</v>
      </c>
      <c r="I1821" s="225"/>
      <c r="L1821" s="220"/>
      <c r="M1821" s="226"/>
      <c r="N1821" s="227"/>
      <c r="O1821" s="227"/>
      <c r="P1821" s="227"/>
      <c r="Q1821" s="227"/>
      <c r="R1821" s="227"/>
      <c r="S1821" s="227"/>
      <c r="T1821" s="228"/>
      <c r="AT1821" s="229" t="s">
        <v>196</v>
      </c>
      <c r="AU1821" s="229" t="s">
        <v>80</v>
      </c>
      <c r="AV1821" s="15" t="s">
        <v>194</v>
      </c>
      <c r="AW1821" s="15" t="s">
        <v>37</v>
      </c>
      <c r="AX1821" s="15" t="s">
        <v>24</v>
      </c>
      <c r="AY1821" s="229" t="s">
        <v>187</v>
      </c>
    </row>
    <row r="1822" spans="2:65" s="1" customFormat="1" ht="31.5" customHeight="1">
      <c r="B1822" s="182"/>
      <c r="C1822" s="183" t="s">
        <v>1453</v>
      </c>
      <c r="D1822" s="183" t="s">
        <v>189</v>
      </c>
      <c r="E1822" s="184" t="s">
        <v>1454</v>
      </c>
      <c r="F1822" s="185" t="s">
        <v>1455</v>
      </c>
      <c r="G1822" s="186" t="s">
        <v>305</v>
      </c>
      <c r="H1822" s="187">
        <v>16</v>
      </c>
      <c r="I1822" s="188"/>
      <c r="J1822" s="189">
        <f>ROUND(I1822*H1822,2)</f>
        <v>0</v>
      </c>
      <c r="K1822" s="185" t="s">
        <v>193</v>
      </c>
      <c r="L1822" s="42"/>
      <c r="M1822" s="190" t="s">
        <v>5</v>
      </c>
      <c r="N1822" s="191" t="s">
        <v>44</v>
      </c>
      <c r="O1822" s="43"/>
      <c r="P1822" s="192">
        <f>O1822*H1822</f>
        <v>0</v>
      </c>
      <c r="Q1822" s="192">
        <v>3.6375999999999999E-3</v>
      </c>
      <c r="R1822" s="192">
        <f>Q1822*H1822</f>
        <v>5.8201599999999999E-2</v>
      </c>
      <c r="S1822" s="192">
        <v>0</v>
      </c>
      <c r="T1822" s="193">
        <f>S1822*H1822</f>
        <v>0</v>
      </c>
      <c r="AR1822" s="25" t="s">
        <v>126</v>
      </c>
      <c r="AT1822" s="25" t="s">
        <v>189</v>
      </c>
      <c r="AU1822" s="25" t="s">
        <v>80</v>
      </c>
      <c r="AY1822" s="25" t="s">
        <v>187</v>
      </c>
      <c r="BE1822" s="194">
        <f>IF(N1822="základní",J1822,0)</f>
        <v>0</v>
      </c>
      <c r="BF1822" s="194">
        <f>IF(N1822="snížená",J1822,0)</f>
        <v>0</v>
      </c>
      <c r="BG1822" s="194">
        <f>IF(N1822="zákl. přenesená",J1822,0)</f>
        <v>0</v>
      </c>
      <c r="BH1822" s="194">
        <f>IF(N1822="sníž. přenesená",J1822,0)</f>
        <v>0</v>
      </c>
      <c r="BI1822" s="194">
        <f>IF(N1822="nulová",J1822,0)</f>
        <v>0</v>
      </c>
      <c r="BJ1822" s="25" t="s">
        <v>24</v>
      </c>
      <c r="BK1822" s="194">
        <f>ROUND(I1822*H1822,2)</f>
        <v>0</v>
      </c>
      <c r="BL1822" s="25" t="s">
        <v>126</v>
      </c>
      <c r="BM1822" s="25" t="s">
        <v>1456</v>
      </c>
    </row>
    <row r="1823" spans="2:65" s="12" customFormat="1">
      <c r="B1823" s="195"/>
      <c r="D1823" s="196" t="s">
        <v>196</v>
      </c>
      <c r="E1823" s="197" t="s">
        <v>5</v>
      </c>
      <c r="F1823" s="198" t="s">
        <v>1457</v>
      </c>
      <c r="H1823" s="199" t="s">
        <v>5</v>
      </c>
      <c r="I1823" s="200"/>
      <c r="L1823" s="195"/>
      <c r="M1823" s="201"/>
      <c r="N1823" s="202"/>
      <c r="O1823" s="202"/>
      <c r="P1823" s="202"/>
      <c r="Q1823" s="202"/>
      <c r="R1823" s="202"/>
      <c r="S1823" s="202"/>
      <c r="T1823" s="203"/>
      <c r="AT1823" s="199" t="s">
        <v>196</v>
      </c>
      <c r="AU1823" s="199" t="s">
        <v>80</v>
      </c>
      <c r="AV1823" s="12" t="s">
        <v>24</v>
      </c>
      <c r="AW1823" s="12" t="s">
        <v>37</v>
      </c>
      <c r="AX1823" s="12" t="s">
        <v>73</v>
      </c>
      <c r="AY1823" s="199" t="s">
        <v>187</v>
      </c>
    </row>
    <row r="1824" spans="2:65" s="12" customFormat="1">
      <c r="B1824" s="195"/>
      <c r="D1824" s="196" t="s">
        <v>196</v>
      </c>
      <c r="E1824" s="197" t="s">
        <v>5</v>
      </c>
      <c r="F1824" s="198" t="s">
        <v>1377</v>
      </c>
      <c r="H1824" s="199" t="s">
        <v>5</v>
      </c>
      <c r="I1824" s="200"/>
      <c r="L1824" s="195"/>
      <c r="M1824" s="201"/>
      <c r="N1824" s="202"/>
      <c r="O1824" s="202"/>
      <c r="P1824" s="202"/>
      <c r="Q1824" s="202"/>
      <c r="R1824" s="202"/>
      <c r="S1824" s="202"/>
      <c r="T1824" s="203"/>
      <c r="AT1824" s="199" t="s">
        <v>196</v>
      </c>
      <c r="AU1824" s="199" t="s">
        <v>80</v>
      </c>
      <c r="AV1824" s="12" t="s">
        <v>24</v>
      </c>
      <c r="AW1824" s="12" t="s">
        <v>37</v>
      </c>
      <c r="AX1824" s="12" t="s">
        <v>73</v>
      </c>
      <c r="AY1824" s="199" t="s">
        <v>187</v>
      </c>
    </row>
    <row r="1825" spans="2:65" s="12" customFormat="1">
      <c r="B1825" s="195"/>
      <c r="D1825" s="196" t="s">
        <v>196</v>
      </c>
      <c r="E1825" s="197" t="s">
        <v>5</v>
      </c>
      <c r="F1825" s="198" t="s">
        <v>1458</v>
      </c>
      <c r="H1825" s="199" t="s">
        <v>5</v>
      </c>
      <c r="I1825" s="200"/>
      <c r="L1825" s="195"/>
      <c r="M1825" s="201"/>
      <c r="N1825" s="202"/>
      <c r="O1825" s="202"/>
      <c r="P1825" s="202"/>
      <c r="Q1825" s="202"/>
      <c r="R1825" s="202"/>
      <c r="S1825" s="202"/>
      <c r="T1825" s="203"/>
      <c r="AT1825" s="199" t="s">
        <v>196</v>
      </c>
      <c r="AU1825" s="199" t="s">
        <v>80</v>
      </c>
      <c r="AV1825" s="12" t="s">
        <v>24</v>
      </c>
      <c r="AW1825" s="12" t="s">
        <v>37</v>
      </c>
      <c r="AX1825" s="12" t="s">
        <v>73</v>
      </c>
      <c r="AY1825" s="199" t="s">
        <v>187</v>
      </c>
    </row>
    <row r="1826" spans="2:65" s="13" customFormat="1">
      <c r="B1826" s="204"/>
      <c r="D1826" s="196" t="s">
        <v>196</v>
      </c>
      <c r="E1826" s="205" t="s">
        <v>5</v>
      </c>
      <c r="F1826" s="206" t="s">
        <v>126</v>
      </c>
      <c r="H1826" s="207">
        <v>16</v>
      </c>
      <c r="I1826" s="208"/>
      <c r="L1826" s="204"/>
      <c r="M1826" s="209"/>
      <c r="N1826" s="210"/>
      <c r="O1826" s="210"/>
      <c r="P1826" s="210"/>
      <c r="Q1826" s="210"/>
      <c r="R1826" s="210"/>
      <c r="S1826" s="210"/>
      <c r="T1826" s="211"/>
      <c r="AT1826" s="205" t="s">
        <v>196</v>
      </c>
      <c r="AU1826" s="205" t="s">
        <v>80</v>
      </c>
      <c r="AV1826" s="13" t="s">
        <v>80</v>
      </c>
      <c r="AW1826" s="13" t="s">
        <v>37</v>
      </c>
      <c r="AX1826" s="13" t="s">
        <v>73</v>
      </c>
      <c r="AY1826" s="205" t="s">
        <v>187</v>
      </c>
    </row>
    <row r="1827" spans="2:65" s="14" customFormat="1">
      <c r="B1827" s="212"/>
      <c r="D1827" s="196" t="s">
        <v>196</v>
      </c>
      <c r="E1827" s="213" t="s">
        <v>5</v>
      </c>
      <c r="F1827" s="214" t="s">
        <v>201</v>
      </c>
      <c r="H1827" s="215">
        <v>16</v>
      </c>
      <c r="I1827" s="216"/>
      <c r="L1827" s="212"/>
      <c r="M1827" s="217"/>
      <c r="N1827" s="218"/>
      <c r="O1827" s="218"/>
      <c r="P1827" s="218"/>
      <c r="Q1827" s="218"/>
      <c r="R1827" s="218"/>
      <c r="S1827" s="218"/>
      <c r="T1827" s="219"/>
      <c r="AT1827" s="213" t="s">
        <v>196</v>
      </c>
      <c r="AU1827" s="213" t="s">
        <v>80</v>
      </c>
      <c r="AV1827" s="14" t="s">
        <v>202</v>
      </c>
      <c r="AW1827" s="14" t="s">
        <v>37</v>
      </c>
      <c r="AX1827" s="14" t="s">
        <v>73</v>
      </c>
      <c r="AY1827" s="213" t="s">
        <v>187</v>
      </c>
    </row>
    <row r="1828" spans="2:65" s="15" customFormat="1">
      <c r="B1828" s="220"/>
      <c r="D1828" s="221" t="s">
        <v>196</v>
      </c>
      <c r="E1828" s="222" t="s">
        <v>5</v>
      </c>
      <c r="F1828" s="223" t="s">
        <v>203</v>
      </c>
      <c r="H1828" s="224">
        <v>16</v>
      </c>
      <c r="I1828" s="225"/>
      <c r="L1828" s="220"/>
      <c r="M1828" s="226"/>
      <c r="N1828" s="227"/>
      <c r="O1828" s="227"/>
      <c r="P1828" s="227"/>
      <c r="Q1828" s="227"/>
      <c r="R1828" s="227"/>
      <c r="S1828" s="227"/>
      <c r="T1828" s="228"/>
      <c r="AT1828" s="229" t="s">
        <v>196</v>
      </c>
      <c r="AU1828" s="229" t="s">
        <v>80</v>
      </c>
      <c r="AV1828" s="15" t="s">
        <v>194</v>
      </c>
      <c r="AW1828" s="15" t="s">
        <v>37</v>
      </c>
      <c r="AX1828" s="15" t="s">
        <v>24</v>
      </c>
      <c r="AY1828" s="229" t="s">
        <v>187</v>
      </c>
    </row>
    <row r="1829" spans="2:65" s="1" customFormat="1" ht="31.5" customHeight="1">
      <c r="B1829" s="182"/>
      <c r="C1829" s="183" t="s">
        <v>1459</v>
      </c>
      <c r="D1829" s="183" t="s">
        <v>189</v>
      </c>
      <c r="E1829" s="184" t="s">
        <v>1460</v>
      </c>
      <c r="F1829" s="185" t="s">
        <v>1461</v>
      </c>
      <c r="G1829" s="186" t="s">
        <v>305</v>
      </c>
      <c r="H1829" s="187">
        <v>18</v>
      </c>
      <c r="I1829" s="188"/>
      <c r="J1829" s="189">
        <f>ROUND(I1829*H1829,2)</f>
        <v>0</v>
      </c>
      <c r="K1829" s="185" t="s">
        <v>5</v>
      </c>
      <c r="L1829" s="42"/>
      <c r="M1829" s="190" t="s">
        <v>5</v>
      </c>
      <c r="N1829" s="191" t="s">
        <v>44</v>
      </c>
      <c r="O1829" s="43"/>
      <c r="P1829" s="192">
        <f>O1829*H1829</f>
        <v>0</v>
      </c>
      <c r="Q1829" s="192">
        <v>2.3999999999999998E-3</v>
      </c>
      <c r="R1829" s="192">
        <f>Q1829*H1829</f>
        <v>4.3199999999999995E-2</v>
      </c>
      <c r="S1829" s="192">
        <v>0</v>
      </c>
      <c r="T1829" s="193">
        <f>S1829*H1829</f>
        <v>0</v>
      </c>
      <c r="AR1829" s="25" t="s">
        <v>126</v>
      </c>
      <c r="AT1829" s="25" t="s">
        <v>189</v>
      </c>
      <c r="AU1829" s="25" t="s">
        <v>80</v>
      </c>
      <c r="AY1829" s="25" t="s">
        <v>187</v>
      </c>
      <c r="BE1829" s="194">
        <f>IF(N1829="základní",J1829,0)</f>
        <v>0</v>
      </c>
      <c r="BF1829" s="194">
        <f>IF(N1829="snížená",J1829,0)</f>
        <v>0</v>
      </c>
      <c r="BG1829" s="194">
        <f>IF(N1829="zákl. přenesená",J1829,0)</f>
        <v>0</v>
      </c>
      <c r="BH1829" s="194">
        <f>IF(N1829="sníž. přenesená",J1829,0)</f>
        <v>0</v>
      </c>
      <c r="BI1829" s="194">
        <f>IF(N1829="nulová",J1829,0)</f>
        <v>0</v>
      </c>
      <c r="BJ1829" s="25" t="s">
        <v>24</v>
      </c>
      <c r="BK1829" s="194">
        <f>ROUND(I1829*H1829,2)</f>
        <v>0</v>
      </c>
      <c r="BL1829" s="25" t="s">
        <v>126</v>
      </c>
      <c r="BM1829" s="25" t="s">
        <v>1462</v>
      </c>
    </row>
    <row r="1830" spans="2:65" s="12" customFormat="1">
      <c r="B1830" s="195"/>
      <c r="D1830" s="196" t="s">
        <v>196</v>
      </c>
      <c r="E1830" s="197" t="s">
        <v>5</v>
      </c>
      <c r="F1830" s="198" t="s">
        <v>1463</v>
      </c>
      <c r="H1830" s="199" t="s">
        <v>5</v>
      </c>
      <c r="I1830" s="200"/>
      <c r="L1830" s="195"/>
      <c r="M1830" s="201"/>
      <c r="N1830" s="202"/>
      <c r="O1830" s="202"/>
      <c r="P1830" s="202"/>
      <c r="Q1830" s="202"/>
      <c r="R1830" s="202"/>
      <c r="S1830" s="202"/>
      <c r="T1830" s="203"/>
      <c r="AT1830" s="199" t="s">
        <v>196</v>
      </c>
      <c r="AU1830" s="199" t="s">
        <v>80</v>
      </c>
      <c r="AV1830" s="12" t="s">
        <v>24</v>
      </c>
      <c r="AW1830" s="12" t="s">
        <v>37</v>
      </c>
      <c r="AX1830" s="12" t="s">
        <v>73</v>
      </c>
      <c r="AY1830" s="199" t="s">
        <v>187</v>
      </c>
    </row>
    <row r="1831" spans="2:65" s="12" customFormat="1">
      <c r="B1831" s="195"/>
      <c r="D1831" s="196" t="s">
        <v>196</v>
      </c>
      <c r="E1831" s="197" t="s">
        <v>5</v>
      </c>
      <c r="F1831" s="198" t="s">
        <v>1377</v>
      </c>
      <c r="H1831" s="199" t="s">
        <v>5</v>
      </c>
      <c r="I1831" s="200"/>
      <c r="L1831" s="195"/>
      <c r="M1831" s="201"/>
      <c r="N1831" s="202"/>
      <c r="O1831" s="202"/>
      <c r="P1831" s="202"/>
      <c r="Q1831" s="202"/>
      <c r="R1831" s="202"/>
      <c r="S1831" s="202"/>
      <c r="T1831" s="203"/>
      <c r="AT1831" s="199" t="s">
        <v>196</v>
      </c>
      <c r="AU1831" s="199" t="s">
        <v>80</v>
      </c>
      <c r="AV1831" s="12" t="s">
        <v>24</v>
      </c>
      <c r="AW1831" s="12" t="s">
        <v>37</v>
      </c>
      <c r="AX1831" s="12" t="s">
        <v>73</v>
      </c>
      <c r="AY1831" s="199" t="s">
        <v>187</v>
      </c>
    </row>
    <row r="1832" spans="2:65" s="12" customFormat="1">
      <c r="B1832" s="195"/>
      <c r="D1832" s="196" t="s">
        <v>196</v>
      </c>
      <c r="E1832" s="197" t="s">
        <v>5</v>
      </c>
      <c r="F1832" s="198" t="s">
        <v>1464</v>
      </c>
      <c r="H1832" s="199" t="s">
        <v>5</v>
      </c>
      <c r="I1832" s="200"/>
      <c r="L1832" s="195"/>
      <c r="M1832" s="201"/>
      <c r="N1832" s="202"/>
      <c r="O1832" s="202"/>
      <c r="P1832" s="202"/>
      <c r="Q1832" s="202"/>
      <c r="R1832" s="202"/>
      <c r="S1832" s="202"/>
      <c r="T1832" s="203"/>
      <c r="AT1832" s="199" t="s">
        <v>196</v>
      </c>
      <c r="AU1832" s="199" t="s">
        <v>80</v>
      </c>
      <c r="AV1832" s="12" t="s">
        <v>24</v>
      </c>
      <c r="AW1832" s="12" t="s">
        <v>37</v>
      </c>
      <c r="AX1832" s="12" t="s">
        <v>73</v>
      </c>
      <c r="AY1832" s="199" t="s">
        <v>187</v>
      </c>
    </row>
    <row r="1833" spans="2:65" s="13" customFormat="1">
      <c r="B1833" s="204"/>
      <c r="D1833" s="196" t="s">
        <v>196</v>
      </c>
      <c r="E1833" s="205" t="s">
        <v>5</v>
      </c>
      <c r="F1833" s="206" t="s">
        <v>302</v>
      </c>
      <c r="H1833" s="207">
        <v>18</v>
      </c>
      <c r="I1833" s="208"/>
      <c r="L1833" s="204"/>
      <c r="M1833" s="209"/>
      <c r="N1833" s="210"/>
      <c r="O1833" s="210"/>
      <c r="P1833" s="210"/>
      <c r="Q1833" s="210"/>
      <c r="R1833" s="210"/>
      <c r="S1833" s="210"/>
      <c r="T1833" s="211"/>
      <c r="AT1833" s="205" t="s">
        <v>196</v>
      </c>
      <c r="AU1833" s="205" t="s">
        <v>80</v>
      </c>
      <c r="AV1833" s="13" t="s">
        <v>80</v>
      </c>
      <c r="AW1833" s="13" t="s">
        <v>37</v>
      </c>
      <c r="AX1833" s="13" t="s">
        <v>73</v>
      </c>
      <c r="AY1833" s="205" t="s">
        <v>187</v>
      </c>
    </row>
    <row r="1834" spans="2:65" s="14" customFormat="1">
      <c r="B1834" s="212"/>
      <c r="D1834" s="196" t="s">
        <v>196</v>
      </c>
      <c r="E1834" s="213" t="s">
        <v>5</v>
      </c>
      <c r="F1834" s="214" t="s">
        <v>201</v>
      </c>
      <c r="H1834" s="215">
        <v>18</v>
      </c>
      <c r="I1834" s="216"/>
      <c r="L1834" s="212"/>
      <c r="M1834" s="217"/>
      <c r="N1834" s="218"/>
      <c r="O1834" s="218"/>
      <c r="P1834" s="218"/>
      <c r="Q1834" s="218"/>
      <c r="R1834" s="218"/>
      <c r="S1834" s="218"/>
      <c r="T1834" s="219"/>
      <c r="AT1834" s="213" t="s">
        <v>196</v>
      </c>
      <c r="AU1834" s="213" t="s">
        <v>80</v>
      </c>
      <c r="AV1834" s="14" t="s">
        <v>202</v>
      </c>
      <c r="AW1834" s="14" t="s">
        <v>37</v>
      </c>
      <c r="AX1834" s="14" t="s">
        <v>73</v>
      </c>
      <c r="AY1834" s="213" t="s">
        <v>187</v>
      </c>
    </row>
    <row r="1835" spans="2:65" s="15" customFormat="1">
      <c r="B1835" s="220"/>
      <c r="D1835" s="221" t="s">
        <v>196</v>
      </c>
      <c r="E1835" s="222" t="s">
        <v>5</v>
      </c>
      <c r="F1835" s="223" t="s">
        <v>203</v>
      </c>
      <c r="H1835" s="224">
        <v>18</v>
      </c>
      <c r="I1835" s="225"/>
      <c r="L1835" s="220"/>
      <c r="M1835" s="226"/>
      <c r="N1835" s="227"/>
      <c r="O1835" s="227"/>
      <c r="P1835" s="227"/>
      <c r="Q1835" s="227"/>
      <c r="R1835" s="227"/>
      <c r="S1835" s="227"/>
      <c r="T1835" s="228"/>
      <c r="AT1835" s="229" t="s">
        <v>196</v>
      </c>
      <c r="AU1835" s="229" t="s">
        <v>80</v>
      </c>
      <c r="AV1835" s="15" t="s">
        <v>194</v>
      </c>
      <c r="AW1835" s="15" t="s">
        <v>37</v>
      </c>
      <c r="AX1835" s="15" t="s">
        <v>24</v>
      </c>
      <c r="AY1835" s="229" t="s">
        <v>187</v>
      </c>
    </row>
    <row r="1836" spans="2:65" s="1" customFormat="1" ht="31.5" customHeight="1">
      <c r="B1836" s="182"/>
      <c r="C1836" s="183" t="s">
        <v>1465</v>
      </c>
      <c r="D1836" s="183" t="s">
        <v>189</v>
      </c>
      <c r="E1836" s="184" t="s">
        <v>1466</v>
      </c>
      <c r="F1836" s="185" t="s">
        <v>1467</v>
      </c>
      <c r="G1836" s="186" t="s">
        <v>305</v>
      </c>
      <c r="H1836" s="187">
        <v>26</v>
      </c>
      <c r="I1836" s="188"/>
      <c r="J1836" s="189">
        <f>ROUND(I1836*H1836,2)</f>
        <v>0</v>
      </c>
      <c r="K1836" s="185" t="s">
        <v>193</v>
      </c>
      <c r="L1836" s="42"/>
      <c r="M1836" s="190" t="s">
        <v>5</v>
      </c>
      <c r="N1836" s="191" t="s">
        <v>44</v>
      </c>
      <c r="O1836" s="43"/>
      <c r="P1836" s="192">
        <f>O1836*H1836</f>
        <v>0</v>
      </c>
      <c r="Q1836" s="192">
        <v>3.32E-3</v>
      </c>
      <c r="R1836" s="192">
        <f>Q1836*H1836</f>
        <v>8.6320000000000008E-2</v>
      </c>
      <c r="S1836" s="192">
        <v>0</v>
      </c>
      <c r="T1836" s="193">
        <f>S1836*H1836</f>
        <v>0</v>
      </c>
      <c r="AR1836" s="25" t="s">
        <v>126</v>
      </c>
      <c r="AT1836" s="25" t="s">
        <v>189</v>
      </c>
      <c r="AU1836" s="25" t="s">
        <v>80</v>
      </c>
      <c r="AY1836" s="25" t="s">
        <v>187</v>
      </c>
      <c r="BE1836" s="194">
        <f>IF(N1836="základní",J1836,0)</f>
        <v>0</v>
      </c>
      <c r="BF1836" s="194">
        <f>IF(N1836="snížená",J1836,0)</f>
        <v>0</v>
      </c>
      <c r="BG1836" s="194">
        <f>IF(N1836="zákl. přenesená",J1836,0)</f>
        <v>0</v>
      </c>
      <c r="BH1836" s="194">
        <f>IF(N1836="sníž. přenesená",J1836,0)</f>
        <v>0</v>
      </c>
      <c r="BI1836" s="194">
        <f>IF(N1836="nulová",J1836,0)</f>
        <v>0</v>
      </c>
      <c r="BJ1836" s="25" t="s">
        <v>24</v>
      </c>
      <c r="BK1836" s="194">
        <f>ROUND(I1836*H1836,2)</f>
        <v>0</v>
      </c>
      <c r="BL1836" s="25" t="s">
        <v>126</v>
      </c>
      <c r="BM1836" s="25" t="s">
        <v>1468</v>
      </c>
    </row>
    <row r="1837" spans="2:65" s="12" customFormat="1">
      <c r="B1837" s="195"/>
      <c r="D1837" s="196" t="s">
        <v>196</v>
      </c>
      <c r="E1837" s="197" t="s">
        <v>5</v>
      </c>
      <c r="F1837" s="198" t="s">
        <v>1469</v>
      </c>
      <c r="H1837" s="199" t="s">
        <v>5</v>
      </c>
      <c r="I1837" s="200"/>
      <c r="L1837" s="195"/>
      <c r="M1837" s="201"/>
      <c r="N1837" s="202"/>
      <c r="O1837" s="202"/>
      <c r="P1837" s="202"/>
      <c r="Q1837" s="202"/>
      <c r="R1837" s="202"/>
      <c r="S1837" s="202"/>
      <c r="T1837" s="203"/>
      <c r="AT1837" s="199" t="s">
        <v>196</v>
      </c>
      <c r="AU1837" s="199" t="s">
        <v>80</v>
      </c>
      <c r="AV1837" s="12" t="s">
        <v>24</v>
      </c>
      <c r="AW1837" s="12" t="s">
        <v>37</v>
      </c>
      <c r="AX1837" s="12" t="s">
        <v>73</v>
      </c>
      <c r="AY1837" s="199" t="s">
        <v>187</v>
      </c>
    </row>
    <row r="1838" spans="2:65" s="12" customFormat="1">
      <c r="B1838" s="195"/>
      <c r="D1838" s="196" t="s">
        <v>196</v>
      </c>
      <c r="E1838" s="197" t="s">
        <v>5</v>
      </c>
      <c r="F1838" s="198" t="s">
        <v>1377</v>
      </c>
      <c r="H1838" s="199" t="s">
        <v>5</v>
      </c>
      <c r="I1838" s="200"/>
      <c r="L1838" s="195"/>
      <c r="M1838" s="201"/>
      <c r="N1838" s="202"/>
      <c r="O1838" s="202"/>
      <c r="P1838" s="202"/>
      <c r="Q1838" s="202"/>
      <c r="R1838" s="202"/>
      <c r="S1838" s="202"/>
      <c r="T1838" s="203"/>
      <c r="AT1838" s="199" t="s">
        <v>196</v>
      </c>
      <c r="AU1838" s="199" t="s">
        <v>80</v>
      </c>
      <c r="AV1838" s="12" t="s">
        <v>24</v>
      </c>
      <c r="AW1838" s="12" t="s">
        <v>37</v>
      </c>
      <c r="AX1838" s="12" t="s">
        <v>73</v>
      </c>
      <c r="AY1838" s="199" t="s">
        <v>187</v>
      </c>
    </row>
    <row r="1839" spans="2:65" s="12" customFormat="1">
      <c r="B1839" s="195"/>
      <c r="D1839" s="196" t="s">
        <v>196</v>
      </c>
      <c r="E1839" s="197" t="s">
        <v>5</v>
      </c>
      <c r="F1839" s="198" t="s">
        <v>1470</v>
      </c>
      <c r="H1839" s="199" t="s">
        <v>5</v>
      </c>
      <c r="I1839" s="200"/>
      <c r="L1839" s="195"/>
      <c r="M1839" s="201"/>
      <c r="N1839" s="202"/>
      <c r="O1839" s="202"/>
      <c r="P1839" s="202"/>
      <c r="Q1839" s="202"/>
      <c r="R1839" s="202"/>
      <c r="S1839" s="202"/>
      <c r="T1839" s="203"/>
      <c r="AT1839" s="199" t="s">
        <v>196</v>
      </c>
      <c r="AU1839" s="199" t="s">
        <v>80</v>
      </c>
      <c r="AV1839" s="12" t="s">
        <v>24</v>
      </c>
      <c r="AW1839" s="12" t="s">
        <v>37</v>
      </c>
      <c r="AX1839" s="12" t="s">
        <v>73</v>
      </c>
      <c r="AY1839" s="199" t="s">
        <v>187</v>
      </c>
    </row>
    <row r="1840" spans="2:65" s="13" customFormat="1">
      <c r="B1840" s="204"/>
      <c r="D1840" s="196" t="s">
        <v>196</v>
      </c>
      <c r="E1840" s="205" t="s">
        <v>5</v>
      </c>
      <c r="F1840" s="206" t="s">
        <v>359</v>
      </c>
      <c r="H1840" s="207">
        <v>26</v>
      </c>
      <c r="I1840" s="208"/>
      <c r="L1840" s="204"/>
      <c r="M1840" s="209"/>
      <c r="N1840" s="210"/>
      <c r="O1840" s="210"/>
      <c r="P1840" s="210"/>
      <c r="Q1840" s="210"/>
      <c r="R1840" s="210"/>
      <c r="S1840" s="210"/>
      <c r="T1840" s="211"/>
      <c r="AT1840" s="205" t="s">
        <v>196</v>
      </c>
      <c r="AU1840" s="205" t="s">
        <v>80</v>
      </c>
      <c r="AV1840" s="13" t="s">
        <v>80</v>
      </c>
      <c r="AW1840" s="13" t="s">
        <v>37</v>
      </c>
      <c r="AX1840" s="13" t="s">
        <v>73</v>
      </c>
      <c r="AY1840" s="205" t="s">
        <v>187</v>
      </c>
    </row>
    <row r="1841" spans="2:65" s="14" customFormat="1">
      <c r="B1841" s="212"/>
      <c r="D1841" s="196" t="s">
        <v>196</v>
      </c>
      <c r="E1841" s="213" t="s">
        <v>5</v>
      </c>
      <c r="F1841" s="214" t="s">
        <v>201</v>
      </c>
      <c r="H1841" s="215">
        <v>26</v>
      </c>
      <c r="I1841" s="216"/>
      <c r="L1841" s="212"/>
      <c r="M1841" s="217"/>
      <c r="N1841" s="218"/>
      <c r="O1841" s="218"/>
      <c r="P1841" s="218"/>
      <c r="Q1841" s="218"/>
      <c r="R1841" s="218"/>
      <c r="S1841" s="218"/>
      <c r="T1841" s="219"/>
      <c r="AT1841" s="213" t="s">
        <v>196</v>
      </c>
      <c r="AU1841" s="213" t="s">
        <v>80</v>
      </c>
      <c r="AV1841" s="14" t="s">
        <v>202</v>
      </c>
      <c r="AW1841" s="14" t="s">
        <v>37</v>
      </c>
      <c r="AX1841" s="14" t="s">
        <v>73</v>
      </c>
      <c r="AY1841" s="213" t="s">
        <v>187</v>
      </c>
    </row>
    <row r="1842" spans="2:65" s="15" customFormat="1">
      <c r="B1842" s="220"/>
      <c r="D1842" s="221" t="s">
        <v>196</v>
      </c>
      <c r="E1842" s="222" t="s">
        <v>5</v>
      </c>
      <c r="F1842" s="223" t="s">
        <v>203</v>
      </c>
      <c r="H1842" s="224">
        <v>26</v>
      </c>
      <c r="I1842" s="225"/>
      <c r="L1842" s="220"/>
      <c r="M1842" s="226"/>
      <c r="N1842" s="227"/>
      <c r="O1842" s="227"/>
      <c r="P1842" s="227"/>
      <c r="Q1842" s="227"/>
      <c r="R1842" s="227"/>
      <c r="S1842" s="227"/>
      <c r="T1842" s="228"/>
      <c r="AT1842" s="229" t="s">
        <v>196</v>
      </c>
      <c r="AU1842" s="229" t="s">
        <v>80</v>
      </c>
      <c r="AV1842" s="15" t="s">
        <v>194</v>
      </c>
      <c r="AW1842" s="15" t="s">
        <v>37</v>
      </c>
      <c r="AX1842" s="15" t="s">
        <v>24</v>
      </c>
      <c r="AY1842" s="229" t="s">
        <v>187</v>
      </c>
    </row>
    <row r="1843" spans="2:65" s="1" customFormat="1" ht="22.5" customHeight="1">
      <c r="B1843" s="182"/>
      <c r="C1843" s="183" t="s">
        <v>1471</v>
      </c>
      <c r="D1843" s="183" t="s">
        <v>189</v>
      </c>
      <c r="E1843" s="184" t="s">
        <v>1472</v>
      </c>
      <c r="F1843" s="185" t="s">
        <v>1473</v>
      </c>
      <c r="G1843" s="186" t="s">
        <v>305</v>
      </c>
      <c r="H1843" s="187">
        <v>9</v>
      </c>
      <c r="I1843" s="188"/>
      <c r="J1843" s="189">
        <f>ROUND(I1843*H1843,2)</f>
        <v>0</v>
      </c>
      <c r="K1843" s="185" t="s">
        <v>193</v>
      </c>
      <c r="L1843" s="42"/>
      <c r="M1843" s="190" t="s">
        <v>5</v>
      </c>
      <c r="N1843" s="191" t="s">
        <v>44</v>
      </c>
      <c r="O1843" s="43"/>
      <c r="P1843" s="192">
        <f>O1843*H1843</f>
        <v>0</v>
      </c>
      <c r="Q1843" s="192">
        <v>4.0807999999999999E-3</v>
      </c>
      <c r="R1843" s="192">
        <f>Q1843*H1843</f>
        <v>3.6727200000000002E-2</v>
      </c>
      <c r="S1843" s="192">
        <v>0</v>
      </c>
      <c r="T1843" s="193">
        <f>S1843*H1843</f>
        <v>0</v>
      </c>
      <c r="AR1843" s="25" t="s">
        <v>126</v>
      </c>
      <c r="AT1843" s="25" t="s">
        <v>189</v>
      </c>
      <c r="AU1843" s="25" t="s">
        <v>80</v>
      </c>
      <c r="AY1843" s="25" t="s">
        <v>187</v>
      </c>
      <c r="BE1843" s="194">
        <f>IF(N1843="základní",J1843,0)</f>
        <v>0</v>
      </c>
      <c r="BF1843" s="194">
        <f>IF(N1843="snížená",J1843,0)</f>
        <v>0</v>
      </c>
      <c r="BG1843" s="194">
        <f>IF(N1843="zákl. přenesená",J1843,0)</f>
        <v>0</v>
      </c>
      <c r="BH1843" s="194">
        <f>IF(N1843="sníž. přenesená",J1843,0)</f>
        <v>0</v>
      </c>
      <c r="BI1843" s="194">
        <f>IF(N1843="nulová",J1843,0)</f>
        <v>0</v>
      </c>
      <c r="BJ1843" s="25" t="s">
        <v>24</v>
      </c>
      <c r="BK1843" s="194">
        <f>ROUND(I1843*H1843,2)</f>
        <v>0</v>
      </c>
      <c r="BL1843" s="25" t="s">
        <v>126</v>
      </c>
      <c r="BM1843" s="25" t="s">
        <v>1474</v>
      </c>
    </row>
    <row r="1844" spans="2:65" s="12" customFormat="1">
      <c r="B1844" s="195"/>
      <c r="D1844" s="196" t="s">
        <v>196</v>
      </c>
      <c r="E1844" s="197" t="s">
        <v>5</v>
      </c>
      <c r="F1844" s="198" t="s">
        <v>1475</v>
      </c>
      <c r="H1844" s="199" t="s">
        <v>5</v>
      </c>
      <c r="I1844" s="200"/>
      <c r="L1844" s="195"/>
      <c r="M1844" s="201"/>
      <c r="N1844" s="202"/>
      <c r="O1844" s="202"/>
      <c r="P1844" s="202"/>
      <c r="Q1844" s="202"/>
      <c r="R1844" s="202"/>
      <c r="S1844" s="202"/>
      <c r="T1844" s="203"/>
      <c r="AT1844" s="199" t="s">
        <v>196</v>
      </c>
      <c r="AU1844" s="199" t="s">
        <v>80</v>
      </c>
      <c r="AV1844" s="12" t="s">
        <v>24</v>
      </c>
      <c r="AW1844" s="12" t="s">
        <v>37</v>
      </c>
      <c r="AX1844" s="12" t="s">
        <v>73</v>
      </c>
      <c r="AY1844" s="199" t="s">
        <v>187</v>
      </c>
    </row>
    <row r="1845" spans="2:65" s="12" customFormat="1">
      <c r="B1845" s="195"/>
      <c r="D1845" s="196" t="s">
        <v>196</v>
      </c>
      <c r="E1845" s="197" t="s">
        <v>5</v>
      </c>
      <c r="F1845" s="198" t="s">
        <v>1377</v>
      </c>
      <c r="H1845" s="199" t="s">
        <v>5</v>
      </c>
      <c r="I1845" s="200"/>
      <c r="L1845" s="195"/>
      <c r="M1845" s="201"/>
      <c r="N1845" s="202"/>
      <c r="O1845" s="202"/>
      <c r="P1845" s="202"/>
      <c r="Q1845" s="202"/>
      <c r="R1845" s="202"/>
      <c r="S1845" s="202"/>
      <c r="T1845" s="203"/>
      <c r="AT1845" s="199" t="s">
        <v>196</v>
      </c>
      <c r="AU1845" s="199" t="s">
        <v>80</v>
      </c>
      <c r="AV1845" s="12" t="s">
        <v>24</v>
      </c>
      <c r="AW1845" s="12" t="s">
        <v>37</v>
      </c>
      <c r="AX1845" s="12" t="s">
        <v>73</v>
      </c>
      <c r="AY1845" s="199" t="s">
        <v>187</v>
      </c>
    </row>
    <row r="1846" spans="2:65" s="12" customFormat="1">
      <c r="B1846" s="195"/>
      <c r="D1846" s="196" t="s">
        <v>196</v>
      </c>
      <c r="E1846" s="197" t="s">
        <v>5</v>
      </c>
      <c r="F1846" s="198" t="s">
        <v>1476</v>
      </c>
      <c r="H1846" s="199" t="s">
        <v>5</v>
      </c>
      <c r="I1846" s="200"/>
      <c r="L1846" s="195"/>
      <c r="M1846" s="201"/>
      <c r="N1846" s="202"/>
      <c r="O1846" s="202"/>
      <c r="P1846" s="202"/>
      <c r="Q1846" s="202"/>
      <c r="R1846" s="202"/>
      <c r="S1846" s="202"/>
      <c r="T1846" s="203"/>
      <c r="AT1846" s="199" t="s">
        <v>196</v>
      </c>
      <c r="AU1846" s="199" t="s">
        <v>80</v>
      </c>
      <c r="AV1846" s="12" t="s">
        <v>24</v>
      </c>
      <c r="AW1846" s="12" t="s">
        <v>37</v>
      </c>
      <c r="AX1846" s="12" t="s">
        <v>73</v>
      </c>
      <c r="AY1846" s="199" t="s">
        <v>187</v>
      </c>
    </row>
    <row r="1847" spans="2:65" s="13" customFormat="1">
      <c r="B1847" s="204"/>
      <c r="D1847" s="196" t="s">
        <v>196</v>
      </c>
      <c r="E1847" s="205" t="s">
        <v>5</v>
      </c>
      <c r="F1847" s="206" t="s">
        <v>246</v>
      </c>
      <c r="H1847" s="207">
        <v>9</v>
      </c>
      <c r="I1847" s="208"/>
      <c r="L1847" s="204"/>
      <c r="M1847" s="209"/>
      <c r="N1847" s="210"/>
      <c r="O1847" s="210"/>
      <c r="P1847" s="210"/>
      <c r="Q1847" s="210"/>
      <c r="R1847" s="210"/>
      <c r="S1847" s="210"/>
      <c r="T1847" s="211"/>
      <c r="AT1847" s="205" t="s">
        <v>196</v>
      </c>
      <c r="AU1847" s="205" t="s">
        <v>80</v>
      </c>
      <c r="AV1847" s="13" t="s">
        <v>80</v>
      </c>
      <c r="AW1847" s="13" t="s">
        <v>37</v>
      </c>
      <c r="AX1847" s="13" t="s">
        <v>73</v>
      </c>
      <c r="AY1847" s="205" t="s">
        <v>187</v>
      </c>
    </row>
    <row r="1848" spans="2:65" s="14" customFormat="1">
      <c r="B1848" s="212"/>
      <c r="D1848" s="196" t="s">
        <v>196</v>
      </c>
      <c r="E1848" s="213" t="s">
        <v>5</v>
      </c>
      <c r="F1848" s="214" t="s">
        <v>201</v>
      </c>
      <c r="H1848" s="215">
        <v>9</v>
      </c>
      <c r="I1848" s="216"/>
      <c r="L1848" s="212"/>
      <c r="M1848" s="217"/>
      <c r="N1848" s="218"/>
      <c r="O1848" s="218"/>
      <c r="P1848" s="218"/>
      <c r="Q1848" s="218"/>
      <c r="R1848" s="218"/>
      <c r="S1848" s="218"/>
      <c r="T1848" s="219"/>
      <c r="AT1848" s="213" t="s">
        <v>196</v>
      </c>
      <c r="AU1848" s="213" t="s">
        <v>80</v>
      </c>
      <c r="AV1848" s="14" t="s">
        <v>202</v>
      </c>
      <c r="AW1848" s="14" t="s">
        <v>37</v>
      </c>
      <c r="AX1848" s="14" t="s">
        <v>73</v>
      </c>
      <c r="AY1848" s="213" t="s">
        <v>187</v>
      </c>
    </row>
    <row r="1849" spans="2:65" s="15" customFormat="1">
      <c r="B1849" s="220"/>
      <c r="D1849" s="221" t="s">
        <v>196</v>
      </c>
      <c r="E1849" s="222" t="s">
        <v>5</v>
      </c>
      <c r="F1849" s="223" t="s">
        <v>203</v>
      </c>
      <c r="H1849" s="224">
        <v>9</v>
      </c>
      <c r="I1849" s="225"/>
      <c r="L1849" s="220"/>
      <c r="M1849" s="226"/>
      <c r="N1849" s="227"/>
      <c r="O1849" s="227"/>
      <c r="P1849" s="227"/>
      <c r="Q1849" s="227"/>
      <c r="R1849" s="227"/>
      <c r="S1849" s="227"/>
      <c r="T1849" s="228"/>
      <c r="AT1849" s="229" t="s">
        <v>196</v>
      </c>
      <c r="AU1849" s="229" t="s">
        <v>80</v>
      </c>
      <c r="AV1849" s="15" t="s">
        <v>194</v>
      </c>
      <c r="AW1849" s="15" t="s">
        <v>37</v>
      </c>
      <c r="AX1849" s="15" t="s">
        <v>24</v>
      </c>
      <c r="AY1849" s="229" t="s">
        <v>187</v>
      </c>
    </row>
    <row r="1850" spans="2:65" s="1" customFormat="1" ht="31.5" customHeight="1">
      <c r="B1850" s="182"/>
      <c r="C1850" s="183" t="s">
        <v>1477</v>
      </c>
      <c r="D1850" s="183" t="s">
        <v>189</v>
      </c>
      <c r="E1850" s="184" t="s">
        <v>1478</v>
      </c>
      <c r="F1850" s="185" t="s">
        <v>1479</v>
      </c>
      <c r="G1850" s="186" t="s">
        <v>305</v>
      </c>
      <c r="H1850" s="187">
        <v>8</v>
      </c>
      <c r="I1850" s="188"/>
      <c r="J1850" s="189">
        <f>ROUND(I1850*H1850,2)</f>
        <v>0</v>
      </c>
      <c r="K1850" s="185" t="s">
        <v>193</v>
      </c>
      <c r="L1850" s="42"/>
      <c r="M1850" s="190" t="s">
        <v>5</v>
      </c>
      <c r="N1850" s="191" t="s">
        <v>44</v>
      </c>
      <c r="O1850" s="43"/>
      <c r="P1850" s="192">
        <f>O1850*H1850</f>
        <v>0</v>
      </c>
      <c r="Q1850" s="192">
        <v>2.9271599999999998E-3</v>
      </c>
      <c r="R1850" s="192">
        <f>Q1850*H1850</f>
        <v>2.3417279999999999E-2</v>
      </c>
      <c r="S1850" s="192">
        <v>0</v>
      </c>
      <c r="T1850" s="193">
        <f>S1850*H1850</f>
        <v>0</v>
      </c>
      <c r="AR1850" s="25" t="s">
        <v>126</v>
      </c>
      <c r="AT1850" s="25" t="s">
        <v>189</v>
      </c>
      <c r="AU1850" s="25" t="s">
        <v>80</v>
      </c>
      <c r="AY1850" s="25" t="s">
        <v>187</v>
      </c>
      <c r="BE1850" s="194">
        <f>IF(N1850="základní",J1850,0)</f>
        <v>0</v>
      </c>
      <c r="BF1850" s="194">
        <f>IF(N1850="snížená",J1850,0)</f>
        <v>0</v>
      </c>
      <c r="BG1850" s="194">
        <f>IF(N1850="zákl. přenesená",J1850,0)</f>
        <v>0</v>
      </c>
      <c r="BH1850" s="194">
        <f>IF(N1850="sníž. přenesená",J1850,0)</f>
        <v>0</v>
      </c>
      <c r="BI1850" s="194">
        <f>IF(N1850="nulová",J1850,0)</f>
        <v>0</v>
      </c>
      <c r="BJ1850" s="25" t="s">
        <v>24</v>
      </c>
      <c r="BK1850" s="194">
        <f>ROUND(I1850*H1850,2)</f>
        <v>0</v>
      </c>
      <c r="BL1850" s="25" t="s">
        <v>126</v>
      </c>
      <c r="BM1850" s="25" t="s">
        <v>1480</v>
      </c>
    </row>
    <row r="1851" spans="2:65" s="12" customFormat="1">
      <c r="B1851" s="195"/>
      <c r="D1851" s="196" t="s">
        <v>196</v>
      </c>
      <c r="E1851" s="197" t="s">
        <v>5</v>
      </c>
      <c r="F1851" s="198" t="s">
        <v>1481</v>
      </c>
      <c r="H1851" s="199" t="s">
        <v>5</v>
      </c>
      <c r="I1851" s="200"/>
      <c r="L1851" s="195"/>
      <c r="M1851" s="201"/>
      <c r="N1851" s="202"/>
      <c r="O1851" s="202"/>
      <c r="P1851" s="202"/>
      <c r="Q1851" s="202"/>
      <c r="R1851" s="202"/>
      <c r="S1851" s="202"/>
      <c r="T1851" s="203"/>
      <c r="AT1851" s="199" t="s">
        <v>196</v>
      </c>
      <c r="AU1851" s="199" t="s">
        <v>80</v>
      </c>
      <c r="AV1851" s="12" t="s">
        <v>24</v>
      </c>
      <c r="AW1851" s="12" t="s">
        <v>37</v>
      </c>
      <c r="AX1851" s="12" t="s">
        <v>73</v>
      </c>
      <c r="AY1851" s="199" t="s">
        <v>187</v>
      </c>
    </row>
    <row r="1852" spans="2:65" s="12" customFormat="1">
      <c r="B1852" s="195"/>
      <c r="D1852" s="196" t="s">
        <v>196</v>
      </c>
      <c r="E1852" s="197" t="s">
        <v>5</v>
      </c>
      <c r="F1852" s="198" t="s">
        <v>1377</v>
      </c>
      <c r="H1852" s="199" t="s">
        <v>5</v>
      </c>
      <c r="I1852" s="200"/>
      <c r="L1852" s="195"/>
      <c r="M1852" s="201"/>
      <c r="N1852" s="202"/>
      <c r="O1852" s="202"/>
      <c r="P1852" s="202"/>
      <c r="Q1852" s="202"/>
      <c r="R1852" s="202"/>
      <c r="S1852" s="202"/>
      <c r="T1852" s="203"/>
      <c r="AT1852" s="199" t="s">
        <v>196</v>
      </c>
      <c r="AU1852" s="199" t="s">
        <v>80</v>
      </c>
      <c r="AV1852" s="12" t="s">
        <v>24</v>
      </c>
      <c r="AW1852" s="12" t="s">
        <v>37</v>
      </c>
      <c r="AX1852" s="12" t="s">
        <v>73</v>
      </c>
      <c r="AY1852" s="199" t="s">
        <v>187</v>
      </c>
    </row>
    <row r="1853" spans="2:65" s="12" customFormat="1">
      <c r="B1853" s="195"/>
      <c r="D1853" s="196" t="s">
        <v>196</v>
      </c>
      <c r="E1853" s="197" t="s">
        <v>5</v>
      </c>
      <c r="F1853" s="198" t="s">
        <v>1482</v>
      </c>
      <c r="H1853" s="199" t="s">
        <v>5</v>
      </c>
      <c r="I1853" s="200"/>
      <c r="L1853" s="195"/>
      <c r="M1853" s="201"/>
      <c r="N1853" s="202"/>
      <c r="O1853" s="202"/>
      <c r="P1853" s="202"/>
      <c r="Q1853" s="202"/>
      <c r="R1853" s="202"/>
      <c r="S1853" s="202"/>
      <c r="T1853" s="203"/>
      <c r="AT1853" s="199" t="s">
        <v>196</v>
      </c>
      <c r="AU1853" s="199" t="s">
        <v>80</v>
      </c>
      <c r="AV1853" s="12" t="s">
        <v>24</v>
      </c>
      <c r="AW1853" s="12" t="s">
        <v>37</v>
      </c>
      <c r="AX1853" s="12" t="s">
        <v>73</v>
      </c>
      <c r="AY1853" s="199" t="s">
        <v>187</v>
      </c>
    </row>
    <row r="1854" spans="2:65" s="13" customFormat="1">
      <c r="B1854" s="204"/>
      <c r="D1854" s="196" t="s">
        <v>196</v>
      </c>
      <c r="E1854" s="205" t="s">
        <v>5</v>
      </c>
      <c r="F1854" s="206" t="s">
        <v>240</v>
      </c>
      <c r="H1854" s="207">
        <v>8</v>
      </c>
      <c r="I1854" s="208"/>
      <c r="L1854" s="204"/>
      <c r="M1854" s="209"/>
      <c r="N1854" s="210"/>
      <c r="O1854" s="210"/>
      <c r="P1854" s="210"/>
      <c r="Q1854" s="210"/>
      <c r="R1854" s="210"/>
      <c r="S1854" s="210"/>
      <c r="T1854" s="211"/>
      <c r="AT1854" s="205" t="s">
        <v>196</v>
      </c>
      <c r="AU1854" s="205" t="s">
        <v>80</v>
      </c>
      <c r="AV1854" s="13" t="s">
        <v>80</v>
      </c>
      <c r="AW1854" s="13" t="s">
        <v>37</v>
      </c>
      <c r="AX1854" s="13" t="s">
        <v>73</v>
      </c>
      <c r="AY1854" s="205" t="s">
        <v>187</v>
      </c>
    </row>
    <row r="1855" spans="2:65" s="14" customFormat="1">
      <c r="B1855" s="212"/>
      <c r="D1855" s="196" t="s">
        <v>196</v>
      </c>
      <c r="E1855" s="213" t="s">
        <v>5</v>
      </c>
      <c r="F1855" s="214" t="s">
        <v>201</v>
      </c>
      <c r="H1855" s="215">
        <v>8</v>
      </c>
      <c r="I1855" s="216"/>
      <c r="L1855" s="212"/>
      <c r="M1855" s="217"/>
      <c r="N1855" s="218"/>
      <c r="O1855" s="218"/>
      <c r="P1855" s="218"/>
      <c r="Q1855" s="218"/>
      <c r="R1855" s="218"/>
      <c r="S1855" s="218"/>
      <c r="T1855" s="219"/>
      <c r="AT1855" s="213" t="s">
        <v>196</v>
      </c>
      <c r="AU1855" s="213" t="s">
        <v>80</v>
      </c>
      <c r="AV1855" s="14" t="s">
        <v>202</v>
      </c>
      <c r="AW1855" s="14" t="s">
        <v>37</v>
      </c>
      <c r="AX1855" s="14" t="s">
        <v>73</v>
      </c>
      <c r="AY1855" s="213" t="s">
        <v>187</v>
      </c>
    </row>
    <row r="1856" spans="2:65" s="15" customFormat="1">
      <c r="B1856" s="220"/>
      <c r="D1856" s="221" t="s">
        <v>196</v>
      </c>
      <c r="E1856" s="222" t="s">
        <v>5</v>
      </c>
      <c r="F1856" s="223" t="s">
        <v>203</v>
      </c>
      <c r="H1856" s="224">
        <v>8</v>
      </c>
      <c r="I1856" s="225"/>
      <c r="L1856" s="220"/>
      <c r="M1856" s="226"/>
      <c r="N1856" s="227"/>
      <c r="O1856" s="227"/>
      <c r="P1856" s="227"/>
      <c r="Q1856" s="227"/>
      <c r="R1856" s="227"/>
      <c r="S1856" s="227"/>
      <c r="T1856" s="228"/>
      <c r="AT1856" s="229" t="s">
        <v>196</v>
      </c>
      <c r="AU1856" s="229" t="s">
        <v>80</v>
      </c>
      <c r="AV1856" s="15" t="s">
        <v>194</v>
      </c>
      <c r="AW1856" s="15" t="s">
        <v>37</v>
      </c>
      <c r="AX1856" s="15" t="s">
        <v>24</v>
      </c>
      <c r="AY1856" s="229" t="s">
        <v>187</v>
      </c>
    </row>
    <row r="1857" spans="2:65" s="1" customFormat="1" ht="31.5" customHeight="1">
      <c r="B1857" s="182"/>
      <c r="C1857" s="183" t="s">
        <v>1483</v>
      </c>
      <c r="D1857" s="183" t="s">
        <v>189</v>
      </c>
      <c r="E1857" s="184" t="s">
        <v>1484</v>
      </c>
      <c r="F1857" s="185" t="s">
        <v>1485</v>
      </c>
      <c r="G1857" s="186" t="s">
        <v>305</v>
      </c>
      <c r="H1857" s="187">
        <v>18</v>
      </c>
      <c r="I1857" s="188"/>
      <c r="J1857" s="189">
        <f>ROUND(I1857*H1857,2)</f>
        <v>0</v>
      </c>
      <c r="K1857" s="185" t="s">
        <v>193</v>
      </c>
      <c r="L1857" s="42"/>
      <c r="M1857" s="190" t="s">
        <v>5</v>
      </c>
      <c r="N1857" s="191" t="s">
        <v>44</v>
      </c>
      <c r="O1857" s="43"/>
      <c r="P1857" s="192">
        <f>O1857*H1857</f>
        <v>0</v>
      </c>
      <c r="Q1857" s="192">
        <v>3.0389599999999998E-3</v>
      </c>
      <c r="R1857" s="192">
        <f>Q1857*H1857</f>
        <v>5.4701279999999998E-2</v>
      </c>
      <c r="S1857" s="192">
        <v>0</v>
      </c>
      <c r="T1857" s="193">
        <f>S1857*H1857</f>
        <v>0</v>
      </c>
      <c r="AR1857" s="25" t="s">
        <v>126</v>
      </c>
      <c r="AT1857" s="25" t="s">
        <v>189</v>
      </c>
      <c r="AU1857" s="25" t="s">
        <v>80</v>
      </c>
      <c r="AY1857" s="25" t="s">
        <v>187</v>
      </c>
      <c r="BE1857" s="194">
        <f>IF(N1857="základní",J1857,0)</f>
        <v>0</v>
      </c>
      <c r="BF1857" s="194">
        <f>IF(N1857="snížená",J1857,0)</f>
        <v>0</v>
      </c>
      <c r="BG1857" s="194">
        <f>IF(N1857="zákl. přenesená",J1857,0)</f>
        <v>0</v>
      </c>
      <c r="BH1857" s="194">
        <f>IF(N1857="sníž. přenesená",J1857,0)</f>
        <v>0</v>
      </c>
      <c r="BI1857" s="194">
        <f>IF(N1857="nulová",J1857,0)</f>
        <v>0</v>
      </c>
      <c r="BJ1857" s="25" t="s">
        <v>24</v>
      </c>
      <c r="BK1857" s="194">
        <f>ROUND(I1857*H1857,2)</f>
        <v>0</v>
      </c>
      <c r="BL1857" s="25" t="s">
        <v>126</v>
      </c>
      <c r="BM1857" s="25" t="s">
        <v>1486</v>
      </c>
    </row>
    <row r="1858" spans="2:65" s="12" customFormat="1">
      <c r="B1858" s="195"/>
      <c r="D1858" s="196" t="s">
        <v>196</v>
      </c>
      <c r="E1858" s="197" t="s">
        <v>5</v>
      </c>
      <c r="F1858" s="198" t="s">
        <v>1487</v>
      </c>
      <c r="H1858" s="199" t="s">
        <v>5</v>
      </c>
      <c r="I1858" s="200"/>
      <c r="L1858" s="195"/>
      <c r="M1858" s="201"/>
      <c r="N1858" s="202"/>
      <c r="O1858" s="202"/>
      <c r="P1858" s="202"/>
      <c r="Q1858" s="202"/>
      <c r="R1858" s="202"/>
      <c r="S1858" s="202"/>
      <c r="T1858" s="203"/>
      <c r="AT1858" s="199" t="s">
        <v>196</v>
      </c>
      <c r="AU1858" s="199" t="s">
        <v>80</v>
      </c>
      <c r="AV1858" s="12" t="s">
        <v>24</v>
      </c>
      <c r="AW1858" s="12" t="s">
        <v>37</v>
      </c>
      <c r="AX1858" s="12" t="s">
        <v>73</v>
      </c>
      <c r="AY1858" s="199" t="s">
        <v>187</v>
      </c>
    </row>
    <row r="1859" spans="2:65" s="12" customFormat="1">
      <c r="B1859" s="195"/>
      <c r="D1859" s="196" t="s">
        <v>196</v>
      </c>
      <c r="E1859" s="197" t="s">
        <v>5</v>
      </c>
      <c r="F1859" s="198" t="s">
        <v>1377</v>
      </c>
      <c r="H1859" s="199" t="s">
        <v>5</v>
      </c>
      <c r="I1859" s="200"/>
      <c r="L1859" s="195"/>
      <c r="M1859" s="201"/>
      <c r="N1859" s="202"/>
      <c r="O1859" s="202"/>
      <c r="P1859" s="202"/>
      <c r="Q1859" s="202"/>
      <c r="R1859" s="202"/>
      <c r="S1859" s="202"/>
      <c r="T1859" s="203"/>
      <c r="AT1859" s="199" t="s">
        <v>196</v>
      </c>
      <c r="AU1859" s="199" t="s">
        <v>80</v>
      </c>
      <c r="AV1859" s="12" t="s">
        <v>24</v>
      </c>
      <c r="AW1859" s="12" t="s">
        <v>37</v>
      </c>
      <c r="AX1859" s="12" t="s">
        <v>73</v>
      </c>
      <c r="AY1859" s="199" t="s">
        <v>187</v>
      </c>
    </row>
    <row r="1860" spans="2:65" s="12" customFormat="1">
      <c r="B1860" s="195"/>
      <c r="D1860" s="196" t="s">
        <v>196</v>
      </c>
      <c r="E1860" s="197" t="s">
        <v>5</v>
      </c>
      <c r="F1860" s="198" t="s">
        <v>1488</v>
      </c>
      <c r="H1860" s="199" t="s">
        <v>5</v>
      </c>
      <c r="I1860" s="200"/>
      <c r="L1860" s="195"/>
      <c r="M1860" s="201"/>
      <c r="N1860" s="202"/>
      <c r="O1860" s="202"/>
      <c r="P1860" s="202"/>
      <c r="Q1860" s="202"/>
      <c r="R1860" s="202"/>
      <c r="S1860" s="202"/>
      <c r="T1860" s="203"/>
      <c r="AT1860" s="199" t="s">
        <v>196</v>
      </c>
      <c r="AU1860" s="199" t="s">
        <v>80</v>
      </c>
      <c r="AV1860" s="12" t="s">
        <v>24</v>
      </c>
      <c r="AW1860" s="12" t="s">
        <v>37</v>
      </c>
      <c r="AX1860" s="12" t="s">
        <v>73</v>
      </c>
      <c r="AY1860" s="199" t="s">
        <v>187</v>
      </c>
    </row>
    <row r="1861" spans="2:65" s="13" customFormat="1">
      <c r="B1861" s="204"/>
      <c r="D1861" s="196" t="s">
        <v>196</v>
      </c>
      <c r="E1861" s="205" t="s">
        <v>5</v>
      </c>
      <c r="F1861" s="206" t="s">
        <v>302</v>
      </c>
      <c r="H1861" s="207">
        <v>18</v>
      </c>
      <c r="I1861" s="208"/>
      <c r="L1861" s="204"/>
      <c r="M1861" s="209"/>
      <c r="N1861" s="210"/>
      <c r="O1861" s="210"/>
      <c r="P1861" s="210"/>
      <c r="Q1861" s="210"/>
      <c r="R1861" s="210"/>
      <c r="S1861" s="210"/>
      <c r="T1861" s="211"/>
      <c r="AT1861" s="205" t="s">
        <v>196</v>
      </c>
      <c r="AU1861" s="205" t="s">
        <v>80</v>
      </c>
      <c r="AV1861" s="13" t="s">
        <v>80</v>
      </c>
      <c r="AW1861" s="13" t="s">
        <v>37</v>
      </c>
      <c r="AX1861" s="13" t="s">
        <v>73</v>
      </c>
      <c r="AY1861" s="205" t="s">
        <v>187</v>
      </c>
    </row>
    <row r="1862" spans="2:65" s="14" customFormat="1">
      <c r="B1862" s="212"/>
      <c r="D1862" s="196" t="s">
        <v>196</v>
      </c>
      <c r="E1862" s="213" t="s">
        <v>5</v>
      </c>
      <c r="F1862" s="214" t="s">
        <v>201</v>
      </c>
      <c r="H1862" s="215">
        <v>18</v>
      </c>
      <c r="I1862" s="216"/>
      <c r="L1862" s="212"/>
      <c r="M1862" s="217"/>
      <c r="N1862" s="218"/>
      <c r="O1862" s="218"/>
      <c r="P1862" s="218"/>
      <c r="Q1862" s="218"/>
      <c r="R1862" s="218"/>
      <c r="S1862" s="218"/>
      <c r="T1862" s="219"/>
      <c r="AT1862" s="213" t="s">
        <v>196</v>
      </c>
      <c r="AU1862" s="213" t="s">
        <v>80</v>
      </c>
      <c r="AV1862" s="14" t="s">
        <v>202</v>
      </c>
      <c r="AW1862" s="14" t="s">
        <v>37</v>
      </c>
      <c r="AX1862" s="14" t="s">
        <v>73</v>
      </c>
      <c r="AY1862" s="213" t="s">
        <v>187</v>
      </c>
    </row>
    <row r="1863" spans="2:65" s="15" customFormat="1">
      <c r="B1863" s="220"/>
      <c r="D1863" s="221" t="s">
        <v>196</v>
      </c>
      <c r="E1863" s="222" t="s">
        <v>5</v>
      </c>
      <c r="F1863" s="223" t="s">
        <v>203</v>
      </c>
      <c r="H1863" s="224">
        <v>18</v>
      </c>
      <c r="I1863" s="225"/>
      <c r="L1863" s="220"/>
      <c r="M1863" s="226"/>
      <c r="N1863" s="227"/>
      <c r="O1863" s="227"/>
      <c r="P1863" s="227"/>
      <c r="Q1863" s="227"/>
      <c r="R1863" s="227"/>
      <c r="S1863" s="227"/>
      <c r="T1863" s="228"/>
      <c r="AT1863" s="229" t="s">
        <v>196</v>
      </c>
      <c r="AU1863" s="229" t="s">
        <v>80</v>
      </c>
      <c r="AV1863" s="15" t="s">
        <v>194</v>
      </c>
      <c r="AW1863" s="15" t="s">
        <v>37</v>
      </c>
      <c r="AX1863" s="15" t="s">
        <v>24</v>
      </c>
      <c r="AY1863" s="229" t="s">
        <v>187</v>
      </c>
    </row>
    <row r="1864" spans="2:65" s="1" customFormat="1" ht="31.5" customHeight="1">
      <c r="B1864" s="182"/>
      <c r="C1864" s="183" t="s">
        <v>1489</v>
      </c>
      <c r="D1864" s="183" t="s">
        <v>189</v>
      </c>
      <c r="E1864" s="184" t="s">
        <v>1490</v>
      </c>
      <c r="F1864" s="185" t="s">
        <v>1491</v>
      </c>
      <c r="G1864" s="186" t="s">
        <v>305</v>
      </c>
      <c r="H1864" s="187">
        <v>50</v>
      </c>
      <c r="I1864" s="188"/>
      <c r="J1864" s="189">
        <f>ROUND(I1864*H1864,2)</f>
        <v>0</v>
      </c>
      <c r="K1864" s="185" t="s">
        <v>193</v>
      </c>
      <c r="L1864" s="42"/>
      <c r="M1864" s="190" t="s">
        <v>5</v>
      </c>
      <c r="N1864" s="191" t="s">
        <v>44</v>
      </c>
      <c r="O1864" s="43"/>
      <c r="P1864" s="192">
        <f>O1864*H1864</f>
        <v>0</v>
      </c>
      <c r="Q1864" s="192">
        <v>4.0108000000000001E-3</v>
      </c>
      <c r="R1864" s="192">
        <f>Q1864*H1864</f>
        <v>0.20054</v>
      </c>
      <c r="S1864" s="192">
        <v>0</v>
      </c>
      <c r="T1864" s="193">
        <f>S1864*H1864</f>
        <v>0</v>
      </c>
      <c r="AR1864" s="25" t="s">
        <v>126</v>
      </c>
      <c r="AT1864" s="25" t="s">
        <v>189</v>
      </c>
      <c r="AU1864" s="25" t="s">
        <v>80</v>
      </c>
      <c r="AY1864" s="25" t="s">
        <v>187</v>
      </c>
      <c r="BE1864" s="194">
        <f>IF(N1864="základní",J1864,0)</f>
        <v>0</v>
      </c>
      <c r="BF1864" s="194">
        <f>IF(N1864="snížená",J1864,0)</f>
        <v>0</v>
      </c>
      <c r="BG1864" s="194">
        <f>IF(N1864="zákl. přenesená",J1864,0)</f>
        <v>0</v>
      </c>
      <c r="BH1864" s="194">
        <f>IF(N1864="sníž. přenesená",J1864,0)</f>
        <v>0</v>
      </c>
      <c r="BI1864" s="194">
        <f>IF(N1864="nulová",J1864,0)</f>
        <v>0</v>
      </c>
      <c r="BJ1864" s="25" t="s">
        <v>24</v>
      </c>
      <c r="BK1864" s="194">
        <f>ROUND(I1864*H1864,2)</f>
        <v>0</v>
      </c>
      <c r="BL1864" s="25" t="s">
        <v>126</v>
      </c>
      <c r="BM1864" s="25" t="s">
        <v>1492</v>
      </c>
    </row>
    <row r="1865" spans="2:65" s="12" customFormat="1">
      <c r="B1865" s="195"/>
      <c r="D1865" s="196" t="s">
        <v>196</v>
      </c>
      <c r="E1865" s="197" t="s">
        <v>5</v>
      </c>
      <c r="F1865" s="198" t="s">
        <v>1493</v>
      </c>
      <c r="H1865" s="199" t="s">
        <v>5</v>
      </c>
      <c r="I1865" s="200"/>
      <c r="L1865" s="195"/>
      <c r="M1865" s="201"/>
      <c r="N1865" s="202"/>
      <c r="O1865" s="202"/>
      <c r="P1865" s="202"/>
      <c r="Q1865" s="202"/>
      <c r="R1865" s="202"/>
      <c r="S1865" s="202"/>
      <c r="T1865" s="203"/>
      <c r="AT1865" s="199" t="s">
        <v>196</v>
      </c>
      <c r="AU1865" s="199" t="s">
        <v>80</v>
      </c>
      <c r="AV1865" s="12" t="s">
        <v>24</v>
      </c>
      <c r="AW1865" s="12" t="s">
        <v>37</v>
      </c>
      <c r="AX1865" s="12" t="s">
        <v>73</v>
      </c>
      <c r="AY1865" s="199" t="s">
        <v>187</v>
      </c>
    </row>
    <row r="1866" spans="2:65" s="12" customFormat="1">
      <c r="B1866" s="195"/>
      <c r="D1866" s="196" t="s">
        <v>196</v>
      </c>
      <c r="E1866" s="197" t="s">
        <v>5</v>
      </c>
      <c r="F1866" s="198" t="s">
        <v>1377</v>
      </c>
      <c r="H1866" s="199" t="s">
        <v>5</v>
      </c>
      <c r="I1866" s="200"/>
      <c r="L1866" s="195"/>
      <c r="M1866" s="201"/>
      <c r="N1866" s="202"/>
      <c r="O1866" s="202"/>
      <c r="P1866" s="202"/>
      <c r="Q1866" s="202"/>
      <c r="R1866" s="202"/>
      <c r="S1866" s="202"/>
      <c r="T1866" s="203"/>
      <c r="AT1866" s="199" t="s">
        <v>196</v>
      </c>
      <c r="AU1866" s="199" t="s">
        <v>80</v>
      </c>
      <c r="AV1866" s="12" t="s">
        <v>24</v>
      </c>
      <c r="AW1866" s="12" t="s">
        <v>37</v>
      </c>
      <c r="AX1866" s="12" t="s">
        <v>73</v>
      </c>
      <c r="AY1866" s="199" t="s">
        <v>187</v>
      </c>
    </row>
    <row r="1867" spans="2:65" s="12" customFormat="1">
      <c r="B1867" s="195"/>
      <c r="D1867" s="196" t="s">
        <v>196</v>
      </c>
      <c r="E1867" s="197" t="s">
        <v>5</v>
      </c>
      <c r="F1867" s="198" t="s">
        <v>1494</v>
      </c>
      <c r="H1867" s="199" t="s">
        <v>5</v>
      </c>
      <c r="I1867" s="200"/>
      <c r="L1867" s="195"/>
      <c r="M1867" s="201"/>
      <c r="N1867" s="202"/>
      <c r="O1867" s="202"/>
      <c r="P1867" s="202"/>
      <c r="Q1867" s="202"/>
      <c r="R1867" s="202"/>
      <c r="S1867" s="202"/>
      <c r="T1867" s="203"/>
      <c r="AT1867" s="199" t="s">
        <v>196</v>
      </c>
      <c r="AU1867" s="199" t="s">
        <v>80</v>
      </c>
      <c r="AV1867" s="12" t="s">
        <v>24</v>
      </c>
      <c r="AW1867" s="12" t="s">
        <v>37</v>
      </c>
      <c r="AX1867" s="12" t="s">
        <v>73</v>
      </c>
      <c r="AY1867" s="199" t="s">
        <v>187</v>
      </c>
    </row>
    <row r="1868" spans="2:65" s="13" customFormat="1">
      <c r="B1868" s="204"/>
      <c r="D1868" s="196" t="s">
        <v>196</v>
      </c>
      <c r="E1868" s="205" t="s">
        <v>5</v>
      </c>
      <c r="F1868" s="206" t="s">
        <v>384</v>
      </c>
      <c r="H1868" s="207">
        <v>30</v>
      </c>
      <c r="I1868" s="208"/>
      <c r="L1868" s="204"/>
      <c r="M1868" s="209"/>
      <c r="N1868" s="210"/>
      <c r="O1868" s="210"/>
      <c r="P1868" s="210"/>
      <c r="Q1868" s="210"/>
      <c r="R1868" s="210"/>
      <c r="S1868" s="210"/>
      <c r="T1868" s="211"/>
      <c r="AT1868" s="205" t="s">
        <v>196</v>
      </c>
      <c r="AU1868" s="205" t="s">
        <v>80</v>
      </c>
      <c r="AV1868" s="13" t="s">
        <v>80</v>
      </c>
      <c r="AW1868" s="13" t="s">
        <v>37</v>
      </c>
      <c r="AX1868" s="13" t="s">
        <v>73</v>
      </c>
      <c r="AY1868" s="205" t="s">
        <v>187</v>
      </c>
    </row>
    <row r="1869" spans="2:65" s="12" customFormat="1">
      <c r="B1869" s="195"/>
      <c r="D1869" s="196" t="s">
        <v>196</v>
      </c>
      <c r="E1869" s="197" t="s">
        <v>5</v>
      </c>
      <c r="F1869" s="198" t="s">
        <v>1495</v>
      </c>
      <c r="H1869" s="199" t="s">
        <v>5</v>
      </c>
      <c r="I1869" s="200"/>
      <c r="L1869" s="195"/>
      <c r="M1869" s="201"/>
      <c r="N1869" s="202"/>
      <c r="O1869" s="202"/>
      <c r="P1869" s="202"/>
      <c r="Q1869" s="202"/>
      <c r="R1869" s="202"/>
      <c r="S1869" s="202"/>
      <c r="T1869" s="203"/>
      <c r="AT1869" s="199" t="s">
        <v>196</v>
      </c>
      <c r="AU1869" s="199" t="s">
        <v>80</v>
      </c>
      <c r="AV1869" s="12" t="s">
        <v>24</v>
      </c>
      <c r="AW1869" s="12" t="s">
        <v>37</v>
      </c>
      <c r="AX1869" s="12" t="s">
        <v>73</v>
      </c>
      <c r="AY1869" s="199" t="s">
        <v>187</v>
      </c>
    </row>
    <row r="1870" spans="2:65" s="13" customFormat="1">
      <c r="B1870" s="204"/>
      <c r="D1870" s="196" t="s">
        <v>196</v>
      </c>
      <c r="E1870" s="205" t="s">
        <v>5</v>
      </c>
      <c r="F1870" s="206" t="s">
        <v>317</v>
      </c>
      <c r="H1870" s="207">
        <v>20</v>
      </c>
      <c r="I1870" s="208"/>
      <c r="L1870" s="204"/>
      <c r="M1870" s="209"/>
      <c r="N1870" s="210"/>
      <c r="O1870" s="210"/>
      <c r="P1870" s="210"/>
      <c r="Q1870" s="210"/>
      <c r="R1870" s="210"/>
      <c r="S1870" s="210"/>
      <c r="T1870" s="211"/>
      <c r="AT1870" s="205" t="s">
        <v>196</v>
      </c>
      <c r="AU1870" s="205" t="s">
        <v>80</v>
      </c>
      <c r="AV1870" s="13" t="s">
        <v>80</v>
      </c>
      <c r="AW1870" s="13" t="s">
        <v>37</v>
      </c>
      <c r="AX1870" s="13" t="s">
        <v>73</v>
      </c>
      <c r="AY1870" s="205" t="s">
        <v>187</v>
      </c>
    </row>
    <row r="1871" spans="2:65" s="14" customFormat="1">
      <c r="B1871" s="212"/>
      <c r="D1871" s="196" t="s">
        <v>196</v>
      </c>
      <c r="E1871" s="213" t="s">
        <v>5</v>
      </c>
      <c r="F1871" s="214" t="s">
        <v>201</v>
      </c>
      <c r="H1871" s="215">
        <v>50</v>
      </c>
      <c r="I1871" s="216"/>
      <c r="L1871" s="212"/>
      <c r="M1871" s="217"/>
      <c r="N1871" s="218"/>
      <c r="O1871" s="218"/>
      <c r="P1871" s="218"/>
      <c r="Q1871" s="218"/>
      <c r="R1871" s="218"/>
      <c r="S1871" s="218"/>
      <c r="T1871" s="219"/>
      <c r="AT1871" s="213" t="s">
        <v>196</v>
      </c>
      <c r="AU1871" s="213" t="s">
        <v>80</v>
      </c>
      <c r="AV1871" s="14" t="s">
        <v>202</v>
      </c>
      <c r="AW1871" s="14" t="s">
        <v>37</v>
      </c>
      <c r="AX1871" s="14" t="s">
        <v>73</v>
      </c>
      <c r="AY1871" s="213" t="s">
        <v>187</v>
      </c>
    </row>
    <row r="1872" spans="2:65" s="15" customFormat="1">
      <c r="B1872" s="220"/>
      <c r="D1872" s="221" t="s">
        <v>196</v>
      </c>
      <c r="E1872" s="222" t="s">
        <v>5</v>
      </c>
      <c r="F1872" s="223" t="s">
        <v>203</v>
      </c>
      <c r="H1872" s="224">
        <v>50</v>
      </c>
      <c r="I1872" s="225"/>
      <c r="L1872" s="220"/>
      <c r="M1872" s="226"/>
      <c r="N1872" s="227"/>
      <c r="O1872" s="227"/>
      <c r="P1872" s="227"/>
      <c r="Q1872" s="227"/>
      <c r="R1872" s="227"/>
      <c r="S1872" s="227"/>
      <c r="T1872" s="228"/>
      <c r="AT1872" s="229" t="s">
        <v>196</v>
      </c>
      <c r="AU1872" s="229" t="s">
        <v>80</v>
      </c>
      <c r="AV1872" s="15" t="s">
        <v>194</v>
      </c>
      <c r="AW1872" s="15" t="s">
        <v>37</v>
      </c>
      <c r="AX1872" s="15" t="s">
        <v>24</v>
      </c>
      <c r="AY1872" s="229" t="s">
        <v>187</v>
      </c>
    </row>
    <row r="1873" spans="2:65" s="1" customFormat="1" ht="31.5" customHeight="1">
      <c r="B1873" s="182"/>
      <c r="C1873" s="183" t="s">
        <v>1496</v>
      </c>
      <c r="D1873" s="183" t="s">
        <v>189</v>
      </c>
      <c r="E1873" s="184" t="s">
        <v>1497</v>
      </c>
      <c r="F1873" s="185" t="s">
        <v>1498</v>
      </c>
      <c r="G1873" s="186" t="s">
        <v>277</v>
      </c>
      <c r="H1873" s="187">
        <v>26</v>
      </c>
      <c r="I1873" s="188"/>
      <c r="J1873" s="189">
        <f>ROUND(I1873*H1873,2)</f>
        <v>0</v>
      </c>
      <c r="K1873" s="185" t="s">
        <v>193</v>
      </c>
      <c r="L1873" s="42"/>
      <c r="M1873" s="190" t="s">
        <v>5</v>
      </c>
      <c r="N1873" s="191" t="s">
        <v>44</v>
      </c>
      <c r="O1873" s="43"/>
      <c r="P1873" s="192">
        <f>O1873*H1873</f>
        <v>0</v>
      </c>
      <c r="Q1873" s="192">
        <v>5.3713600000000004E-3</v>
      </c>
      <c r="R1873" s="192">
        <f>Q1873*H1873</f>
        <v>0.13965536000000001</v>
      </c>
      <c r="S1873" s="192">
        <v>0</v>
      </c>
      <c r="T1873" s="193">
        <f>S1873*H1873</f>
        <v>0</v>
      </c>
      <c r="AR1873" s="25" t="s">
        <v>126</v>
      </c>
      <c r="AT1873" s="25" t="s">
        <v>189</v>
      </c>
      <c r="AU1873" s="25" t="s">
        <v>80</v>
      </c>
      <c r="AY1873" s="25" t="s">
        <v>187</v>
      </c>
      <c r="BE1873" s="194">
        <f>IF(N1873="základní",J1873,0)</f>
        <v>0</v>
      </c>
      <c r="BF1873" s="194">
        <f>IF(N1873="snížená",J1873,0)</f>
        <v>0</v>
      </c>
      <c r="BG1873" s="194">
        <f>IF(N1873="zákl. přenesená",J1873,0)</f>
        <v>0</v>
      </c>
      <c r="BH1873" s="194">
        <f>IF(N1873="sníž. přenesená",J1873,0)</f>
        <v>0</v>
      </c>
      <c r="BI1873" s="194">
        <f>IF(N1873="nulová",J1873,0)</f>
        <v>0</v>
      </c>
      <c r="BJ1873" s="25" t="s">
        <v>24</v>
      </c>
      <c r="BK1873" s="194">
        <f>ROUND(I1873*H1873,2)</f>
        <v>0</v>
      </c>
      <c r="BL1873" s="25" t="s">
        <v>126</v>
      </c>
      <c r="BM1873" s="25" t="s">
        <v>1499</v>
      </c>
    </row>
    <row r="1874" spans="2:65" s="12" customFormat="1">
      <c r="B1874" s="195"/>
      <c r="D1874" s="196" t="s">
        <v>196</v>
      </c>
      <c r="E1874" s="197" t="s">
        <v>5</v>
      </c>
      <c r="F1874" s="198" t="s">
        <v>1500</v>
      </c>
      <c r="H1874" s="199" t="s">
        <v>5</v>
      </c>
      <c r="I1874" s="200"/>
      <c r="L1874" s="195"/>
      <c r="M1874" s="201"/>
      <c r="N1874" s="202"/>
      <c r="O1874" s="202"/>
      <c r="P1874" s="202"/>
      <c r="Q1874" s="202"/>
      <c r="R1874" s="202"/>
      <c r="S1874" s="202"/>
      <c r="T1874" s="203"/>
      <c r="AT1874" s="199" t="s">
        <v>196</v>
      </c>
      <c r="AU1874" s="199" t="s">
        <v>80</v>
      </c>
      <c r="AV1874" s="12" t="s">
        <v>24</v>
      </c>
      <c r="AW1874" s="12" t="s">
        <v>37</v>
      </c>
      <c r="AX1874" s="12" t="s">
        <v>73</v>
      </c>
      <c r="AY1874" s="199" t="s">
        <v>187</v>
      </c>
    </row>
    <row r="1875" spans="2:65" s="12" customFormat="1">
      <c r="B1875" s="195"/>
      <c r="D1875" s="196" t="s">
        <v>196</v>
      </c>
      <c r="E1875" s="197" t="s">
        <v>5</v>
      </c>
      <c r="F1875" s="198" t="s">
        <v>1377</v>
      </c>
      <c r="H1875" s="199" t="s">
        <v>5</v>
      </c>
      <c r="I1875" s="200"/>
      <c r="L1875" s="195"/>
      <c r="M1875" s="201"/>
      <c r="N1875" s="202"/>
      <c r="O1875" s="202"/>
      <c r="P1875" s="202"/>
      <c r="Q1875" s="202"/>
      <c r="R1875" s="202"/>
      <c r="S1875" s="202"/>
      <c r="T1875" s="203"/>
      <c r="AT1875" s="199" t="s">
        <v>196</v>
      </c>
      <c r="AU1875" s="199" t="s">
        <v>80</v>
      </c>
      <c r="AV1875" s="12" t="s">
        <v>24</v>
      </c>
      <c r="AW1875" s="12" t="s">
        <v>37</v>
      </c>
      <c r="AX1875" s="12" t="s">
        <v>73</v>
      </c>
      <c r="AY1875" s="199" t="s">
        <v>187</v>
      </c>
    </row>
    <row r="1876" spans="2:65" s="12" customFormat="1">
      <c r="B1876" s="195"/>
      <c r="D1876" s="196" t="s">
        <v>196</v>
      </c>
      <c r="E1876" s="197" t="s">
        <v>5</v>
      </c>
      <c r="F1876" s="198" t="s">
        <v>1501</v>
      </c>
      <c r="H1876" s="199" t="s">
        <v>5</v>
      </c>
      <c r="I1876" s="200"/>
      <c r="L1876" s="195"/>
      <c r="M1876" s="201"/>
      <c r="N1876" s="202"/>
      <c r="O1876" s="202"/>
      <c r="P1876" s="202"/>
      <c r="Q1876" s="202"/>
      <c r="R1876" s="202"/>
      <c r="S1876" s="202"/>
      <c r="T1876" s="203"/>
      <c r="AT1876" s="199" t="s">
        <v>196</v>
      </c>
      <c r="AU1876" s="199" t="s">
        <v>80</v>
      </c>
      <c r="AV1876" s="12" t="s">
        <v>24</v>
      </c>
      <c r="AW1876" s="12" t="s">
        <v>37</v>
      </c>
      <c r="AX1876" s="12" t="s">
        <v>73</v>
      </c>
      <c r="AY1876" s="199" t="s">
        <v>187</v>
      </c>
    </row>
    <row r="1877" spans="2:65" s="13" customFormat="1">
      <c r="B1877" s="204"/>
      <c r="D1877" s="196" t="s">
        <v>196</v>
      </c>
      <c r="E1877" s="205" t="s">
        <v>5</v>
      </c>
      <c r="F1877" s="206" t="s">
        <v>359</v>
      </c>
      <c r="H1877" s="207">
        <v>26</v>
      </c>
      <c r="I1877" s="208"/>
      <c r="L1877" s="204"/>
      <c r="M1877" s="209"/>
      <c r="N1877" s="210"/>
      <c r="O1877" s="210"/>
      <c r="P1877" s="210"/>
      <c r="Q1877" s="210"/>
      <c r="R1877" s="210"/>
      <c r="S1877" s="210"/>
      <c r="T1877" s="211"/>
      <c r="AT1877" s="205" t="s">
        <v>196</v>
      </c>
      <c r="AU1877" s="205" t="s">
        <v>80</v>
      </c>
      <c r="AV1877" s="13" t="s">
        <v>80</v>
      </c>
      <c r="AW1877" s="13" t="s">
        <v>37</v>
      </c>
      <c r="AX1877" s="13" t="s">
        <v>73</v>
      </c>
      <c r="AY1877" s="205" t="s">
        <v>187</v>
      </c>
    </row>
    <row r="1878" spans="2:65" s="14" customFormat="1">
      <c r="B1878" s="212"/>
      <c r="D1878" s="196" t="s">
        <v>196</v>
      </c>
      <c r="E1878" s="213" t="s">
        <v>5</v>
      </c>
      <c r="F1878" s="214" t="s">
        <v>201</v>
      </c>
      <c r="H1878" s="215">
        <v>26</v>
      </c>
      <c r="I1878" s="216"/>
      <c r="L1878" s="212"/>
      <c r="M1878" s="217"/>
      <c r="N1878" s="218"/>
      <c r="O1878" s="218"/>
      <c r="P1878" s="218"/>
      <c r="Q1878" s="218"/>
      <c r="R1878" s="218"/>
      <c r="S1878" s="218"/>
      <c r="T1878" s="219"/>
      <c r="AT1878" s="213" t="s">
        <v>196</v>
      </c>
      <c r="AU1878" s="213" t="s">
        <v>80</v>
      </c>
      <c r="AV1878" s="14" t="s">
        <v>202</v>
      </c>
      <c r="AW1878" s="14" t="s">
        <v>37</v>
      </c>
      <c r="AX1878" s="14" t="s">
        <v>73</v>
      </c>
      <c r="AY1878" s="213" t="s">
        <v>187</v>
      </c>
    </row>
    <row r="1879" spans="2:65" s="15" customFormat="1">
      <c r="B1879" s="220"/>
      <c r="D1879" s="221" t="s">
        <v>196</v>
      </c>
      <c r="E1879" s="222" t="s">
        <v>5</v>
      </c>
      <c r="F1879" s="223" t="s">
        <v>203</v>
      </c>
      <c r="H1879" s="224">
        <v>26</v>
      </c>
      <c r="I1879" s="225"/>
      <c r="L1879" s="220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196</v>
      </c>
      <c r="AU1879" s="229" t="s">
        <v>80</v>
      </c>
      <c r="AV1879" s="15" t="s">
        <v>194</v>
      </c>
      <c r="AW1879" s="15" t="s">
        <v>37</v>
      </c>
      <c r="AX1879" s="15" t="s">
        <v>24</v>
      </c>
      <c r="AY1879" s="229" t="s">
        <v>187</v>
      </c>
    </row>
    <row r="1880" spans="2:65" s="1" customFormat="1" ht="31.5" customHeight="1">
      <c r="B1880" s="182"/>
      <c r="C1880" s="183" t="s">
        <v>1502</v>
      </c>
      <c r="D1880" s="183" t="s">
        <v>189</v>
      </c>
      <c r="E1880" s="184" t="s">
        <v>1503</v>
      </c>
      <c r="F1880" s="185" t="s">
        <v>1504</v>
      </c>
      <c r="G1880" s="186" t="s">
        <v>305</v>
      </c>
      <c r="H1880" s="187">
        <v>12.6</v>
      </c>
      <c r="I1880" s="188"/>
      <c r="J1880" s="189">
        <f>ROUND(I1880*H1880,2)</f>
        <v>0</v>
      </c>
      <c r="K1880" s="185" t="s">
        <v>193</v>
      </c>
      <c r="L1880" s="42"/>
      <c r="M1880" s="190" t="s">
        <v>5</v>
      </c>
      <c r="N1880" s="191" t="s">
        <v>44</v>
      </c>
      <c r="O1880" s="43"/>
      <c r="P1880" s="192">
        <f>O1880*H1880</f>
        <v>0</v>
      </c>
      <c r="Q1880" s="192">
        <v>2.95816E-3</v>
      </c>
      <c r="R1880" s="192">
        <f>Q1880*H1880</f>
        <v>3.7272816E-2</v>
      </c>
      <c r="S1880" s="192">
        <v>0</v>
      </c>
      <c r="T1880" s="193">
        <f>S1880*H1880</f>
        <v>0</v>
      </c>
      <c r="AR1880" s="25" t="s">
        <v>126</v>
      </c>
      <c r="AT1880" s="25" t="s">
        <v>189</v>
      </c>
      <c r="AU1880" s="25" t="s">
        <v>80</v>
      </c>
      <c r="AY1880" s="25" t="s">
        <v>187</v>
      </c>
      <c r="BE1880" s="194">
        <f>IF(N1880="základní",J1880,0)</f>
        <v>0</v>
      </c>
      <c r="BF1880" s="194">
        <f>IF(N1880="snížená",J1880,0)</f>
        <v>0</v>
      </c>
      <c r="BG1880" s="194">
        <f>IF(N1880="zákl. přenesená",J1880,0)</f>
        <v>0</v>
      </c>
      <c r="BH1880" s="194">
        <f>IF(N1880="sníž. přenesená",J1880,0)</f>
        <v>0</v>
      </c>
      <c r="BI1880" s="194">
        <f>IF(N1880="nulová",J1880,0)</f>
        <v>0</v>
      </c>
      <c r="BJ1880" s="25" t="s">
        <v>24</v>
      </c>
      <c r="BK1880" s="194">
        <f>ROUND(I1880*H1880,2)</f>
        <v>0</v>
      </c>
      <c r="BL1880" s="25" t="s">
        <v>126</v>
      </c>
      <c r="BM1880" s="25" t="s">
        <v>1505</v>
      </c>
    </row>
    <row r="1881" spans="2:65" s="12" customFormat="1">
      <c r="B1881" s="195"/>
      <c r="D1881" s="196" t="s">
        <v>196</v>
      </c>
      <c r="E1881" s="197" t="s">
        <v>5</v>
      </c>
      <c r="F1881" s="198" t="s">
        <v>1506</v>
      </c>
      <c r="H1881" s="199" t="s">
        <v>5</v>
      </c>
      <c r="I1881" s="200"/>
      <c r="L1881" s="195"/>
      <c r="M1881" s="201"/>
      <c r="N1881" s="202"/>
      <c r="O1881" s="202"/>
      <c r="P1881" s="202"/>
      <c r="Q1881" s="202"/>
      <c r="R1881" s="202"/>
      <c r="S1881" s="202"/>
      <c r="T1881" s="203"/>
      <c r="AT1881" s="199" t="s">
        <v>196</v>
      </c>
      <c r="AU1881" s="199" t="s">
        <v>80</v>
      </c>
      <c r="AV1881" s="12" t="s">
        <v>24</v>
      </c>
      <c r="AW1881" s="12" t="s">
        <v>37</v>
      </c>
      <c r="AX1881" s="12" t="s">
        <v>73</v>
      </c>
      <c r="AY1881" s="199" t="s">
        <v>187</v>
      </c>
    </row>
    <row r="1882" spans="2:65" s="12" customFormat="1">
      <c r="B1882" s="195"/>
      <c r="D1882" s="196" t="s">
        <v>196</v>
      </c>
      <c r="E1882" s="197" t="s">
        <v>5</v>
      </c>
      <c r="F1882" s="198" t="s">
        <v>1377</v>
      </c>
      <c r="H1882" s="199" t="s">
        <v>5</v>
      </c>
      <c r="I1882" s="200"/>
      <c r="L1882" s="195"/>
      <c r="M1882" s="201"/>
      <c r="N1882" s="202"/>
      <c r="O1882" s="202"/>
      <c r="P1882" s="202"/>
      <c r="Q1882" s="202"/>
      <c r="R1882" s="202"/>
      <c r="S1882" s="202"/>
      <c r="T1882" s="203"/>
      <c r="AT1882" s="199" t="s">
        <v>196</v>
      </c>
      <c r="AU1882" s="199" t="s">
        <v>80</v>
      </c>
      <c r="AV1882" s="12" t="s">
        <v>24</v>
      </c>
      <c r="AW1882" s="12" t="s">
        <v>37</v>
      </c>
      <c r="AX1882" s="12" t="s">
        <v>73</v>
      </c>
      <c r="AY1882" s="199" t="s">
        <v>187</v>
      </c>
    </row>
    <row r="1883" spans="2:65" s="12" customFormat="1">
      <c r="B1883" s="195"/>
      <c r="D1883" s="196" t="s">
        <v>196</v>
      </c>
      <c r="E1883" s="197" t="s">
        <v>5</v>
      </c>
      <c r="F1883" s="198" t="s">
        <v>1507</v>
      </c>
      <c r="H1883" s="199" t="s">
        <v>5</v>
      </c>
      <c r="I1883" s="200"/>
      <c r="L1883" s="195"/>
      <c r="M1883" s="201"/>
      <c r="N1883" s="202"/>
      <c r="O1883" s="202"/>
      <c r="P1883" s="202"/>
      <c r="Q1883" s="202"/>
      <c r="R1883" s="202"/>
      <c r="S1883" s="202"/>
      <c r="T1883" s="203"/>
      <c r="AT1883" s="199" t="s">
        <v>196</v>
      </c>
      <c r="AU1883" s="199" t="s">
        <v>80</v>
      </c>
      <c r="AV1883" s="12" t="s">
        <v>24</v>
      </c>
      <c r="AW1883" s="12" t="s">
        <v>37</v>
      </c>
      <c r="AX1883" s="12" t="s">
        <v>73</v>
      </c>
      <c r="AY1883" s="199" t="s">
        <v>187</v>
      </c>
    </row>
    <row r="1884" spans="2:65" s="13" customFormat="1">
      <c r="B1884" s="204"/>
      <c r="D1884" s="196" t="s">
        <v>196</v>
      </c>
      <c r="E1884" s="205" t="s">
        <v>5</v>
      </c>
      <c r="F1884" s="206" t="s">
        <v>1426</v>
      </c>
      <c r="H1884" s="207">
        <v>12.6</v>
      </c>
      <c r="I1884" s="208"/>
      <c r="L1884" s="204"/>
      <c r="M1884" s="209"/>
      <c r="N1884" s="210"/>
      <c r="O1884" s="210"/>
      <c r="P1884" s="210"/>
      <c r="Q1884" s="210"/>
      <c r="R1884" s="210"/>
      <c r="S1884" s="210"/>
      <c r="T1884" s="211"/>
      <c r="AT1884" s="205" t="s">
        <v>196</v>
      </c>
      <c r="AU1884" s="205" t="s">
        <v>80</v>
      </c>
      <c r="AV1884" s="13" t="s">
        <v>80</v>
      </c>
      <c r="AW1884" s="13" t="s">
        <v>37</v>
      </c>
      <c r="AX1884" s="13" t="s">
        <v>73</v>
      </c>
      <c r="AY1884" s="205" t="s">
        <v>187</v>
      </c>
    </row>
    <row r="1885" spans="2:65" s="14" customFormat="1">
      <c r="B1885" s="212"/>
      <c r="D1885" s="196" t="s">
        <v>196</v>
      </c>
      <c r="E1885" s="213" t="s">
        <v>5</v>
      </c>
      <c r="F1885" s="214" t="s">
        <v>201</v>
      </c>
      <c r="H1885" s="215">
        <v>12.6</v>
      </c>
      <c r="I1885" s="216"/>
      <c r="L1885" s="212"/>
      <c r="M1885" s="217"/>
      <c r="N1885" s="218"/>
      <c r="O1885" s="218"/>
      <c r="P1885" s="218"/>
      <c r="Q1885" s="218"/>
      <c r="R1885" s="218"/>
      <c r="S1885" s="218"/>
      <c r="T1885" s="219"/>
      <c r="AT1885" s="213" t="s">
        <v>196</v>
      </c>
      <c r="AU1885" s="213" t="s">
        <v>80</v>
      </c>
      <c r="AV1885" s="14" t="s">
        <v>202</v>
      </c>
      <c r="AW1885" s="14" t="s">
        <v>37</v>
      </c>
      <c r="AX1885" s="14" t="s">
        <v>73</v>
      </c>
      <c r="AY1885" s="213" t="s">
        <v>187</v>
      </c>
    </row>
    <row r="1886" spans="2:65" s="15" customFormat="1">
      <c r="B1886" s="220"/>
      <c r="D1886" s="221" t="s">
        <v>196</v>
      </c>
      <c r="E1886" s="222" t="s">
        <v>5</v>
      </c>
      <c r="F1886" s="223" t="s">
        <v>203</v>
      </c>
      <c r="H1886" s="224">
        <v>12.6</v>
      </c>
      <c r="I1886" s="225"/>
      <c r="L1886" s="220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196</v>
      </c>
      <c r="AU1886" s="229" t="s">
        <v>80</v>
      </c>
      <c r="AV1886" s="15" t="s">
        <v>194</v>
      </c>
      <c r="AW1886" s="15" t="s">
        <v>37</v>
      </c>
      <c r="AX1886" s="15" t="s">
        <v>24</v>
      </c>
      <c r="AY1886" s="229" t="s">
        <v>187</v>
      </c>
    </row>
    <row r="1887" spans="2:65" s="1" customFormat="1" ht="31.5" customHeight="1">
      <c r="B1887" s="182"/>
      <c r="C1887" s="183" t="s">
        <v>1508</v>
      </c>
      <c r="D1887" s="183" t="s">
        <v>189</v>
      </c>
      <c r="E1887" s="184" t="s">
        <v>1509</v>
      </c>
      <c r="F1887" s="185" t="s">
        <v>1510</v>
      </c>
      <c r="G1887" s="186" t="s">
        <v>277</v>
      </c>
      <c r="H1887" s="187">
        <v>20</v>
      </c>
      <c r="I1887" s="188"/>
      <c r="J1887" s="189">
        <f>ROUND(I1887*H1887,2)</f>
        <v>0</v>
      </c>
      <c r="K1887" s="185" t="s">
        <v>193</v>
      </c>
      <c r="L1887" s="42"/>
      <c r="M1887" s="190" t="s">
        <v>5</v>
      </c>
      <c r="N1887" s="191" t="s">
        <v>44</v>
      </c>
      <c r="O1887" s="43"/>
      <c r="P1887" s="192">
        <f>O1887*H1887</f>
        <v>0</v>
      </c>
      <c r="Q1887" s="192">
        <v>5.8199999999999997E-3</v>
      </c>
      <c r="R1887" s="192">
        <f>Q1887*H1887</f>
        <v>0.11639999999999999</v>
      </c>
      <c r="S1887" s="192">
        <v>0</v>
      </c>
      <c r="T1887" s="193">
        <f>S1887*H1887</f>
        <v>0</v>
      </c>
      <c r="AR1887" s="25" t="s">
        <v>126</v>
      </c>
      <c r="AT1887" s="25" t="s">
        <v>189</v>
      </c>
      <c r="AU1887" s="25" t="s">
        <v>80</v>
      </c>
      <c r="AY1887" s="25" t="s">
        <v>187</v>
      </c>
      <c r="BE1887" s="194">
        <f>IF(N1887="základní",J1887,0)</f>
        <v>0</v>
      </c>
      <c r="BF1887" s="194">
        <f>IF(N1887="snížená",J1887,0)</f>
        <v>0</v>
      </c>
      <c r="BG1887" s="194">
        <f>IF(N1887="zákl. přenesená",J1887,0)</f>
        <v>0</v>
      </c>
      <c r="BH1887" s="194">
        <f>IF(N1887="sníž. přenesená",J1887,0)</f>
        <v>0</v>
      </c>
      <c r="BI1887" s="194">
        <f>IF(N1887="nulová",J1887,0)</f>
        <v>0</v>
      </c>
      <c r="BJ1887" s="25" t="s">
        <v>24</v>
      </c>
      <c r="BK1887" s="194">
        <f>ROUND(I1887*H1887,2)</f>
        <v>0</v>
      </c>
      <c r="BL1887" s="25" t="s">
        <v>126</v>
      </c>
      <c r="BM1887" s="25" t="s">
        <v>1511</v>
      </c>
    </row>
    <row r="1888" spans="2:65" s="12" customFormat="1">
      <c r="B1888" s="195"/>
      <c r="D1888" s="196" t="s">
        <v>196</v>
      </c>
      <c r="E1888" s="197" t="s">
        <v>5</v>
      </c>
      <c r="F1888" s="198" t="s">
        <v>1512</v>
      </c>
      <c r="H1888" s="199" t="s">
        <v>5</v>
      </c>
      <c r="I1888" s="200"/>
      <c r="L1888" s="195"/>
      <c r="M1888" s="201"/>
      <c r="N1888" s="202"/>
      <c r="O1888" s="202"/>
      <c r="P1888" s="202"/>
      <c r="Q1888" s="202"/>
      <c r="R1888" s="202"/>
      <c r="S1888" s="202"/>
      <c r="T1888" s="203"/>
      <c r="AT1888" s="199" t="s">
        <v>196</v>
      </c>
      <c r="AU1888" s="199" t="s">
        <v>80</v>
      </c>
      <c r="AV1888" s="12" t="s">
        <v>24</v>
      </c>
      <c r="AW1888" s="12" t="s">
        <v>37</v>
      </c>
      <c r="AX1888" s="12" t="s">
        <v>73</v>
      </c>
      <c r="AY1888" s="199" t="s">
        <v>187</v>
      </c>
    </row>
    <row r="1889" spans="2:65" s="12" customFormat="1">
      <c r="B1889" s="195"/>
      <c r="D1889" s="196" t="s">
        <v>196</v>
      </c>
      <c r="E1889" s="197" t="s">
        <v>5</v>
      </c>
      <c r="F1889" s="198" t="s">
        <v>1377</v>
      </c>
      <c r="H1889" s="199" t="s">
        <v>5</v>
      </c>
      <c r="I1889" s="200"/>
      <c r="L1889" s="195"/>
      <c r="M1889" s="201"/>
      <c r="N1889" s="202"/>
      <c r="O1889" s="202"/>
      <c r="P1889" s="202"/>
      <c r="Q1889" s="202"/>
      <c r="R1889" s="202"/>
      <c r="S1889" s="202"/>
      <c r="T1889" s="203"/>
      <c r="AT1889" s="199" t="s">
        <v>196</v>
      </c>
      <c r="AU1889" s="199" t="s">
        <v>80</v>
      </c>
      <c r="AV1889" s="12" t="s">
        <v>24</v>
      </c>
      <c r="AW1889" s="12" t="s">
        <v>37</v>
      </c>
      <c r="AX1889" s="12" t="s">
        <v>73</v>
      </c>
      <c r="AY1889" s="199" t="s">
        <v>187</v>
      </c>
    </row>
    <row r="1890" spans="2:65" s="12" customFormat="1">
      <c r="B1890" s="195"/>
      <c r="D1890" s="196" t="s">
        <v>196</v>
      </c>
      <c r="E1890" s="197" t="s">
        <v>5</v>
      </c>
      <c r="F1890" s="198" t="s">
        <v>1513</v>
      </c>
      <c r="H1890" s="199" t="s">
        <v>5</v>
      </c>
      <c r="I1890" s="200"/>
      <c r="L1890" s="195"/>
      <c r="M1890" s="201"/>
      <c r="N1890" s="202"/>
      <c r="O1890" s="202"/>
      <c r="P1890" s="202"/>
      <c r="Q1890" s="202"/>
      <c r="R1890" s="202"/>
      <c r="S1890" s="202"/>
      <c r="T1890" s="203"/>
      <c r="AT1890" s="199" t="s">
        <v>196</v>
      </c>
      <c r="AU1890" s="199" t="s">
        <v>80</v>
      </c>
      <c r="AV1890" s="12" t="s">
        <v>24</v>
      </c>
      <c r="AW1890" s="12" t="s">
        <v>37</v>
      </c>
      <c r="AX1890" s="12" t="s">
        <v>73</v>
      </c>
      <c r="AY1890" s="199" t="s">
        <v>187</v>
      </c>
    </row>
    <row r="1891" spans="2:65" s="13" customFormat="1">
      <c r="B1891" s="204"/>
      <c r="D1891" s="196" t="s">
        <v>196</v>
      </c>
      <c r="E1891" s="205" t="s">
        <v>5</v>
      </c>
      <c r="F1891" s="206" t="s">
        <v>317</v>
      </c>
      <c r="H1891" s="207">
        <v>20</v>
      </c>
      <c r="I1891" s="208"/>
      <c r="L1891" s="204"/>
      <c r="M1891" s="209"/>
      <c r="N1891" s="210"/>
      <c r="O1891" s="210"/>
      <c r="P1891" s="210"/>
      <c r="Q1891" s="210"/>
      <c r="R1891" s="210"/>
      <c r="S1891" s="210"/>
      <c r="T1891" s="211"/>
      <c r="AT1891" s="205" t="s">
        <v>196</v>
      </c>
      <c r="AU1891" s="205" t="s">
        <v>80</v>
      </c>
      <c r="AV1891" s="13" t="s">
        <v>80</v>
      </c>
      <c r="AW1891" s="13" t="s">
        <v>37</v>
      </c>
      <c r="AX1891" s="13" t="s">
        <v>73</v>
      </c>
      <c r="AY1891" s="205" t="s">
        <v>187</v>
      </c>
    </row>
    <row r="1892" spans="2:65" s="14" customFormat="1">
      <c r="B1892" s="212"/>
      <c r="D1892" s="196" t="s">
        <v>196</v>
      </c>
      <c r="E1892" s="213" t="s">
        <v>5</v>
      </c>
      <c r="F1892" s="214" t="s">
        <v>201</v>
      </c>
      <c r="H1892" s="215">
        <v>20</v>
      </c>
      <c r="I1892" s="216"/>
      <c r="L1892" s="212"/>
      <c r="M1892" s="217"/>
      <c r="N1892" s="218"/>
      <c r="O1892" s="218"/>
      <c r="P1892" s="218"/>
      <c r="Q1892" s="218"/>
      <c r="R1892" s="218"/>
      <c r="S1892" s="218"/>
      <c r="T1892" s="219"/>
      <c r="AT1892" s="213" t="s">
        <v>196</v>
      </c>
      <c r="AU1892" s="213" t="s">
        <v>80</v>
      </c>
      <c r="AV1892" s="14" t="s">
        <v>202</v>
      </c>
      <c r="AW1892" s="14" t="s">
        <v>37</v>
      </c>
      <c r="AX1892" s="14" t="s">
        <v>73</v>
      </c>
      <c r="AY1892" s="213" t="s">
        <v>187</v>
      </c>
    </row>
    <row r="1893" spans="2:65" s="15" customFormat="1">
      <c r="B1893" s="220"/>
      <c r="D1893" s="221" t="s">
        <v>196</v>
      </c>
      <c r="E1893" s="222" t="s">
        <v>5</v>
      </c>
      <c r="F1893" s="223" t="s">
        <v>203</v>
      </c>
      <c r="H1893" s="224">
        <v>20</v>
      </c>
      <c r="I1893" s="225"/>
      <c r="L1893" s="220"/>
      <c r="M1893" s="226"/>
      <c r="N1893" s="227"/>
      <c r="O1893" s="227"/>
      <c r="P1893" s="227"/>
      <c r="Q1893" s="227"/>
      <c r="R1893" s="227"/>
      <c r="S1893" s="227"/>
      <c r="T1893" s="228"/>
      <c r="AT1893" s="229" t="s">
        <v>196</v>
      </c>
      <c r="AU1893" s="229" t="s">
        <v>80</v>
      </c>
      <c r="AV1893" s="15" t="s">
        <v>194</v>
      </c>
      <c r="AW1893" s="15" t="s">
        <v>37</v>
      </c>
      <c r="AX1893" s="15" t="s">
        <v>24</v>
      </c>
      <c r="AY1893" s="229" t="s">
        <v>187</v>
      </c>
    </row>
    <row r="1894" spans="2:65" s="1" customFormat="1" ht="31.5" customHeight="1">
      <c r="B1894" s="182"/>
      <c r="C1894" s="183" t="s">
        <v>1514</v>
      </c>
      <c r="D1894" s="183" t="s">
        <v>189</v>
      </c>
      <c r="E1894" s="184" t="s">
        <v>1515</v>
      </c>
      <c r="F1894" s="185" t="s">
        <v>1516</v>
      </c>
      <c r="G1894" s="186" t="s">
        <v>305</v>
      </c>
      <c r="H1894" s="187">
        <v>2</v>
      </c>
      <c r="I1894" s="188"/>
      <c r="J1894" s="189">
        <f>ROUND(I1894*H1894,2)</f>
        <v>0</v>
      </c>
      <c r="K1894" s="185" t="s">
        <v>193</v>
      </c>
      <c r="L1894" s="42"/>
      <c r="M1894" s="190" t="s">
        <v>5</v>
      </c>
      <c r="N1894" s="191" t="s">
        <v>44</v>
      </c>
      <c r="O1894" s="43"/>
      <c r="P1894" s="192">
        <f>O1894*H1894</f>
        <v>0</v>
      </c>
      <c r="Q1894" s="192">
        <v>3.9258000000000001E-3</v>
      </c>
      <c r="R1894" s="192">
        <f>Q1894*H1894</f>
        <v>7.8516000000000002E-3</v>
      </c>
      <c r="S1894" s="192">
        <v>0</v>
      </c>
      <c r="T1894" s="193">
        <f>S1894*H1894</f>
        <v>0</v>
      </c>
      <c r="AR1894" s="25" t="s">
        <v>126</v>
      </c>
      <c r="AT1894" s="25" t="s">
        <v>189</v>
      </c>
      <c r="AU1894" s="25" t="s">
        <v>80</v>
      </c>
      <c r="AY1894" s="25" t="s">
        <v>187</v>
      </c>
      <c r="BE1894" s="194">
        <f>IF(N1894="základní",J1894,0)</f>
        <v>0</v>
      </c>
      <c r="BF1894" s="194">
        <f>IF(N1894="snížená",J1894,0)</f>
        <v>0</v>
      </c>
      <c r="BG1894" s="194">
        <f>IF(N1894="zákl. přenesená",J1894,0)</f>
        <v>0</v>
      </c>
      <c r="BH1894" s="194">
        <f>IF(N1894="sníž. přenesená",J1894,0)</f>
        <v>0</v>
      </c>
      <c r="BI1894" s="194">
        <f>IF(N1894="nulová",J1894,0)</f>
        <v>0</v>
      </c>
      <c r="BJ1894" s="25" t="s">
        <v>24</v>
      </c>
      <c r="BK1894" s="194">
        <f>ROUND(I1894*H1894,2)</f>
        <v>0</v>
      </c>
      <c r="BL1894" s="25" t="s">
        <v>126</v>
      </c>
      <c r="BM1894" s="25" t="s">
        <v>1517</v>
      </c>
    </row>
    <row r="1895" spans="2:65" s="12" customFormat="1">
      <c r="B1895" s="195"/>
      <c r="D1895" s="196" t="s">
        <v>196</v>
      </c>
      <c r="E1895" s="197" t="s">
        <v>5</v>
      </c>
      <c r="F1895" s="198" t="s">
        <v>1518</v>
      </c>
      <c r="H1895" s="199" t="s">
        <v>5</v>
      </c>
      <c r="I1895" s="200"/>
      <c r="L1895" s="195"/>
      <c r="M1895" s="201"/>
      <c r="N1895" s="202"/>
      <c r="O1895" s="202"/>
      <c r="P1895" s="202"/>
      <c r="Q1895" s="202"/>
      <c r="R1895" s="202"/>
      <c r="S1895" s="202"/>
      <c r="T1895" s="203"/>
      <c r="AT1895" s="199" t="s">
        <v>196</v>
      </c>
      <c r="AU1895" s="199" t="s">
        <v>80</v>
      </c>
      <c r="AV1895" s="12" t="s">
        <v>24</v>
      </c>
      <c r="AW1895" s="12" t="s">
        <v>37</v>
      </c>
      <c r="AX1895" s="12" t="s">
        <v>73</v>
      </c>
      <c r="AY1895" s="199" t="s">
        <v>187</v>
      </c>
    </row>
    <row r="1896" spans="2:65" s="12" customFormat="1">
      <c r="B1896" s="195"/>
      <c r="D1896" s="196" t="s">
        <v>196</v>
      </c>
      <c r="E1896" s="197" t="s">
        <v>5</v>
      </c>
      <c r="F1896" s="198" t="s">
        <v>1377</v>
      </c>
      <c r="H1896" s="199" t="s">
        <v>5</v>
      </c>
      <c r="I1896" s="200"/>
      <c r="L1896" s="195"/>
      <c r="M1896" s="201"/>
      <c r="N1896" s="202"/>
      <c r="O1896" s="202"/>
      <c r="P1896" s="202"/>
      <c r="Q1896" s="202"/>
      <c r="R1896" s="202"/>
      <c r="S1896" s="202"/>
      <c r="T1896" s="203"/>
      <c r="AT1896" s="199" t="s">
        <v>196</v>
      </c>
      <c r="AU1896" s="199" t="s">
        <v>80</v>
      </c>
      <c r="AV1896" s="12" t="s">
        <v>24</v>
      </c>
      <c r="AW1896" s="12" t="s">
        <v>37</v>
      </c>
      <c r="AX1896" s="12" t="s">
        <v>73</v>
      </c>
      <c r="AY1896" s="199" t="s">
        <v>187</v>
      </c>
    </row>
    <row r="1897" spans="2:65" s="12" customFormat="1">
      <c r="B1897" s="195"/>
      <c r="D1897" s="196" t="s">
        <v>196</v>
      </c>
      <c r="E1897" s="197" t="s">
        <v>5</v>
      </c>
      <c r="F1897" s="198" t="s">
        <v>1519</v>
      </c>
      <c r="H1897" s="199" t="s">
        <v>5</v>
      </c>
      <c r="I1897" s="200"/>
      <c r="L1897" s="195"/>
      <c r="M1897" s="201"/>
      <c r="N1897" s="202"/>
      <c r="O1897" s="202"/>
      <c r="P1897" s="202"/>
      <c r="Q1897" s="202"/>
      <c r="R1897" s="202"/>
      <c r="S1897" s="202"/>
      <c r="T1897" s="203"/>
      <c r="AT1897" s="199" t="s">
        <v>196</v>
      </c>
      <c r="AU1897" s="199" t="s">
        <v>80</v>
      </c>
      <c r="AV1897" s="12" t="s">
        <v>24</v>
      </c>
      <c r="AW1897" s="12" t="s">
        <v>37</v>
      </c>
      <c r="AX1897" s="12" t="s">
        <v>73</v>
      </c>
      <c r="AY1897" s="199" t="s">
        <v>187</v>
      </c>
    </row>
    <row r="1898" spans="2:65" s="13" customFormat="1">
      <c r="B1898" s="204"/>
      <c r="D1898" s="196" t="s">
        <v>196</v>
      </c>
      <c r="E1898" s="205" t="s">
        <v>5</v>
      </c>
      <c r="F1898" s="206" t="s">
        <v>80</v>
      </c>
      <c r="H1898" s="207">
        <v>2</v>
      </c>
      <c r="I1898" s="208"/>
      <c r="L1898" s="204"/>
      <c r="M1898" s="209"/>
      <c r="N1898" s="210"/>
      <c r="O1898" s="210"/>
      <c r="P1898" s="210"/>
      <c r="Q1898" s="210"/>
      <c r="R1898" s="210"/>
      <c r="S1898" s="210"/>
      <c r="T1898" s="211"/>
      <c r="AT1898" s="205" t="s">
        <v>196</v>
      </c>
      <c r="AU1898" s="205" t="s">
        <v>80</v>
      </c>
      <c r="AV1898" s="13" t="s">
        <v>80</v>
      </c>
      <c r="AW1898" s="13" t="s">
        <v>37</v>
      </c>
      <c r="AX1898" s="13" t="s">
        <v>73</v>
      </c>
      <c r="AY1898" s="205" t="s">
        <v>187</v>
      </c>
    </row>
    <row r="1899" spans="2:65" s="14" customFormat="1">
      <c r="B1899" s="212"/>
      <c r="D1899" s="196" t="s">
        <v>196</v>
      </c>
      <c r="E1899" s="213" t="s">
        <v>5</v>
      </c>
      <c r="F1899" s="214" t="s">
        <v>201</v>
      </c>
      <c r="H1899" s="215">
        <v>2</v>
      </c>
      <c r="I1899" s="216"/>
      <c r="L1899" s="212"/>
      <c r="M1899" s="217"/>
      <c r="N1899" s="218"/>
      <c r="O1899" s="218"/>
      <c r="P1899" s="218"/>
      <c r="Q1899" s="218"/>
      <c r="R1899" s="218"/>
      <c r="S1899" s="218"/>
      <c r="T1899" s="219"/>
      <c r="AT1899" s="213" t="s">
        <v>196</v>
      </c>
      <c r="AU1899" s="213" t="s">
        <v>80</v>
      </c>
      <c r="AV1899" s="14" t="s">
        <v>202</v>
      </c>
      <c r="AW1899" s="14" t="s">
        <v>37</v>
      </c>
      <c r="AX1899" s="14" t="s">
        <v>73</v>
      </c>
      <c r="AY1899" s="213" t="s">
        <v>187</v>
      </c>
    </row>
    <row r="1900" spans="2:65" s="15" customFormat="1">
      <c r="B1900" s="220"/>
      <c r="D1900" s="221" t="s">
        <v>196</v>
      </c>
      <c r="E1900" s="222" t="s">
        <v>5</v>
      </c>
      <c r="F1900" s="223" t="s">
        <v>203</v>
      </c>
      <c r="H1900" s="224">
        <v>2</v>
      </c>
      <c r="I1900" s="225"/>
      <c r="L1900" s="220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196</v>
      </c>
      <c r="AU1900" s="229" t="s">
        <v>80</v>
      </c>
      <c r="AV1900" s="15" t="s">
        <v>194</v>
      </c>
      <c r="AW1900" s="15" t="s">
        <v>37</v>
      </c>
      <c r="AX1900" s="15" t="s">
        <v>24</v>
      </c>
      <c r="AY1900" s="229" t="s">
        <v>187</v>
      </c>
    </row>
    <row r="1901" spans="2:65" s="1" customFormat="1" ht="31.5" customHeight="1">
      <c r="B1901" s="182"/>
      <c r="C1901" s="183" t="s">
        <v>1520</v>
      </c>
      <c r="D1901" s="183" t="s">
        <v>189</v>
      </c>
      <c r="E1901" s="184" t="s">
        <v>1521</v>
      </c>
      <c r="F1901" s="185" t="s">
        <v>1522</v>
      </c>
      <c r="G1901" s="186" t="s">
        <v>305</v>
      </c>
      <c r="H1901" s="187">
        <v>20</v>
      </c>
      <c r="I1901" s="188"/>
      <c r="J1901" s="189">
        <f>ROUND(I1901*H1901,2)</f>
        <v>0</v>
      </c>
      <c r="K1901" s="185" t="s">
        <v>193</v>
      </c>
      <c r="L1901" s="42"/>
      <c r="M1901" s="190" t="s">
        <v>5</v>
      </c>
      <c r="N1901" s="191" t="s">
        <v>44</v>
      </c>
      <c r="O1901" s="43"/>
      <c r="P1901" s="192">
        <f>O1901*H1901</f>
        <v>0</v>
      </c>
      <c r="Q1901" s="192">
        <v>4.6817999999999999E-3</v>
      </c>
      <c r="R1901" s="192">
        <f>Q1901*H1901</f>
        <v>9.3635999999999997E-2</v>
      </c>
      <c r="S1901" s="192">
        <v>0</v>
      </c>
      <c r="T1901" s="193">
        <f>S1901*H1901</f>
        <v>0</v>
      </c>
      <c r="AR1901" s="25" t="s">
        <v>126</v>
      </c>
      <c r="AT1901" s="25" t="s">
        <v>189</v>
      </c>
      <c r="AU1901" s="25" t="s">
        <v>80</v>
      </c>
      <c r="AY1901" s="25" t="s">
        <v>187</v>
      </c>
      <c r="BE1901" s="194">
        <f>IF(N1901="základní",J1901,0)</f>
        <v>0</v>
      </c>
      <c r="BF1901" s="194">
        <f>IF(N1901="snížená",J1901,0)</f>
        <v>0</v>
      </c>
      <c r="BG1901" s="194">
        <f>IF(N1901="zákl. přenesená",J1901,0)</f>
        <v>0</v>
      </c>
      <c r="BH1901" s="194">
        <f>IF(N1901="sníž. přenesená",J1901,0)</f>
        <v>0</v>
      </c>
      <c r="BI1901" s="194">
        <f>IF(N1901="nulová",J1901,0)</f>
        <v>0</v>
      </c>
      <c r="BJ1901" s="25" t="s">
        <v>24</v>
      </c>
      <c r="BK1901" s="194">
        <f>ROUND(I1901*H1901,2)</f>
        <v>0</v>
      </c>
      <c r="BL1901" s="25" t="s">
        <v>126</v>
      </c>
      <c r="BM1901" s="25" t="s">
        <v>1523</v>
      </c>
    </row>
    <row r="1902" spans="2:65" s="12" customFormat="1">
      <c r="B1902" s="195"/>
      <c r="D1902" s="196" t="s">
        <v>196</v>
      </c>
      <c r="E1902" s="197" t="s">
        <v>5</v>
      </c>
      <c r="F1902" s="198" t="s">
        <v>1524</v>
      </c>
      <c r="H1902" s="199" t="s">
        <v>5</v>
      </c>
      <c r="I1902" s="200"/>
      <c r="L1902" s="195"/>
      <c r="M1902" s="201"/>
      <c r="N1902" s="202"/>
      <c r="O1902" s="202"/>
      <c r="P1902" s="202"/>
      <c r="Q1902" s="202"/>
      <c r="R1902" s="202"/>
      <c r="S1902" s="202"/>
      <c r="T1902" s="203"/>
      <c r="AT1902" s="199" t="s">
        <v>196</v>
      </c>
      <c r="AU1902" s="199" t="s">
        <v>80</v>
      </c>
      <c r="AV1902" s="12" t="s">
        <v>24</v>
      </c>
      <c r="AW1902" s="12" t="s">
        <v>37</v>
      </c>
      <c r="AX1902" s="12" t="s">
        <v>73</v>
      </c>
      <c r="AY1902" s="199" t="s">
        <v>187</v>
      </c>
    </row>
    <row r="1903" spans="2:65" s="12" customFormat="1">
      <c r="B1903" s="195"/>
      <c r="D1903" s="196" t="s">
        <v>196</v>
      </c>
      <c r="E1903" s="197" t="s">
        <v>5</v>
      </c>
      <c r="F1903" s="198" t="s">
        <v>1377</v>
      </c>
      <c r="H1903" s="199" t="s">
        <v>5</v>
      </c>
      <c r="I1903" s="200"/>
      <c r="L1903" s="195"/>
      <c r="M1903" s="201"/>
      <c r="N1903" s="202"/>
      <c r="O1903" s="202"/>
      <c r="P1903" s="202"/>
      <c r="Q1903" s="202"/>
      <c r="R1903" s="202"/>
      <c r="S1903" s="202"/>
      <c r="T1903" s="203"/>
      <c r="AT1903" s="199" t="s">
        <v>196</v>
      </c>
      <c r="AU1903" s="199" t="s">
        <v>80</v>
      </c>
      <c r="AV1903" s="12" t="s">
        <v>24</v>
      </c>
      <c r="AW1903" s="12" t="s">
        <v>37</v>
      </c>
      <c r="AX1903" s="12" t="s">
        <v>73</v>
      </c>
      <c r="AY1903" s="199" t="s">
        <v>187</v>
      </c>
    </row>
    <row r="1904" spans="2:65" s="12" customFormat="1">
      <c r="B1904" s="195"/>
      <c r="D1904" s="196" t="s">
        <v>196</v>
      </c>
      <c r="E1904" s="197" t="s">
        <v>5</v>
      </c>
      <c r="F1904" s="198" t="s">
        <v>1525</v>
      </c>
      <c r="H1904" s="199" t="s">
        <v>5</v>
      </c>
      <c r="I1904" s="200"/>
      <c r="L1904" s="195"/>
      <c r="M1904" s="201"/>
      <c r="N1904" s="202"/>
      <c r="O1904" s="202"/>
      <c r="P1904" s="202"/>
      <c r="Q1904" s="202"/>
      <c r="R1904" s="202"/>
      <c r="S1904" s="202"/>
      <c r="T1904" s="203"/>
      <c r="AT1904" s="199" t="s">
        <v>196</v>
      </c>
      <c r="AU1904" s="199" t="s">
        <v>80</v>
      </c>
      <c r="AV1904" s="12" t="s">
        <v>24</v>
      </c>
      <c r="AW1904" s="12" t="s">
        <v>37</v>
      </c>
      <c r="AX1904" s="12" t="s">
        <v>73</v>
      </c>
      <c r="AY1904" s="199" t="s">
        <v>187</v>
      </c>
    </row>
    <row r="1905" spans="2:65" s="13" customFormat="1">
      <c r="B1905" s="204"/>
      <c r="D1905" s="196" t="s">
        <v>196</v>
      </c>
      <c r="E1905" s="205" t="s">
        <v>5</v>
      </c>
      <c r="F1905" s="206" t="s">
        <v>317</v>
      </c>
      <c r="H1905" s="207">
        <v>20</v>
      </c>
      <c r="I1905" s="208"/>
      <c r="L1905" s="204"/>
      <c r="M1905" s="209"/>
      <c r="N1905" s="210"/>
      <c r="O1905" s="210"/>
      <c r="P1905" s="210"/>
      <c r="Q1905" s="210"/>
      <c r="R1905" s="210"/>
      <c r="S1905" s="210"/>
      <c r="T1905" s="211"/>
      <c r="AT1905" s="205" t="s">
        <v>196</v>
      </c>
      <c r="AU1905" s="205" t="s">
        <v>80</v>
      </c>
      <c r="AV1905" s="13" t="s">
        <v>80</v>
      </c>
      <c r="AW1905" s="13" t="s">
        <v>37</v>
      </c>
      <c r="AX1905" s="13" t="s">
        <v>73</v>
      </c>
      <c r="AY1905" s="205" t="s">
        <v>187</v>
      </c>
    </row>
    <row r="1906" spans="2:65" s="14" customFormat="1">
      <c r="B1906" s="212"/>
      <c r="D1906" s="196" t="s">
        <v>196</v>
      </c>
      <c r="E1906" s="213" t="s">
        <v>5</v>
      </c>
      <c r="F1906" s="214" t="s">
        <v>201</v>
      </c>
      <c r="H1906" s="215">
        <v>20</v>
      </c>
      <c r="I1906" s="216"/>
      <c r="L1906" s="212"/>
      <c r="M1906" s="217"/>
      <c r="N1906" s="218"/>
      <c r="O1906" s="218"/>
      <c r="P1906" s="218"/>
      <c r="Q1906" s="218"/>
      <c r="R1906" s="218"/>
      <c r="S1906" s="218"/>
      <c r="T1906" s="219"/>
      <c r="AT1906" s="213" t="s">
        <v>196</v>
      </c>
      <c r="AU1906" s="213" t="s">
        <v>80</v>
      </c>
      <c r="AV1906" s="14" t="s">
        <v>202</v>
      </c>
      <c r="AW1906" s="14" t="s">
        <v>37</v>
      </c>
      <c r="AX1906" s="14" t="s">
        <v>73</v>
      </c>
      <c r="AY1906" s="213" t="s">
        <v>187</v>
      </c>
    </row>
    <row r="1907" spans="2:65" s="15" customFormat="1">
      <c r="B1907" s="220"/>
      <c r="D1907" s="221" t="s">
        <v>196</v>
      </c>
      <c r="E1907" s="222" t="s">
        <v>5</v>
      </c>
      <c r="F1907" s="223" t="s">
        <v>203</v>
      </c>
      <c r="H1907" s="224">
        <v>20</v>
      </c>
      <c r="I1907" s="225"/>
      <c r="L1907" s="220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196</v>
      </c>
      <c r="AU1907" s="229" t="s">
        <v>80</v>
      </c>
      <c r="AV1907" s="15" t="s">
        <v>194</v>
      </c>
      <c r="AW1907" s="15" t="s">
        <v>37</v>
      </c>
      <c r="AX1907" s="15" t="s">
        <v>24</v>
      </c>
      <c r="AY1907" s="229" t="s">
        <v>187</v>
      </c>
    </row>
    <row r="1908" spans="2:65" s="1" customFormat="1" ht="44.25" customHeight="1">
      <c r="B1908" s="182"/>
      <c r="C1908" s="183" t="s">
        <v>1526</v>
      </c>
      <c r="D1908" s="183" t="s">
        <v>189</v>
      </c>
      <c r="E1908" s="184" t="s">
        <v>1527</v>
      </c>
      <c r="F1908" s="185" t="s">
        <v>1528</v>
      </c>
      <c r="G1908" s="186" t="s">
        <v>410</v>
      </c>
      <c r="H1908" s="187">
        <v>4</v>
      </c>
      <c r="I1908" s="188"/>
      <c r="J1908" s="189">
        <f>ROUND(I1908*H1908,2)</f>
        <v>0</v>
      </c>
      <c r="K1908" s="185" t="s">
        <v>5</v>
      </c>
      <c r="L1908" s="42"/>
      <c r="M1908" s="190" t="s">
        <v>5</v>
      </c>
      <c r="N1908" s="191" t="s">
        <v>44</v>
      </c>
      <c r="O1908" s="43"/>
      <c r="P1908" s="192">
        <f>O1908*H1908</f>
        <v>0</v>
      </c>
      <c r="Q1908" s="192">
        <v>9.3900000000000008E-3</v>
      </c>
      <c r="R1908" s="192">
        <f>Q1908*H1908</f>
        <v>3.7560000000000003E-2</v>
      </c>
      <c r="S1908" s="192">
        <v>0</v>
      </c>
      <c r="T1908" s="193">
        <f>S1908*H1908</f>
        <v>0</v>
      </c>
      <c r="AR1908" s="25" t="s">
        <v>126</v>
      </c>
      <c r="AT1908" s="25" t="s">
        <v>189</v>
      </c>
      <c r="AU1908" s="25" t="s">
        <v>80</v>
      </c>
      <c r="AY1908" s="25" t="s">
        <v>187</v>
      </c>
      <c r="BE1908" s="194">
        <f>IF(N1908="základní",J1908,0)</f>
        <v>0</v>
      </c>
      <c r="BF1908" s="194">
        <f>IF(N1908="snížená",J1908,0)</f>
        <v>0</v>
      </c>
      <c r="BG1908" s="194">
        <f>IF(N1908="zákl. přenesená",J1908,0)</f>
        <v>0</v>
      </c>
      <c r="BH1908" s="194">
        <f>IF(N1908="sníž. přenesená",J1908,0)</f>
        <v>0</v>
      </c>
      <c r="BI1908" s="194">
        <f>IF(N1908="nulová",J1908,0)</f>
        <v>0</v>
      </c>
      <c r="BJ1908" s="25" t="s">
        <v>24</v>
      </c>
      <c r="BK1908" s="194">
        <f>ROUND(I1908*H1908,2)</f>
        <v>0</v>
      </c>
      <c r="BL1908" s="25" t="s">
        <v>126</v>
      </c>
      <c r="BM1908" s="25" t="s">
        <v>1529</v>
      </c>
    </row>
    <row r="1909" spans="2:65" s="12" customFormat="1">
      <c r="B1909" s="195"/>
      <c r="D1909" s="196" t="s">
        <v>196</v>
      </c>
      <c r="E1909" s="197" t="s">
        <v>5</v>
      </c>
      <c r="F1909" s="198" t="s">
        <v>1469</v>
      </c>
      <c r="H1909" s="199" t="s">
        <v>5</v>
      </c>
      <c r="I1909" s="200"/>
      <c r="L1909" s="195"/>
      <c r="M1909" s="201"/>
      <c r="N1909" s="202"/>
      <c r="O1909" s="202"/>
      <c r="P1909" s="202"/>
      <c r="Q1909" s="202"/>
      <c r="R1909" s="202"/>
      <c r="S1909" s="202"/>
      <c r="T1909" s="203"/>
      <c r="AT1909" s="199" t="s">
        <v>196</v>
      </c>
      <c r="AU1909" s="199" t="s">
        <v>80</v>
      </c>
      <c r="AV1909" s="12" t="s">
        <v>24</v>
      </c>
      <c r="AW1909" s="12" t="s">
        <v>37</v>
      </c>
      <c r="AX1909" s="12" t="s">
        <v>73</v>
      </c>
      <c r="AY1909" s="199" t="s">
        <v>187</v>
      </c>
    </row>
    <row r="1910" spans="2:65" s="12" customFormat="1">
      <c r="B1910" s="195"/>
      <c r="D1910" s="196" t="s">
        <v>196</v>
      </c>
      <c r="E1910" s="197" t="s">
        <v>5</v>
      </c>
      <c r="F1910" s="198" t="s">
        <v>1377</v>
      </c>
      <c r="H1910" s="199" t="s">
        <v>5</v>
      </c>
      <c r="I1910" s="200"/>
      <c r="L1910" s="195"/>
      <c r="M1910" s="201"/>
      <c r="N1910" s="202"/>
      <c r="O1910" s="202"/>
      <c r="P1910" s="202"/>
      <c r="Q1910" s="202"/>
      <c r="R1910" s="202"/>
      <c r="S1910" s="202"/>
      <c r="T1910" s="203"/>
      <c r="AT1910" s="199" t="s">
        <v>196</v>
      </c>
      <c r="AU1910" s="199" t="s">
        <v>80</v>
      </c>
      <c r="AV1910" s="12" t="s">
        <v>24</v>
      </c>
      <c r="AW1910" s="12" t="s">
        <v>37</v>
      </c>
      <c r="AX1910" s="12" t="s">
        <v>73</v>
      </c>
      <c r="AY1910" s="199" t="s">
        <v>187</v>
      </c>
    </row>
    <row r="1911" spans="2:65" s="12" customFormat="1">
      <c r="B1911" s="195"/>
      <c r="D1911" s="196" t="s">
        <v>196</v>
      </c>
      <c r="E1911" s="197" t="s">
        <v>5</v>
      </c>
      <c r="F1911" s="198" t="s">
        <v>1530</v>
      </c>
      <c r="H1911" s="199" t="s">
        <v>5</v>
      </c>
      <c r="I1911" s="200"/>
      <c r="L1911" s="195"/>
      <c r="M1911" s="201"/>
      <c r="N1911" s="202"/>
      <c r="O1911" s="202"/>
      <c r="P1911" s="202"/>
      <c r="Q1911" s="202"/>
      <c r="R1911" s="202"/>
      <c r="S1911" s="202"/>
      <c r="T1911" s="203"/>
      <c r="AT1911" s="199" t="s">
        <v>196</v>
      </c>
      <c r="AU1911" s="199" t="s">
        <v>80</v>
      </c>
      <c r="AV1911" s="12" t="s">
        <v>24</v>
      </c>
      <c r="AW1911" s="12" t="s">
        <v>37</v>
      </c>
      <c r="AX1911" s="12" t="s">
        <v>73</v>
      </c>
      <c r="AY1911" s="199" t="s">
        <v>187</v>
      </c>
    </row>
    <row r="1912" spans="2:65" s="13" customFormat="1">
      <c r="B1912" s="204"/>
      <c r="D1912" s="196" t="s">
        <v>196</v>
      </c>
      <c r="E1912" s="205" t="s">
        <v>5</v>
      </c>
      <c r="F1912" s="206" t="s">
        <v>194</v>
      </c>
      <c r="H1912" s="207">
        <v>4</v>
      </c>
      <c r="I1912" s="208"/>
      <c r="L1912" s="204"/>
      <c r="M1912" s="209"/>
      <c r="N1912" s="210"/>
      <c r="O1912" s="210"/>
      <c r="P1912" s="210"/>
      <c r="Q1912" s="210"/>
      <c r="R1912" s="210"/>
      <c r="S1912" s="210"/>
      <c r="T1912" s="211"/>
      <c r="AT1912" s="205" t="s">
        <v>196</v>
      </c>
      <c r="AU1912" s="205" t="s">
        <v>80</v>
      </c>
      <c r="AV1912" s="13" t="s">
        <v>80</v>
      </c>
      <c r="AW1912" s="13" t="s">
        <v>37</v>
      </c>
      <c r="AX1912" s="13" t="s">
        <v>73</v>
      </c>
      <c r="AY1912" s="205" t="s">
        <v>187</v>
      </c>
    </row>
    <row r="1913" spans="2:65" s="14" customFormat="1">
      <c r="B1913" s="212"/>
      <c r="D1913" s="196" t="s">
        <v>196</v>
      </c>
      <c r="E1913" s="213" t="s">
        <v>5</v>
      </c>
      <c r="F1913" s="214" t="s">
        <v>201</v>
      </c>
      <c r="H1913" s="215">
        <v>4</v>
      </c>
      <c r="I1913" s="216"/>
      <c r="L1913" s="212"/>
      <c r="M1913" s="217"/>
      <c r="N1913" s="218"/>
      <c r="O1913" s="218"/>
      <c r="P1913" s="218"/>
      <c r="Q1913" s="218"/>
      <c r="R1913" s="218"/>
      <c r="S1913" s="218"/>
      <c r="T1913" s="219"/>
      <c r="AT1913" s="213" t="s">
        <v>196</v>
      </c>
      <c r="AU1913" s="213" t="s">
        <v>80</v>
      </c>
      <c r="AV1913" s="14" t="s">
        <v>202</v>
      </c>
      <c r="AW1913" s="14" t="s">
        <v>37</v>
      </c>
      <c r="AX1913" s="14" t="s">
        <v>73</v>
      </c>
      <c r="AY1913" s="213" t="s">
        <v>187</v>
      </c>
    </row>
    <row r="1914" spans="2:65" s="15" customFormat="1">
      <c r="B1914" s="220"/>
      <c r="D1914" s="221" t="s">
        <v>196</v>
      </c>
      <c r="E1914" s="222" t="s">
        <v>5</v>
      </c>
      <c r="F1914" s="223" t="s">
        <v>203</v>
      </c>
      <c r="H1914" s="224">
        <v>4</v>
      </c>
      <c r="I1914" s="225"/>
      <c r="L1914" s="220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196</v>
      </c>
      <c r="AU1914" s="229" t="s">
        <v>80</v>
      </c>
      <c r="AV1914" s="15" t="s">
        <v>194</v>
      </c>
      <c r="AW1914" s="15" t="s">
        <v>37</v>
      </c>
      <c r="AX1914" s="15" t="s">
        <v>24</v>
      </c>
      <c r="AY1914" s="229" t="s">
        <v>187</v>
      </c>
    </row>
    <row r="1915" spans="2:65" s="1" customFormat="1" ht="31.5" customHeight="1">
      <c r="B1915" s="182"/>
      <c r="C1915" s="183" t="s">
        <v>1531</v>
      </c>
      <c r="D1915" s="183" t="s">
        <v>189</v>
      </c>
      <c r="E1915" s="184" t="s">
        <v>1532</v>
      </c>
      <c r="F1915" s="185" t="s">
        <v>1533</v>
      </c>
      <c r="G1915" s="186" t="s">
        <v>305</v>
      </c>
      <c r="H1915" s="187">
        <v>16</v>
      </c>
      <c r="I1915" s="188"/>
      <c r="J1915" s="189">
        <f>ROUND(I1915*H1915,2)</f>
        <v>0</v>
      </c>
      <c r="K1915" s="185" t="s">
        <v>193</v>
      </c>
      <c r="L1915" s="42"/>
      <c r="M1915" s="190" t="s">
        <v>5</v>
      </c>
      <c r="N1915" s="191" t="s">
        <v>44</v>
      </c>
      <c r="O1915" s="43"/>
      <c r="P1915" s="192">
        <f>O1915*H1915</f>
        <v>0</v>
      </c>
      <c r="Q1915" s="192">
        <v>3.6641999999999998E-3</v>
      </c>
      <c r="R1915" s="192">
        <f>Q1915*H1915</f>
        <v>5.8627199999999997E-2</v>
      </c>
      <c r="S1915" s="192">
        <v>0</v>
      </c>
      <c r="T1915" s="193">
        <f>S1915*H1915</f>
        <v>0</v>
      </c>
      <c r="AR1915" s="25" t="s">
        <v>126</v>
      </c>
      <c r="AT1915" s="25" t="s">
        <v>189</v>
      </c>
      <c r="AU1915" s="25" t="s">
        <v>80</v>
      </c>
      <c r="AY1915" s="25" t="s">
        <v>187</v>
      </c>
      <c r="BE1915" s="194">
        <f>IF(N1915="základní",J1915,0)</f>
        <v>0</v>
      </c>
      <c r="BF1915" s="194">
        <f>IF(N1915="snížená",J1915,0)</f>
        <v>0</v>
      </c>
      <c r="BG1915" s="194">
        <f>IF(N1915="zákl. přenesená",J1915,0)</f>
        <v>0</v>
      </c>
      <c r="BH1915" s="194">
        <f>IF(N1915="sníž. přenesená",J1915,0)</f>
        <v>0</v>
      </c>
      <c r="BI1915" s="194">
        <f>IF(N1915="nulová",J1915,0)</f>
        <v>0</v>
      </c>
      <c r="BJ1915" s="25" t="s">
        <v>24</v>
      </c>
      <c r="BK1915" s="194">
        <f>ROUND(I1915*H1915,2)</f>
        <v>0</v>
      </c>
      <c r="BL1915" s="25" t="s">
        <v>126</v>
      </c>
      <c r="BM1915" s="25" t="s">
        <v>1534</v>
      </c>
    </row>
    <row r="1916" spans="2:65" s="12" customFormat="1">
      <c r="B1916" s="195"/>
      <c r="D1916" s="196" t="s">
        <v>196</v>
      </c>
      <c r="E1916" s="197" t="s">
        <v>5</v>
      </c>
      <c r="F1916" s="198" t="s">
        <v>1535</v>
      </c>
      <c r="H1916" s="199" t="s">
        <v>5</v>
      </c>
      <c r="I1916" s="200"/>
      <c r="L1916" s="195"/>
      <c r="M1916" s="201"/>
      <c r="N1916" s="202"/>
      <c r="O1916" s="202"/>
      <c r="P1916" s="202"/>
      <c r="Q1916" s="202"/>
      <c r="R1916" s="202"/>
      <c r="S1916" s="202"/>
      <c r="T1916" s="203"/>
      <c r="AT1916" s="199" t="s">
        <v>196</v>
      </c>
      <c r="AU1916" s="199" t="s">
        <v>80</v>
      </c>
      <c r="AV1916" s="12" t="s">
        <v>24</v>
      </c>
      <c r="AW1916" s="12" t="s">
        <v>37</v>
      </c>
      <c r="AX1916" s="12" t="s">
        <v>73</v>
      </c>
      <c r="AY1916" s="199" t="s">
        <v>187</v>
      </c>
    </row>
    <row r="1917" spans="2:65" s="12" customFormat="1">
      <c r="B1917" s="195"/>
      <c r="D1917" s="196" t="s">
        <v>196</v>
      </c>
      <c r="E1917" s="197" t="s">
        <v>5</v>
      </c>
      <c r="F1917" s="198" t="s">
        <v>1377</v>
      </c>
      <c r="H1917" s="199" t="s">
        <v>5</v>
      </c>
      <c r="I1917" s="200"/>
      <c r="L1917" s="195"/>
      <c r="M1917" s="201"/>
      <c r="N1917" s="202"/>
      <c r="O1917" s="202"/>
      <c r="P1917" s="202"/>
      <c r="Q1917" s="202"/>
      <c r="R1917" s="202"/>
      <c r="S1917" s="202"/>
      <c r="T1917" s="203"/>
      <c r="AT1917" s="199" t="s">
        <v>196</v>
      </c>
      <c r="AU1917" s="199" t="s">
        <v>80</v>
      </c>
      <c r="AV1917" s="12" t="s">
        <v>24</v>
      </c>
      <c r="AW1917" s="12" t="s">
        <v>37</v>
      </c>
      <c r="AX1917" s="12" t="s">
        <v>73</v>
      </c>
      <c r="AY1917" s="199" t="s">
        <v>187</v>
      </c>
    </row>
    <row r="1918" spans="2:65" s="12" customFormat="1">
      <c r="B1918" s="195"/>
      <c r="D1918" s="196" t="s">
        <v>196</v>
      </c>
      <c r="E1918" s="197" t="s">
        <v>5</v>
      </c>
      <c r="F1918" s="198" t="s">
        <v>1536</v>
      </c>
      <c r="H1918" s="199" t="s">
        <v>5</v>
      </c>
      <c r="I1918" s="200"/>
      <c r="L1918" s="195"/>
      <c r="M1918" s="201"/>
      <c r="N1918" s="202"/>
      <c r="O1918" s="202"/>
      <c r="P1918" s="202"/>
      <c r="Q1918" s="202"/>
      <c r="R1918" s="202"/>
      <c r="S1918" s="202"/>
      <c r="T1918" s="203"/>
      <c r="AT1918" s="199" t="s">
        <v>196</v>
      </c>
      <c r="AU1918" s="199" t="s">
        <v>80</v>
      </c>
      <c r="AV1918" s="12" t="s">
        <v>24</v>
      </c>
      <c r="AW1918" s="12" t="s">
        <v>37</v>
      </c>
      <c r="AX1918" s="12" t="s">
        <v>73</v>
      </c>
      <c r="AY1918" s="199" t="s">
        <v>187</v>
      </c>
    </row>
    <row r="1919" spans="2:65" s="13" customFormat="1">
      <c r="B1919" s="204"/>
      <c r="D1919" s="196" t="s">
        <v>196</v>
      </c>
      <c r="E1919" s="205" t="s">
        <v>5</v>
      </c>
      <c r="F1919" s="206" t="s">
        <v>126</v>
      </c>
      <c r="H1919" s="207">
        <v>16</v>
      </c>
      <c r="I1919" s="208"/>
      <c r="L1919" s="204"/>
      <c r="M1919" s="209"/>
      <c r="N1919" s="210"/>
      <c r="O1919" s="210"/>
      <c r="P1919" s="210"/>
      <c r="Q1919" s="210"/>
      <c r="R1919" s="210"/>
      <c r="S1919" s="210"/>
      <c r="T1919" s="211"/>
      <c r="AT1919" s="205" t="s">
        <v>196</v>
      </c>
      <c r="AU1919" s="205" t="s">
        <v>80</v>
      </c>
      <c r="AV1919" s="13" t="s">
        <v>80</v>
      </c>
      <c r="AW1919" s="13" t="s">
        <v>37</v>
      </c>
      <c r="AX1919" s="13" t="s">
        <v>73</v>
      </c>
      <c r="AY1919" s="205" t="s">
        <v>187</v>
      </c>
    </row>
    <row r="1920" spans="2:65" s="14" customFormat="1">
      <c r="B1920" s="212"/>
      <c r="D1920" s="196" t="s">
        <v>196</v>
      </c>
      <c r="E1920" s="213" t="s">
        <v>5</v>
      </c>
      <c r="F1920" s="214" t="s">
        <v>201</v>
      </c>
      <c r="H1920" s="215">
        <v>16</v>
      </c>
      <c r="I1920" s="216"/>
      <c r="L1920" s="212"/>
      <c r="M1920" s="217"/>
      <c r="N1920" s="218"/>
      <c r="O1920" s="218"/>
      <c r="P1920" s="218"/>
      <c r="Q1920" s="218"/>
      <c r="R1920" s="218"/>
      <c r="S1920" s="218"/>
      <c r="T1920" s="219"/>
      <c r="AT1920" s="213" t="s">
        <v>196</v>
      </c>
      <c r="AU1920" s="213" t="s">
        <v>80</v>
      </c>
      <c r="AV1920" s="14" t="s">
        <v>202</v>
      </c>
      <c r="AW1920" s="14" t="s">
        <v>37</v>
      </c>
      <c r="AX1920" s="14" t="s">
        <v>73</v>
      </c>
      <c r="AY1920" s="213" t="s">
        <v>187</v>
      </c>
    </row>
    <row r="1921" spans="2:65" s="15" customFormat="1">
      <c r="B1921" s="220"/>
      <c r="D1921" s="221" t="s">
        <v>196</v>
      </c>
      <c r="E1921" s="222" t="s">
        <v>5</v>
      </c>
      <c r="F1921" s="223" t="s">
        <v>203</v>
      </c>
      <c r="H1921" s="224">
        <v>16</v>
      </c>
      <c r="I1921" s="225"/>
      <c r="L1921" s="220"/>
      <c r="M1921" s="226"/>
      <c r="N1921" s="227"/>
      <c r="O1921" s="227"/>
      <c r="P1921" s="227"/>
      <c r="Q1921" s="227"/>
      <c r="R1921" s="227"/>
      <c r="S1921" s="227"/>
      <c r="T1921" s="228"/>
      <c r="AT1921" s="229" t="s">
        <v>196</v>
      </c>
      <c r="AU1921" s="229" t="s">
        <v>80</v>
      </c>
      <c r="AV1921" s="15" t="s">
        <v>194</v>
      </c>
      <c r="AW1921" s="15" t="s">
        <v>37</v>
      </c>
      <c r="AX1921" s="15" t="s">
        <v>24</v>
      </c>
      <c r="AY1921" s="229" t="s">
        <v>187</v>
      </c>
    </row>
    <row r="1922" spans="2:65" s="1" customFormat="1" ht="31.5" customHeight="1">
      <c r="B1922" s="182"/>
      <c r="C1922" s="183" t="s">
        <v>1537</v>
      </c>
      <c r="D1922" s="183" t="s">
        <v>189</v>
      </c>
      <c r="E1922" s="184" t="s">
        <v>1538</v>
      </c>
      <c r="F1922" s="185" t="s">
        <v>1539</v>
      </c>
      <c r="G1922" s="186" t="s">
        <v>410</v>
      </c>
      <c r="H1922" s="187">
        <v>2</v>
      </c>
      <c r="I1922" s="188"/>
      <c r="J1922" s="189">
        <f>ROUND(I1922*H1922,2)</f>
        <v>0</v>
      </c>
      <c r="K1922" s="185" t="s">
        <v>193</v>
      </c>
      <c r="L1922" s="42"/>
      <c r="M1922" s="190" t="s">
        <v>5</v>
      </c>
      <c r="N1922" s="191" t="s">
        <v>44</v>
      </c>
      <c r="O1922" s="43"/>
      <c r="P1922" s="192">
        <f>O1922*H1922</f>
        <v>0</v>
      </c>
      <c r="Q1922" s="192">
        <v>6.4000000000000005E-4</v>
      </c>
      <c r="R1922" s="192">
        <f>Q1922*H1922</f>
        <v>1.2800000000000001E-3</v>
      </c>
      <c r="S1922" s="192">
        <v>0</v>
      </c>
      <c r="T1922" s="193">
        <f>S1922*H1922</f>
        <v>0</v>
      </c>
      <c r="AR1922" s="25" t="s">
        <v>126</v>
      </c>
      <c r="AT1922" s="25" t="s">
        <v>189</v>
      </c>
      <c r="AU1922" s="25" t="s">
        <v>80</v>
      </c>
      <c r="AY1922" s="25" t="s">
        <v>187</v>
      </c>
      <c r="BE1922" s="194">
        <f>IF(N1922="základní",J1922,0)</f>
        <v>0</v>
      </c>
      <c r="BF1922" s="194">
        <f>IF(N1922="snížená",J1922,0)</f>
        <v>0</v>
      </c>
      <c r="BG1922" s="194">
        <f>IF(N1922="zákl. přenesená",J1922,0)</f>
        <v>0</v>
      </c>
      <c r="BH1922" s="194">
        <f>IF(N1922="sníž. přenesená",J1922,0)</f>
        <v>0</v>
      </c>
      <c r="BI1922" s="194">
        <f>IF(N1922="nulová",J1922,0)</f>
        <v>0</v>
      </c>
      <c r="BJ1922" s="25" t="s">
        <v>24</v>
      </c>
      <c r="BK1922" s="194">
        <f>ROUND(I1922*H1922,2)</f>
        <v>0</v>
      </c>
      <c r="BL1922" s="25" t="s">
        <v>126</v>
      </c>
      <c r="BM1922" s="25" t="s">
        <v>1540</v>
      </c>
    </row>
    <row r="1923" spans="2:65" s="12" customFormat="1">
      <c r="B1923" s="195"/>
      <c r="D1923" s="196" t="s">
        <v>196</v>
      </c>
      <c r="E1923" s="197" t="s">
        <v>5</v>
      </c>
      <c r="F1923" s="198" t="s">
        <v>1541</v>
      </c>
      <c r="H1923" s="199" t="s">
        <v>5</v>
      </c>
      <c r="I1923" s="200"/>
      <c r="L1923" s="195"/>
      <c r="M1923" s="201"/>
      <c r="N1923" s="202"/>
      <c r="O1923" s="202"/>
      <c r="P1923" s="202"/>
      <c r="Q1923" s="202"/>
      <c r="R1923" s="202"/>
      <c r="S1923" s="202"/>
      <c r="T1923" s="203"/>
      <c r="AT1923" s="199" t="s">
        <v>196</v>
      </c>
      <c r="AU1923" s="199" t="s">
        <v>80</v>
      </c>
      <c r="AV1923" s="12" t="s">
        <v>24</v>
      </c>
      <c r="AW1923" s="12" t="s">
        <v>37</v>
      </c>
      <c r="AX1923" s="12" t="s">
        <v>73</v>
      </c>
      <c r="AY1923" s="199" t="s">
        <v>187</v>
      </c>
    </row>
    <row r="1924" spans="2:65" s="12" customFormat="1">
      <c r="B1924" s="195"/>
      <c r="D1924" s="196" t="s">
        <v>196</v>
      </c>
      <c r="E1924" s="197" t="s">
        <v>5</v>
      </c>
      <c r="F1924" s="198" t="s">
        <v>1377</v>
      </c>
      <c r="H1924" s="199" t="s">
        <v>5</v>
      </c>
      <c r="I1924" s="200"/>
      <c r="L1924" s="195"/>
      <c r="M1924" s="201"/>
      <c r="N1924" s="202"/>
      <c r="O1924" s="202"/>
      <c r="P1924" s="202"/>
      <c r="Q1924" s="202"/>
      <c r="R1924" s="202"/>
      <c r="S1924" s="202"/>
      <c r="T1924" s="203"/>
      <c r="AT1924" s="199" t="s">
        <v>196</v>
      </c>
      <c r="AU1924" s="199" t="s">
        <v>80</v>
      </c>
      <c r="AV1924" s="12" t="s">
        <v>24</v>
      </c>
      <c r="AW1924" s="12" t="s">
        <v>37</v>
      </c>
      <c r="AX1924" s="12" t="s">
        <v>73</v>
      </c>
      <c r="AY1924" s="199" t="s">
        <v>187</v>
      </c>
    </row>
    <row r="1925" spans="2:65" s="12" customFormat="1">
      <c r="B1925" s="195"/>
      <c r="D1925" s="196" t="s">
        <v>196</v>
      </c>
      <c r="E1925" s="197" t="s">
        <v>5</v>
      </c>
      <c r="F1925" s="198" t="s">
        <v>1542</v>
      </c>
      <c r="H1925" s="199" t="s">
        <v>5</v>
      </c>
      <c r="I1925" s="200"/>
      <c r="L1925" s="195"/>
      <c r="M1925" s="201"/>
      <c r="N1925" s="202"/>
      <c r="O1925" s="202"/>
      <c r="P1925" s="202"/>
      <c r="Q1925" s="202"/>
      <c r="R1925" s="202"/>
      <c r="S1925" s="202"/>
      <c r="T1925" s="203"/>
      <c r="AT1925" s="199" t="s">
        <v>196</v>
      </c>
      <c r="AU1925" s="199" t="s">
        <v>80</v>
      </c>
      <c r="AV1925" s="12" t="s">
        <v>24</v>
      </c>
      <c r="AW1925" s="12" t="s">
        <v>37</v>
      </c>
      <c r="AX1925" s="12" t="s">
        <v>73</v>
      </c>
      <c r="AY1925" s="199" t="s">
        <v>187</v>
      </c>
    </row>
    <row r="1926" spans="2:65" s="13" customFormat="1">
      <c r="B1926" s="204"/>
      <c r="D1926" s="196" t="s">
        <v>196</v>
      </c>
      <c r="E1926" s="205" t="s">
        <v>5</v>
      </c>
      <c r="F1926" s="206" t="s">
        <v>80</v>
      </c>
      <c r="H1926" s="207">
        <v>2</v>
      </c>
      <c r="I1926" s="208"/>
      <c r="L1926" s="204"/>
      <c r="M1926" s="209"/>
      <c r="N1926" s="210"/>
      <c r="O1926" s="210"/>
      <c r="P1926" s="210"/>
      <c r="Q1926" s="210"/>
      <c r="R1926" s="210"/>
      <c r="S1926" s="210"/>
      <c r="T1926" s="211"/>
      <c r="AT1926" s="205" t="s">
        <v>196</v>
      </c>
      <c r="AU1926" s="205" t="s">
        <v>80</v>
      </c>
      <c r="AV1926" s="13" t="s">
        <v>80</v>
      </c>
      <c r="AW1926" s="13" t="s">
        <v>37</v>
      </c>
      <c r="AX1926" s="13" t="s">
        <v>73</v>
      </c>
      <c r="AY1926" s="205" t="s">
        <v>187</v>
      </c>
    </row>
    <row r="1927" spans="2:65" s="14" customFormat="1">
      <c r="B1927" s="212"/>
      <c r="D1927" s="196" t="s">
        <v>196</v>
      </c>
      <c r="E1927" s="213" t="s">
        <v>5</v>
      </c>
      <c r="F1927" s="214" t="s">
        <v>201</v>
      </c>
      <c r="H1927" s="215">
        <v>2</v>
      </c>
      <c r="I1927" s="216"/>
      <c r="L1927" s="212"/>
      <c r="M1927" s="217"/>
      <c r="N1927" s="218"/>
      <c r="O1927" s="218"/>
      <c r="P1927" s="218"/>
      <c r="Q1927" s="218"/>
      <c r="R1927" s="218"/>
      <c r="S1927" s="218"/>
      <c r="T1927" s="219"/>
      <c r="AT1927" s="213" t="s">
        <v>196</v>
      </c>
      <c r="AU1927" s="213" t="s">
        <v>80</v>
      </c>
      <c r="AV1927" s="14" t="s">
        <v>202</v>
      </c>
      <c r="AW1927" s="14" t="s">
        <v>37</v>
      </c>
      <c r="AX1927" s="14" t="s">
        <v>73</v>
      </c>
      <c r="AY1927" s="213" t="s">
        <v>187</v>
      </c>
    </row>
    <row r="1928" spans="2:65" s="15" customFormat="1">
      <c r="B1928" s="220"/>
      <c r="D1928" s="221" t="s">
        <v>196</v>
      </c>
      <c r="E1928" s="222" t="s">
        <v>5</v>
      </c>
      <c r="F1928" s="223" t="s">
        <v>203</v>
      </c>
      <c r="H1928" s="224">
        <v>2</v>
      </c>
      <c r="I1928" s="225"/>
      <c r="L1928" s="220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196</v>
      </c>
      <c r="AU1928" s="229" t="s">
        <v>80</v>
      </c>
      <c r="AV1928" s="15" t="s">
        <v>194</v>
      </c>
      <c r="AW1928" s="15" t="s">
        <v>37</v>
      </c>
      <c r="AX1928" s="15" t="s">
        <v>24</v>
      </c>
      <c r="AY1928" s="229" t="s">
        <v>187</v>
      </c>
    </row>
    <row r="1929" spans="2:65" s="1" customFormat="1" ht="31.5" customHeight="1">
      <c r="B1929" s="182"/>
      <c r="C1929" s="183" t="s">
        <v>1543</v>
      </c>
      <c r="D1929" s="183" t="s">
        <v>189</v>
      </c>
      <c r="E1929" s="184" t="s">
        <v>1544</v>
      </c>
      <c r="F1929" s="185" t="s">
        <v>1545</v>
      </c>
      <c r="G1929" s="186" t="s">
        <v>305</v>
      </c>
      <c r="H1929" s="187">
        <v>15</v>
      </c>
      <c r="I1929" s="188"/>
      <c r="J1929" s="189">
        <f>ROUND(I1929*H1929,2)</f>
        <v>0</v>
      </c>
      <c r="K1929" s="185" t="s">
        <v>193</v>
      </c>
      <c r="L1929" s="42"/>
      <c r="M1929" s="190" t="s">
        <v>5</v>
      </c>
      <c r="N1929" s="191" t="s">
        <v>44</v>
      </c>
      <c r="O1929" s="43"/>
      <c r="P1929" s="192">
        <f>O1929*H1929</f>
        <v>0</v>
      </c>
      <c r="Q1929" s="192">
        <v>3.7420000000000001E-3</v>
      </c>
      <c r="R1929" s="192">
        <f>Q1929*H1929</f>
        <v>5.6129999999999999E-2</v>
      </c>
      <c r="S1929" s="192">
        <v>0</v>
      </c>
      <c r="T1929" s="193">
        <f>S1929*H1929</f>
        <v>0</v>
      </c>
      <c r="AR1929" s="25" t="s">
        <v>126</v>
      </c>
      <c r="AT1929" s="25" t="s">
        <v>189</v>
      </c>
      <c r="AU1929" s="25" t="s">
        <v>80</v>
      </c>
      <c r="AY1929" s="25" t="s">
        <v>187</v>
      </c>
      <c r="BE1929" s="194">
        <f>IF(N1929="základní",J1929,0)</f>
        <v>0</v>
      </c>
      <c r="BF1929" s="194">
        <f>IF(N1929="snížená",J1929,0)</f>
        <v>0</v>
      </c>
      <c r="BG1929" s="194">
        <f>IF(N1929="zákl. přenesená",J1929,0)</f>
        <v>0</v>
      </c>
      <c r="BH1929" s="194">
        <f>IF(N1929="sníž. přenesená",J1929,0)</f>
        <v>0</v>
      </c>
      <c r="BI1929" s="194">
        <f>IF(N1929="nulová",J1929,0)</f>
        <v>0</v>
      </c>
      <c r="BJ1929" s="25" t="s">
        <v>24</v>
      </c>
      <c r="BK1929" s="194">
        <f>ROUND(I1929*H1929,2)</f>
        <v>0</v>
      </c>
      <c r="BL1929" s="25" t="s">
        <v>126</v>
      </c>
      <c r="BM1929" s="25" t="s">
        <v>1546</v>
      </c>
    </row>
    <row r="1930" spans="2:65" s="12" customFormat="1">
      <c r="B1930" s="195"/>
      <c r="D1930" s="196" t="s">
        <v>196</v>
      </c>
      <c r="E1930" s="197" t="s">
        <v>5</v>
      </c>
      <c r="F1930" s="198" t="s">
        <v>1547</v>
      </c>
      <c r="H1930" s="199" t="s">
        <v>5</v>
      </c>
      <c r="I1930" s="200"/>
      <c r="L1930" s="195"/>
      <c r="M1930" s="201"/>
      <c r="N1930" s="202"/>
      <c r="O1930" s="202"/>
      <c r="P1930" s="202"/>
      <c r="Q1930" s="202"/>
      <c r="R1930" s="202"/>
      <c r="S1930" s="202"/>
      <c r="T1930" s="203"/>
      <c r="AT1930" s="199" t="s">
        <v>196</v>
      </c>
      <c r="AU1930" s="199" t="s">
        <v>80</v>
      </c>
      <c r="AV1930" s="12" t="s">
        <v>24</v>
      </c>
      <c r="AW1930" s="12" t="s">
        <v>37</v>
      </c>
      <c r="AX1930" s="12" t="s">
        <v>73</v>
      </c>
      <c r="AY1930" s="199" t="s">
        <v>187</v>
      </c>
    </row>
    <row r="1931" spans="2:65" s="12" customFormat="1">
      <c r="B1931" s="195"/>
      <c r="D1931" s="196" t="s">
        <v>196</v>
      </c>
      <c r="E1931" s="197" t="s">
        <v>5</v>
      </c>
      <c r="F1931" s="198" t="s">
        <v>1377</v>
      </c>
      <c r="H1931" s="199" t="s">
        <v>5</v>
      </c>
      <c r="I1931" s="200"/>
      <c r="L1931" s="195"/>
      <c r="M1931" s="201"/>
      <c r="N1931" s="202"/>
      <c r="O1931" s="202"/>
      <c r="P1931" s="202"/>
      <c r="Q1931" s="202"/>
      <c r="R1931" s="202"/>
      <c r="S1931" s="202"/>
      <c r="T1931" s="203"/>
      <c r="AT1931" s="199" t="s">
        <v>196</v>
      </c>
      <c r="AU1931" s="199" t="s">
        <v>80</v>
      </c>
      <c r="AV1931" s="12" t="s">
        <v>24</v>
      </c>
      <c r="AW1931" s="12" t="s">
        <v>37</v>
      </c>
      <c r="AX1931" s="12" t="s">
        <v>73</v>
      </c>
      <c r="AY1931" s="199" t="s">
        <v>187</v>
      </c>
    </row>
    <row r="1932" spans="2:65" s="12" customFormat="1">
      <c r="B1932" s="195"/>
      <c r="D1932" s="196" t="s">
        <v>196</v>
      </c>
      <c r="E1932" s="197" t="s">
        <v>5</v>
      </c>
      <c r="F1932" s="198" t="s">
        <v>1542</v>
      </c>
      <c r="H1932" s="199" t="s">
        <v>5</v>
      </c>
      <c r="I1932" s="200"/>
      <c r="L1932" s="195"/>
      <c r="M1932" s="201"/>
      <c r="N1932" s="202"/>
      <c r="O1932" s="202"/>
      <c r="P1932" s="202"/>
      <c r="Q1932" s="202"/>
      <c r="R1932" s="202"/>
      <c r="S1932" s="202"/>
      <c r="T1932" s="203"/>
      <c r="AT1932" s="199" t="s">
        <v>196</v>
      </c>
      <c r="AU1932" s="199" t="s">
        <v>80</v>
      </c>
      <c r="AV1932" s="12" t="s">
        <v>24</v>
      </c>
      <c r="AW1932" s="12" t="s">
        <v>37</v>
      </c>
      <c r="AX1932" s="12" t="s">
        <v>73</v>
      </c>
      <c r="AY1932" s="199" t="s">
        <v>187</v>
      </c>
    </row>
    <row r="1933" spans="2:65" s="13" customFormat="1">
      <c r="B1933" s="204"/>
      <c r="D1933" s="196" t="s">
        <v>196</v>
      </c>
      <c r="E1933" s="205" t="s">
        <v>5</v>
      </c>
      <c r="F1933" s="206" t="s">
        <v>11</v>
      </c>
      <c r="H1933" s="207">
        <v>15</v>
      </c>
      <c r="I1933" s="208"/>
      <c r="L1933" s="204"/>
      <c r="M1933" s="209"/>
      <c r="N1933" s="210"/>
      <c r="O1933" s="210"/>
      <c r="P1933" s="210"/>
      <c r="Q1933" s="210"/>
      <c r="R1933" s="210"/>
      <c r="S1933" s="210"/>
      <c r="T1933" s="211"/>
      <c r="AT1933" s="205" t="s">
        <v>196</v>
      </c>
      <c r="AU1933" s="205" t="s">
        <v>80</v>
      </c>
      <c r="AV1933" s="13" t="s">
        <v>80</v>
      </c>
      <c r="AW1933" s="13" t="s">
        <v>37</v>
      </c>
      <c r="AX1933" s="13" t="s">
        <v>73</v>
      </c>
      <c r="AY1933" s="205" t="s">
        <v>187</v>
      </c>
    </row>
    <row r="1934" spans="2:65" s="14" customFormat="1">
      <c r="B1934" s="212"/>
      <c r="D1934" s="196" t="s">
        <v>196</v>
      </c>
      <c r="E1934" s="213" t="s">
        <v>5</v>
      </c>
      <c r="F1934" s="214" t="s">
        <v>201</v>
      </c>
      <c r="H1934" s="215">
        <v>15</v>
      </c>
      <c r="I1934" s="216"/>
      <c r="L1934" s="212"/>
      <c r="M1934" s="217"/>
      <c r="N1934" s="218"/>
      <c r="O1934" s="218"/>
      <c r="P1934" s="218"/>
      <c r="Q1934" s="218"/>
      <c r="R1934" s="218"/>
      <c r="S1934" s="218"/>
      <c r="T1934" s="219"/>
      <c r="AT1934" s="213" t="s">
        <v>196</v>
      </c>
      <c r="AU1934" s="213" t="s">
        <v>80</v>
      </c>
      <c r="AV1934" s="14" t="s">
        <v>202</v>
      </c>
      <c r="AW1934" s="14" t="s">
        <v>37</v>
      </c>
      <c r="AX1934" s="14" t="s">
        <v>73</v>
      </c>
      <c r="AY1934" s="213" t="s">
        <v>187</v>
      </c>
    </row>
    <row r="1935" spans="2:65" s="15" customFormat="1">
      <c r="B1935" s="220"/>
      <c r="D1935" s="221" t="s">
        <v>196</v>
      </c>
      <c r="E1935" s="222" t="s">
        <v>5</v>
      </c>
      <c r="F1935" s="223" t="s">
        <v>203</v>
      </c>
      <c r="H1935" s="224">
        <v>15</v>
      </c>
      <c r="I1935" s="225"/>
      <c r="L1935" s="220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196</v>
      </c>
      <c r="AU1935" s="229" t="s">
        <v>80</v>
      </c>
      <c r="AV1935" s="15" t="s">
        <v>194</v>
      </c>
      <c r="AW1935" s="15" t="s">
        <v>37</v>
      </c>
      <c r="AX1935" s="15" t="s">
        <v>24</v>
      </c>
      <c r="AY1935" s="229" t="s">
        <v>187</v>
      </c>
    </row>
    <row r="1936" spans="2:65" s="1" customFormat="1" ht="31.5" customHeight="1">
      <c r="B1936" s="182"/>
      <c r="C1936" s="183" t="s">
        <v>1548</v>
      </c>
      <c r="D1936" s="183" t="s">
        <v>189</v>
      </c>
      <c r="E1936" s="184" t="s">
        <v>1549</v>
      </c>
      <c r="F1936" s="185" t="s">
        <v>1550</v>
      </c>
      <c r="G1936" s="186" t="s">
        <v>258</v>
      </c>
      <c r="H1936" s="187">
        <v>1.0680000000000001</v>
      </c>
      <c r="I1936" s="188"/>
      <c r="J1936" s="189">
        <f>ROUND(I1936*H1936,2)</f>
        <v>0</v>
      </c>
      <c r="K1936" s="185" t="s">
        <v>193</v>
      </c>
      <c r="L1936" s="42"/>
      <c r="M1936" s="190" t="s">
        <v>5</v>
      </c>
      <c r="N1936" s="191" t="s">
        <v>44</v>
      </c>
      <c r="O1936" s="43"/>
      <c r="P1936" s="192">
        <f>O1936*H1936</f>
        <v>0</v>
      </c>
      <c r="Q1936" s="192">
        <v>0</v>
      </c>
      <c r="R1936" s="192">
        <f>Q1936*H1936</f>
        <v>0</v>
      </c>
      <c r="S1936" s="192">
        <v>0</v>
      </c>
      <c r="T1936" s="193">
        <f>S1936*H1936</f>
        <v>0</v>
      </c>
      <c r="AR1936" s="25" t="s">
        <v>126</v>
      </c>
      <c r="AT1936" s="25" t="s">
        <v>189</v>
      </c>
      <c r="AU1936" s="25" t="s">
        <v>80</v>
      </c>
      <c r="AY1936" s="25" t="s">
        <v>187</v>
      </c>
      <c r="BE1936" s="194">
        <f>IF(N1936="základní",J1936,0)</f>
        <v>0</v>
      </c>
      <c r="BF1936" s="194">
        <f>IF(N1936="snížená",J1936,0)</f>
        <v>0</v>
      </c>
      <c r="BG1936" s="194">
        <f>IF(N1936="zákl. přenesená",J1936,0)</f>
        <v>0</v>
      </c>
      <c r="BH1936" s="194">
        <f>IF(N1936="sníž. přenesená",J1936,0)</f>
        <v>0</v>
      </c>
      <c r="BI1936" s="194">
        <f>IF(N1936="nulová",J1936,0)</f>
        <v>0</v>
      </c>
      <c r="BJ1936" s="25" t="s">
        <v>24</v>
      </c>
      <c r="BK1936" s="194">
        <f>ROUND(I1936*H1936,2)</f>
        <v>0</v>
      </c>
      <c r="BL1936" s="25" t="s">
        <v>126</v>
      </c>
      <c r="BM1936" s="25" t="s">
        <v>1551</v>
      </c>
    </row>
    <row r="1937" spans="2:65" s="11" customFormat="1" ht="29.85" customHeight="1">
      <c r="B1937" s="168"/>
      <c r="D1937" s="179" t="s">
        <v>72</v>
      </c>
      <c r="E1937" s="180" t="s">
        <v>1552</v>
      </c>
      <c r="F1937" s="180" t="s">
        <v>1553</v>
      </c>
      <c r="I1937" s="171"/>
      <c r="J1937" s="181">
        <f>BK1937</f>
        <v>0</v>
      </c>
      <c r="L1937" s="168"/>
      <c r="M1937" s="173"/>
      <c r="N1937" s="174"/>
      <c r="O1937" s="174"/>
      <c r="P1937" s="175">
        <f>SUM(P1938:P2044)</f>
        <v>0</v>
      </c>
      <c r="Q1937" s="174"/>
      <c r="R1937" s="175">
        <f>SUM(R1938:R2044)</f>
        <v>4.7359400599999999</v>
      </c>
      <c r="S1937" s="174"/>
      <c r="T1937" s="176">
        <f>SUM(T1938:T2044)</f>
        <v>0</v>
      </c>
      <c r="AR1937" s="169" t="s">
        <v>80</v>
      </c>
      <c r="AT1937" s="177" t="s">
        <v>72</v>
      </c>
      <c r="AU1937" s="177" t="s">
        <v>24</v>
      </c>
      <c r="AY1937" s="169" t="s">
        <v>187</v>
      </c>
      <c r="BK1937" s="178">
        <f>SUM(BK1938:BK2044)</f>
        <v>0</v>
      </c>
    </row>
    <row r="1938" spans="2:65" s="1" customFormat="1" ht="22.5" customHeight="1">
      <c r="B1938" s="182"/>
      <c r="C1938" s="183" t="s">
        <v>1554</v>
      </c>
      <c r="D1938" s="183" t="s">
        <v>189</v>
      </c>
      <c r="E1938" s="184" t="s">
        <v>1555</v>
      </c>
      <c r="F1938" s="185" t="s">
        <v>1556</v>
      </c>
      <c r="G1938" s="186" t="s">
        <v>410</v>
      </c>
      <c r="H1938" s="187">
        <v>4</v>
      </c>
      <c r="I1938" s="188"/>
      <c r="J1938" s="189">
        <f>ROUND(I1938*H1938,2)</f>
        <v>0</v>
      </c>
      <c r="K1938" s="185" t="s">
        <v>193</v>
      </c>
      <c r="L1938" s="42"/>
      <c r="M1938" s="190" t="s">
        <v>5</v>
      </c>
      <c r="N1938" s="191" t="s">
        <v>44</v>
      </c>
      <c r="O1938" s="43"/>
      <c r="P1938" s="192">
        <f>O1938*H1938</f>
        <v>0</v>
      </c>
      <c r="Q1938" s="192">
        <v>0</v>
      </c>
      <c r="R1938" s="192">
        <f>Q1938*H1938</f>
        <v>0</v>
      </c>
      <c r="S1938" s="192">
        <v>0</v>
      </c>
      <c r="T1938" s="193">
        <f>S1938*H1938</f>
        <v>0</v>
      </c>
      <c r="AR1938" s="25" t="s">
        <v>126</v>
      </c>
      <c r="AT1938" s="25" t="s">
        <v>189</v>
      </c>
      <c r="AU1938" s="25" t="s">
        <v>80</v>
      </c>
      <c r="AY1938" s="25" t="s">
        <v>187</v>
      </c>
      <c r="BE1938" s="194">
        <f>IF(N1938="základní",J1938,0)</f>
        <v>0</v>
      </c>
      <c r="BF1938" s="194">
        <f>IF(N1938="snížená",J1938,0)</f>
        <v>0</v>
      </c>
      <c r="BG1938" s="194">
        <f>IF(N1938="zákl. přenesená",J1938,0)</f>
        <v>0</v>
      </c>
      <c r="BH1938" s="194">
        <f>IF(N1938="sníž. přenesená",J1938,0)</f>
        <v>0</v>
      </c>
      <c r="BI1938" s="194">
        <f>IF(N1938="nulová",J1938,0)</f>
        <v>0</v>
      </c>
      <c r="BJ1938" s="25" t="s">
        <v>24</v>
      </c>
      <c r="BK1938" s="194">
        <f>ROUND(I1938*H1938,2)</f>
        <v>0</v>
      </c>
      <c r="BL1938" s="25" t="s">
        <v>126</v>
      </c>
      <c r="BM1938" s="25" t="s">
        <v>1557</v>
      </c>
    </row>
    <row r="1939" spans="2:65" s="12" customFormat="1">
      <c r="B1939" s="195"/>
      <c r="D1939" s="196" t="s">
        <v>196</v>
      </c>
      <c r="E1939" s="197" t="s">
        <v>5</v>
      </c>
      <c r="F1939" s="198" t="s">
        <v>1558</v>
      </c>
      <c r="H1939" s="199" t="s">
        <v>5</v>
      </c>
      <c r="I1939" s="200"/>
      <c r="L1939" s="195"/>
      <c r="M1939" s="201"/>
      <c r="N1939" s="202"/>
      <c r="O1939" s="202"/>
      <c r="P1939" s="202"/>
      <c r="Q1939" s="202"/>
      <c r="R1939" s="202"/>
      <c r="S1939" s="202"/>
      <c r="T1939" s="203"/>
      <c r="AT1939" s="199" t="s">
        <v>196</v>
      </c>
      <c r="AU1939" s="199" t="s">
        <v>80</v>
      </c>
      <c r="AV1939" s="12" t="s">
        <v>24</v>
      </c>
      <c r="AW1939" s="12" t="s">
        <v>37</v>
      </c>
      <c r="AX1939" s="12" t="s">
        <v>73</v>
      </c>
      <c r="AY1939" s="199" t="s">
        <v>187</v>
      </c>
    </row>
    <row r="1940" spans="2:65" s="12" customFormat="1">
      <c r="B1940" s="195"/>
      <c r="D1940" s="196" t="s">
        <v>196</v>
      </c>
      <c r="E1940" s="197" t="s">
        <v>5</v>
      </c>
      <c r="F1940" s="198" t="s">
        <v>1377</v>
      </c>
      <c r="H1940" s="199" t="s">
        <v>5</v>
      </c>
      <c r="I1940" s="200"/>
      <c r="L1940" s="195"/>
      <c r="M1940" s="201"/>
      <c r="N1940" s="202"/>
      <c r="O1940" s="202"/>
      <c r="P1940" s="202"/>
      <c r="Q1940" s="202"/>
      <c r="R1940" s="202"/>
      <c r="S1940" s="202"/>
      <c r="T1940" s="203"/>
      <c r="AT1940" s="199" t="s">
        <v>196</v>
      </c>
      <c r="AU1940" s="199" t="s">
        <v>80</v>
      </c>
      <c r="AV1940" s="12" t="s">
        <v>24</v>
      </c>
      <c r="AW1940" s="12" t="s">
        <v>37</v>
      </c>
      <c r="AX1940" s="12" t="s">
        <v>73</v>
      </c>
      <c r="AY1940" s="199" t="s">
        <v>187</v>
      </c>
    </row>
    <row r="1941" spans="2:65" s="12" customFormat="1">
      <c r="B1941" s="195"/>
      <c r="D1941" s="196" t="s">
        <v>196</v>
      </c>
      <c r="E1941" s="197" t="s">
        <v>5</v>
      </c>
      <c r="F1941" s="198" t="s">
        <v>1559</v>
      </c>
      <c r="H1941" s="199" t="s">
        <v>5</v>
      </c>
      <c r="I1941" s="200"/>
      <c r="L1941" s="195"/>
      <c r="M1941" s="201"/>
      <c r="N1941" s="202"/>
      <c r="O1941" s="202"/>
      <c r="P1941" s="202"/>
      <c r="Q1941" s="202"/>
      <c r="R1941" s="202"/>
      <c r="S1941" s="202"/>
      <c r="T1941" s="203"/>
      <c r="AT1941" s="199" t="s">
        <v>196</v>
      </c>
      <c r="AU1941" s="199" t="s">
        <v>80</v>
      </c>
      <c r="AV1941" s="12" t="s">
        <v>24</v>
      </c>
      <c r="AW1941" s="12" t="s">
        <v>37</v>
      </c>
      <c r="AX1941" s="12" t="s">
        <v>73</v>
      </c>
      <c r="AY1941" s="199" t="s">
        <v>187</v>
      </c>
    </row>
    <row r="1942" spans="2:65" s="13" customFormat="1">
      <c r="B1942" s="204"/>
      <c r="D1942" s="196" t="s">
        <v>196</v>
      </c>
      <c r="E1942" s="205" t="s">
        <v>5</v>
      </c>
      <c r="F1942" s="206" t="s">
        <v>194</v>
      </c>
      <c r="H1942" s="207">
        <v>4</v>
      </c>
      <c r="I1942" s="208"/>
      <c r="L1942" s="204"/>
      <c r="M1942" s="209"/>
      <c r="N1942" s="210"/>
      <c r="O1942" s="210"/>
      <c r="P1942" s="210"/>
      <c r="Q1942" s="210"/>
      <c r="R1942" s="210"/>
      <c r="S1942" s="210"/>
      <c r="T1942" s="211"/>
      <c r="AT1942" s="205" t="s">
        <v>196</v>
      </c>
      <c r="AU1942" s="205" t="s">
        <v>80</v>
      </c>
      <c r="AV1942" s="13" t="s">
        <v>80</v>
      </c>
      <c r="AW1942" s="13" t="s">
        <v>37</v>
      </c>
      <c r="AX1942" s="13" t="s">
        <v>73</v>
      </c>
      <c r="AY1942" s="205" t="s">
        <v>187</v>
      </c>
    </row>
    <row r="1943" spans="2:65" s="14" customFormat="1">
      <c r="B1943" s="212"/>
      <c r="D1943" s="196" t="s">
        <v>196</v>
      </c>
      <c r="E1943" s="213" t="s">
        <v>5</v>
      </c>
      <c r="F1943" s="214" t="s">
        <v>201</v>
      </c>
      <c r="H1943" s="215">
        <v>4</v>
      </c>
      <c r="I1943" s="216"/>
      <c r="L1943" s="212"/>
      <c r="M1943" s="217"/>
      <c r="N1943" s="218"/>
      <c r="O1943" s="218"/>
      <c r="P1943" s="218"/>
      <c r="Q1943" s="218"/>
      <c r="R1943" s="218"/>
      <c r="S1943" s="218"/>
      <c r="T1943" s="219"/>
      <c r="AT1943" s="213" t="s">
        <v>196</v>
      </c>
      <c r="AU1943" s="213" t="s">
        <v>80</v>
      </c>
      <c r="AV1943" s="14" t="s">
        <v>202</v>
      </c>
      <c r="AW1943" s="14" t="s">
        <v>37</v>
      </c>
      <c r="AX1943" s="14" t="s">
        <v>73</v>
      </c>
      <c r="AY1943" s="213" t="s">
        <v>187</v>
      </c>
    </row>
    <row r="1944" spans="2:65" s="15" customFormat="1">
      <c r="B1944" s="220"/>
      <c r="D1944" s="221" t="s">
        <v>196</v>
      </c>
      <c r="E1944" s="222" t="s">
        <v>5</v>
      </c>
      <c r="F1944" s="223" t="s">
        <v>203</v>
      </c>
      <c r="H1944" s="224">
        <v>4</v>
      </c>
      <c r="I1944" s="225"/>
      <c r="L1944" s="220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196</v>
      </c>
      <c r="AU1944" s="229" t="s">
        <v>80</v>
      </c>
      <c r="AV1944" s="15" t="s">
        <v>194</v>
      </c>
      <c r="AW1944" s="15" t="s">
        <v>37</v>
      </c>
      <c r="AX1944" s="15" t="s">
        <v>24</v>
      </c>
      <c r="AY1944" s="229" t="s">
        <v>187</v>
      </c>
    </row>
    <row r="1945" spans="2:65" s="1" customFormat="1" ht="31.5" customHeight="1">
      <c r="B1945" s="182"/>
      <c r="C1945" s="230" t="s">
        <v>1560</v>
      </c>
      <c r="D1945" s="230" t="s">
        <v>269</v>
      </c>
      <c r="E1945" s="231" t="s">
        <v>1561</v>
      </c>
      <c r="F1945" s="232" t="s">
        <v>1562</v>
      </c>
      <c r="G1945" s="233" t="s">
        <v>410</v>
      </c>
      <c r="H1945" s="234">
        <v>4</v>
      </c>
      <c r="I1945" s="235"/>
      <c r="J1945" s="236">
        <f>ROUND(I1945*H1945,2)</f>
        <v>0</v>
      </c>
      <c r="K1945" s="232" t="s">
        <v>193</v>
      </c>
      <c r="L1945" s="237"/>
      <c r="M1945" s="238" t="s">
        <v>5</v>
      </c>
      <c r="N1945" s="239" t="s">
        <v>44</v>
      </c>
      <c r="O1945" s="43"/>
      <c r="P1945" s="192">
        <f>O1945*H1945</f>
        <v>0</v>
      </c>
      <c r="Q1945" s="192">
        <v>2.3E-3</v>
      </c>
      <c r="R1945" s="192">
        <f>Q1945*H1945</f>
        <v>9.1999999999999998E-3</v>
      </c>
      <c r="S1945" s="192">
        <v>0</v>
      </c>
      <c r="T1945" s="193">
        <f>S1945*H1945</f>
        <v>0</v>
      </c>
      <c r="AR1945" s="25" t="s">
        <v>395</v>
      </c>
      <c r="AT1945" s="25" t="s">
        <v>269</v>
      </c>
      <c r="AU1945" s="25" t="s">
        <v>80</v>
      </c>
      <c r="AY1945" s="25" t="s">
        <v>187</v>
      </c>
      <c r="BE1945" s="194">
        <f>IF(N1945="základní",J1945,0)</f>
        <v>0</v>
      </c>
      <c r="BF1945" s="194">
        <f>IF(N1945="snížená",J1945,0)</f>
        <v>0</v>
      </c>
      <c r="BG1945" s="194">
        <f>IF(N1945="zákl. přenesená",J1945,0)</f>
        <v>0</v>
      </c>
      <c r="BH1945" s="194">
        <f>IF(N1945="sníž. přenesená",J1945,0)</f>
        <v>0</v>
      </c>
      <c r="BI1945" s="194">
        <f>IF(N1945="nulová",J1945,0)</f>
        <v>0</v>
      </c>
      <c r="BJ1945" s="25" t="s">
        <v>24</v>
      </c>
      <c r="BK1945" s="194">
        <f>ROUND(I1945*H1945,2)</f>
        <v>0</v>
      </c>
      <c r="BL1945" s="25" t="s">
        <v>126</v>
      </c>
      <c r="BM1945" s="25" t="s">
        <v>1563</v>
      </c>
    </row>
    <row r="1946" spans="2:65" s="12" customFormat="1">
      <c r="B1946" s="195"/>
      <c r="D1946" s="196" t="s">
        <v>196</v>
      </c>
      <c r="E1946" s="197" t="s">
        <v>5</v>
      </c>
      <c r="F1946" s="198" t="s">
        <v>273</v>
      </c>
      <c r="H1946" s="199" t="s">
        <v>5</v>
      </c>
      <c r="I1946" s="200"/>
      <c r="L1946" s="195"/>
      <c r="M1946" s="201"/>
      <c r="N1946" s="202"/>
      <c r="O1946" s="202"/>
      <c r="P1946" s="202"/>
      <c r="Q1946" s="202"/>
      <c r="R1946" s="202"/>
      <c r="S1946" s="202"/>
      <c r="T1946" s="203"/>
      <c r="AT1946" s="199" t="s">
        <v>196</v>
      </c>
      <c r="AU1946" s="199" t="s">
        <v>80</v>
      </c>
      <c r="AV1946" s="12" t="s">
        <v>24</v>
      </c>
      <c r="AW1946" s="12" t="s">
        <v>37</v>
      </c>
      <c r="AX1946" s="12" t="s">
        <v>73</v>
      </c>
      <c r="AY1946" s="199" t="s">
        <v>187</v>
      </c>
    </row>
    <row r="1947" spans="2:65" s="12" customFormat="1">
      <c r="B1947" s="195"/>
      <c r="D1947" s="196" t="s">
        <v>196</v>
      </c>
      <c r="E1947" s="197" t="s">
        <v>5</v>
      </c>
      <c r="F1947" s="198" t="s">
        <v>1377</v>
      </c>
      <c r="H1947" s="199" t="s">
        <v>5</v>
      </c>
      <c r="I1947" s="200"/>
      <c r="L1947" s="195"/>
      <c r="M1947" s="201"/>
      <c r="N1947" s="202"/>
      <c r="O1947" s="202"/>
      <c r="P1947" s="202"/>
      <c r="Q1947" s="202"/>
      <c r="R1947" s="202"/>
      <c r="S1947" s="202"/>
      <c r="T1947" s="203"/>
      <c r="AT1947" s="199" t="s">
        <v>196</v>
      </c>
      <c r="AU1947" s="199" t="s">
        <v>80</v>
      </c>
      <c r="AV1947" s="12" t="s">
        <v>24</v>
      </c>
      <c r="AW1947" s="12" t="s">
        <v>37</v>
      </c>
      <c r="AX1947" s="12" t="s">
        <v>73</v>
      </c>
      <c r="AY1947" s="199" t="s">
        <v>187</v>
      </c>
    </row>
    <row r="1948" spans="2:65" s="12" customFormat="1">
      <c r="B1948" s="195"/>
      <c r="D1948" s="196" t="s">
        <v>196</v>
      </c>
      <c r="E1948" s="197" t="s">
        <v>5</v>
      </c>
      <c r="F1948" s="198" t="s">
        <v>1559</v>
      </c>
      <c r="H1948" s="199" t="s">
        <v>5</v>
      </c>
      <c r="I1948" s="200"/>
      <c r="L1948" s="195"/>
      <c r="M1948" s="201"/>
      <c r="N1948" s="202"/>
      <c r="O1948" s="202"/>
      <c r="P1948" s="202"/>
      <c r="Q1948" s="202"/>
      <c r="R1948" s="202"/>
      <c r="S1948" s="202"/>
      <c r="T1948" s="203"/>
      <c r="AT1948" s="199" t="s">
        <v>196</v>
      </c>
      <c r="AU1948" s="199" t="s">
        <v>80</v>
      </c>
      <c r="AV1948" s="12" t="s">
        <v>24</v>
      </c>
      <c r="AW1948" s="12" t="s">
        <v>37</v>
      </c>
      <c r="AX1948" s="12" t="s">
        <v>73</v>
      </c>
      <c r="AY1948" s="199" t="s">
        <v>187</v>
      </c>
    </row>
    <row r="1949" spans="2:65" s="13" customFormat="1">
      <c r="B1949" s="204"/>
      <c r="D1949" s="196" t="s">
        <v>196</v>
      </c>
      <c r="E1949" s="205" t="s">
        <v>5</v>
      </c>
      <c r="F1949" s="206" t="s">
        <v>194</v>
      </c>
      <c r="H1949" s="207">
        <v>4</v>
      </c>
      <c r="I1949" s="208"/>
      <c r="L1949" s="204"/>
      <c r="M1949" s="209"/>
      <c r="N1949" s="210"/>
      <c r="O1949" s="210"/>
      <c r="P1949" s="210"/>
      <c r="Q1949" s="210"/>
      <c r="R1949" s="210"/>
      <c r="S1949" s="210"/>
      <c r="T1949" s="211"/>
      <c r="AT1949" s="205" t="s">
        <v>196</v>
      </c>
      <c r="AU1949" s="205" t="s">
        <v>80</v>
      </c>
      <c r="AV1949" s="13" t="s">
        <v>80</v>
      </c>
      <c r="AW1949" s="13" t="s">
        <v>37</v>
      </c>
      <c r="AX1949" s="13" t="s">
        <v>73</v>
      </c>
      <c r="AY1949" s="205" t="s">
        <v>187</v>
      </c>
    </row>
    <row r="1950" spans="2:65" s="14" customFormat="1">
      <c r="B1950" s="212"/>
      <c r="D1950" s="196" t="s">
        <v>196</v>
      </c>
      <c r="E1950" s="213" t="s">
        <v>5</v>
      </c>
      <c r="F1950" s="214" t="s">
        <v>201</v>
      </c>
      <c r="H1950" s="215">
        <v>4</v>
      </c>
      <c r="I1950" s="216"/>
      <c r="L1950" s="212"/>
      <c r="M1950" s="217"/>
      <c r="N1950" s="218"/>
      <c r="O1950" s="218"/>
      <c r="P1950" s="218"/>
      <c r="Q1950" s="218"/>
      <c r="R1950" s="218"/>
      <c r="S1950" s="218"/>
      <c r="T1950" s="219"/>
      <c r="AT1950" s="213" t="s">
        <v>196</v>
      </c>
      <c r="AU1950" s="213" t="s">
        <v>80</v>
      </c>
      <c r="AV1950" s="14" t="s">
        <v>202</v>
      </c>
      <c r="AW1950" s="14" t="s">
        <v>37</v>
      </c>
      <c r="AX1950" s="14" t="s">
        <v>73</v>
      </c>
      <c r="AY1950" s="213" t="s">
        <v>187</v>
      </c>
    </row>
    <row r="1951" spans="2:65" s="15" customFormat="1">
      <c r="B1951" s="220"/>
      <c r="D1951" s="221" t="s">
        <v>196</v>
      </c>
      <c r="E1951" s="222" t="s">
        <v>5</v>
      </c>
      <c r="F1951" s="223" t="s">
        <v>203</v>
      </c>
      <c r="H1951" s="224">
        <v>4</v>
      </c>
      <c r="I1951" s="225"/>
      <c r="L1951" s="220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196</v>
      </c>
      <c r="AU1951" s="229" t="s">
        <v>80</v>
      </c>
      <c r="AV1951" s="15" t="s">
        <v>194</v>
      </c>
      <c r="AW1951" s="15" t="s">
        <v>37</v>
      </c>
      <c r="AX1951" s="15" t="s">
        <v>24</v>
      </c>
      <c r="AY1951" s="229" t="s">
        <v>187</v>
      </c>
    </row>
    <row r="1952" spans="2:65" s="1" customFormat="1" ht="31.5" customHeight="1">
      <c r="B1952" s="182"/>
      <c r="C1952" s="183" t="s">
        <v>1564</v>
      </c>
      <c r="D1952" s="183" t="s">
        <v>189</v>
      </c>
      <c r="E1952" s="184" t="s">
        <v>1565</v>
      </c>
      <c r="F1952" s="185" t="s">
        <v>1566</v>
      </c>
      <c r="G1952" s="186" t="s">
        <v>277</v>
      </c>
      <c r="H1952" s="187">
        <v>240</v>
      </c>
      <c r="I1952" s="188"/>
      <c r="J1952" s="189">
        <f>ROUND(I1952*H1952,2)</f>
        <v>0</v>
      </c>
      <c r="K1952" s="185" t="s">
        <v>193</v>
      </c>
      <c r="L1952" s="42"/>
      <c r="M1952" s="190" t="s">
        <v>5</v>
      </c>
      <c r="N1952" s="191" t="s">
        <v>44</v>
      </c>
      <c r="O1952" s="43"/>
      <c r="P1952" s="192">
        <f>O1952*H1952</f>
        <v>0</v>
      </c>
      <c r="Q1952" s="192">
        <v>1.4999999999999999E-4</v>
      </c>
      <c r="R1952" s="192">
        <f>Q1952*H1952</f>
        <v>3.5999999999999997E-2</v>
      </c>
      <c r="S1952" s="192">
        <v>0</v>
      </c>
      <c r="T1952" s="193">
        <f>S1952*H1952</f>
        <v>0</v>
      </c>
      <c r="AR1952" s="25" t="s">
        <v>126</v>
      </c>
      <c r="AT1952" s="25" t="s">
        <v>189</v>
      </c>
      <c r="AU1952" s="25" t="s">
        <v>80</v>
      </c>
      <c r="AY1952" s="25" t="s">
        <v>187</v>
      </c>
      <c r="BE1952" s="194">
        <f>IF(N1952="základní",J1952,0)</f>
        <v>0</v>
      </c>
      <c r="BF1952" s="194">
        <f>IF(N1952="snížená",J1952,0)</f>
        <v>0</v>
      </c>
      <c r="BG1952" s="194">
        <f>IF(N1952="zákl. přenesená",J1952,0)</f>
        <v>0</v>
      </c>
      <c r="BH1952" s="194">
        <f>IF(N1952="sníž. přenesená",J1952,0)</f>
        <v>0</v>
      </c>
      <c r="BI1952" s="194">
        <f>IF(N1952="nulová",J1952,0)</f>
        <v>0</v>
      </c>
      <c r="BJ1952" s="25" t="s">
        <v>24</v>
      </c>
      <c r="BK1952" s="194">
        <f>ROUND(I1952*H1952,2)</f>
        <v>0</v>
      </c>
      <c r="BL1952" s="25" t="s">
        <v>126</v>
      </c>
      <c r="BM1952" s="25" t="s">
        <v>1567</v>
      </c>
    </row>
    <row r="1953" spans="2:65" s="12" customFormat="1">
      <c r="B1953" s="195"/>
      <c r="D1953" s="196" t="s">
        <v>196</v>
      </c>
      <c r="E1953" s="197" t="s">
        <v>5</v>
      </c>
      <c r="F1953" s="198" t="s">
        <v>1568</v>
      </c>
      <c r="H1953" s="199" t="s">
        <v>5</v>
      </c>
      <c r="I1953" s="200"/>
      <c r="L1953" s="195"/>
      <c r="M1953" s="201"/>
      <c r="N1953" s="202"/>
      <c r="O1953" s="202"/>
      <c r="P1953" s="202"/>
      <c r="Q1953" s="202"/>
      <c r="R1953" s="202"/>
      <c r="S1953" s="202"/>
      <c r="T1953" s="203"/>
      <c r="AT1953" s="199" t="s">
        <v>196</v>
      </c>
      <c r="AU1953" s="199" t="s">
        <v>80</v>
      </c>
      <c r="AV1953" s="12" t="s">
        <v>24</v>
      </c>
      <c r="AW1953" s="12" t="s">
        <v>37</v>
      </c>
      <c r="AX1953" s="12" t="s">
        <v>73</v>
      </c>
      <c r="AY1953" s="199" t="s">
        <v>187</v>
      </c>
    </row>
    <row r="1954" spans="2:65" s="12" customFormat="1">
      <c r="B1954" s="195"/>
      <c r="D1954" s="196" t="s">
        <v>196</v>
      </c>
      <c r="E1954" s="197" t="s">
        <v>5</v>
      </c>
      <c r="F1954" s="198" t="s">
        <v>1410</v>
      </c>
      <c r="H1954" s="199" t="s">
        <v>5</v>
      </c>
      <c r="I1954" s="200"/>
      <c r="L1954" s="195"/>
      <c r="M1954" s="201"/>
      <c r="N1954" s="202"/>
      <c r="O1954" s="202"/>
      <c r="P1954" s="202"/>
      <c r="Q1954" s="202"/>
      <c r="R1954" s="202"/>
      <c r="S1954" s="202"/>
      <c r="T1954" s="203"/>
      <c r="AT1954" s="199" t="s">
        <v>196</v>
      </c>
      <c r="AU1954" s="199" t="s">
        <v>80</v>
      </c>
      <c r="AV1954" s="12" t="s">
        <v>24</v>
      </c>
      <c r="AW1954" s="12" t="s">
        <v>37</v>
      </c>
      <c r="AX1954" s="12" t="s">
        <v>73</v>
      </c>
      <c r="AY1954" s="199" t="s">
        <v>187</v>
      </c>
    </row>
    <row r="1955" spans="2:65" s="12" customFormat="1">
      <c r="B1955" s="195"/>
      <c r="D1955" s="196" t="s">
        <v>196</v>
      </c>
      <c r="E1955" s="197" t="s">
        <v>5</v>
      </c>
      <c r="F1955" s="198" t="s">
        <v>1203</v>
      </c>
      <c r="H1955" s="199" t="s">
        <v>5</v>
      </c>
      <c r="I1955" s="200"/>
      <c r="L1955" s="195"/>
      <c r="M1955" s="201"/>
      <c r="N1955" s="202"/>
      <c r="O1955" s="202"/>
      <c r="P1955" s="202"/>
      <c r="Q1955" s="202"/>
      <c r="R1955" s="202"/>
      <c r="S1955" s="202"/>
      <c r="T1955" s="203"/>
      <c r="AT1955" s="199" t="s">
        <v>196</v>
      </c>
      <c r="AU1955" s="199" t="s">
        <v>80</v>
      </c>
      <c r="AV1955" s="12" t="s">
        <v>24</v>
      </c>
      <c r="AW1955" s="12" t="s">
        <v>37</v>
      </c>
      <c r="AX1955" s="12" t="s">
        <v>73</v>
      </c>
      <c r="AY1955" s="199" t="s">
        <v>187</v>
      </c>
    </row>
    <row r="1956" spans="2:65" s="13" customFormat="1">
      <c r="B1956" s="204"/>
      <c r="D1956" s="196" t="s">
        <v>196</v>
      </c>
      <c r="E1956" s="205" t="s">
        <v>5</v>
      </c>
      <c r="F1956" s="206" t="s">
        <v>1204</v>
      </c>
      <c r="H1956" s="207">
        <v>240</v>
      </c>
      <c r="I1956" s="208"/>
      <c r="L1956" s="204"/>
      <c r="M1956" s="209"/>
      <c r="N1956" s="210"/>
      <c r="O1956" s="210"/>
      <c r="P1956" s="210"/>
      <c r="Q1956" s="210"/>
      <c r="R1956" s="210"/>
      <c r="S1956" s="210"/>
      <c r="T1956" s="211"/>
      <c r="AT1956" s="205" t="s">
        <v>196</v>
      </c>
      <c r="AU1956" s="205" t="s">
        <v>80</v>
      </c>
      <c r="AV1956" s="13" t="s">
        <v>80</v>
      </c>
      <c r="AW1956" s="13" t="s">
        <v>37</v>
      </c>
      <c r="AX1956" s="13" t="s">
        <v>73</v>
      </c>
      <c r="AY1956" s="205" t="s">
        <v>187</v>
      </c>
    </row>
    <row r="1957" spans="2:65" s="14" customFormat="1">
      <c r="B1957" s="212"/>
      <c r="D1957" s="196" t="s">
        <v>196</v>
      </c>
      <c r="E1957" s="213" t="s">
        <v>5</v>
      </c>
      <c r="F1957" s="214" t="s">
        <v>201</v>
      </c>
      <c r="H1957" s="215">
        <v>240</v>
      </c>
      <c r="I1957" s="216"/>
      <c r="L1957" s="212"/>
      <c r="M1957" s="217"/>
      <c r="N1957" s="218"/>
      <c r="O1957" s="218"/>
      <c r="P1957" s="218"/>
      <c r="Q1957" s="218"/>
      <c r="R1957" s="218"/>
      <c r="S1957" s="218"/>
      <c r="T1957" s="219"/>
      <c r="AT1957" s="213" t="s">
        <v>196</v>
      </c>
      <c r="AU1957" s="213" t="s">
        <v>80</v>
      </c>
      <c r="AV1957" s="14" t="s">
        <v>202</v>
      </c>
      <c r="AW1957" s="14" t="s">
        <v>37</v>
      </c>
      <c r="AX1957" s="14" t="s">
        <v>73</v>
      </c>
      <c r="AY1957" s="213" t="s">
        <v>187</v>
      </c>
    </row>
    <row r="1958" spans="2:65" s="15" customFormat="1">
      <c r="B1958" s="220"/>
      <c r="D1958" s="221" t="s">
        <v>196</v>
      </c>
      <c r="E1958" s="222" t="s">
        <v>5</v>
      </c>
      <c r="F1958" s="223" t="s">
        <v>203</v>
      </c>
      <c r="H1958" s="224">
        <v>240</v>
      </c>
      <c r="I1958" s="225"/>
      <c r="L1958" s="220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196</v>
      </c>
      <c r="AU1958" s="229" t="s">
        <v>80</v>
      </c>
      <c r="AV1958" s="15" t="s">
        <v>194</v>
      </c>
      <c r="AW1958" s="15" t="s">
        <v>37</v>
      </c>
      <c r="AX1958" s="15" t="s">
        <v>24</v>
      </c>
      <c r="AY1958" s="229" t="s">
        <v>187</v>
      </c>
    </row>
    <row r="1959" spans="2:65" s="1" customFormat="1" ht="22.5" customHeight="1">
      <c r="B1959" s="182"/>
      <c r="C1959" s="230" t="s">
        <v>1569</v>
      </c>
      <c r="D1959" s="230" t="s">
        <v>269</v>
      </c>
      <c r="E1959" s="231" t="s">
        <v>1570</v>
      </c>
      <c r="F1959" s="232" t="s">
        <v>1571</v>
      </c>
      <c r="G1959" s="233" t="s">
        <v>410</v>
      </c>
      <c r="H1959" s="234">
        <v>2545.1999999999998</v>
      </c>
      <c r="I1959" s="235"/>
      <c r="J1959" s="236">
        <f>ROUND(I1959*H1959,2)</f>
        <v>0</v>
      </c>
      <c r="K1959" s="232" t="s">
        <v>193</v>
      </c>
      <c r="L1959" s="237"/>
      <c r="M1959" s="238" t="s">
        <v>5</v>
      </c>
      <c r="N1959" s="239" t="s">
        <v>44</v>
      </c>
      <c r="O1959" s="43"/>
      <c r="P1959" s="192">
        <f>O1959*H1959</f>
        <v>0</v>
      </c>
      <c r="Q1959" s="192">
        <v>1.33E-3</v>
      </c>
      <c r="R1959" s="192">
        <f>Q1959*H1959</f>
        <v>3.385116</v>
      </c>
      <c r="S1959" s="192">
        <v>0</v>
      </c>
      <c r="T1959" s="193">
        <f>S1959*H1959</f>
        <v>0</v>
      </c>
      <c r="AR1959" s="25" t="s">
        <v>395</v>
      </c>
      <c r="AT1959" s="25" t="s">
        <v>269</v>
      </c>
      <c r="AU1959" s="25" t="s">
        <v>80</v>
      </c>
      <c r="AY1959" s="25" t="s">
        <v>187</v>
      </c>
      <c r="BE1959" s="194">
        <f>IF(N1959="základní",J1959,0)</f>
        <v>0</v>
      </c>
      <c r="BF1959" s="194">
        <f>IF(N1959="snížená",J1959,0)</f>
        <v>0</v>
      </c>
      <c r="BG1959" s="194">
        <f>IF(N1959="zákl. přenesená",J1959,0)</f>
        <v>0</v>
      </c>
      <c r="BH1959" s="194">
        <f>IF(N1959="sníž. přenesená",J1959,0)</f>
        <v>0</v>
      </c>
      <c r="BI1959" s="194">
        <f>IF(N1959="nulová",J1959,0)</f>
        <v>0</v>
      </c>
      <c r="BJ1959" s="25" t="s">
        <v>24</v>
      </c>
      <c r="BK1959" s="194">
        <f>ROUND(I1959*H1959,2)</f>
        <v>0</v>
      </c>
      <c r="BL1959" s="25" t="s">
        <v>126</v>
      </c>
      <c r="BM1959" s="25" t="s">
        <v>1572</v>
      </c>
    </row>
    <row r="1960" spans="2:65" s="1" customFormat="1" ht="27">
      <c r="B1960" s="42"/>
      <c r="D1960" s="196" t="s">
        <v>417</v>
      </c>
      <c r="F1960" s="243" t="s">
        <v>1573</v>
      </c>
      <c r="I1960" s="244"/>
      <c r="L1960" s="42"/>
      <c r="M1960" s="245"/>
      <c r="N1960" s="43"/>
      <c r="O1960" s="43"/>
      <c r="P1960" s="43"/>
      <c r="Q1960" s="43"/>
      <c r="R1960" s="43"/>
      <c r="S1960" s="43"/>
      <c r="T1960" s="71"/>
      <c r="AT1960" s="25" t="s">
        <v>417</v>
      </c>
      <c r="AU1960" s="25" t="s">
        <v>80</v>
      </c>
    </row>
    <row r="1961" spans="2:65" s="12" customFormat="1">
      <c r="B1961" s="195"/>
      <c r="D1961" s="196" t="s">
        <v>196</v>
      </c>
      <c r="E1961" s="197" t="s">
        <v>5</v>
      </c>
      <c r="F1961" s="198" t="s">
        <v>1574</v>
      </c>
      <c r="H1961" s="199" t="s">
        <v>5</v>
      </c>
      <c r="I1961" s="200"/>
      <c r="L1961" s="195"/>
      <c r="M1961" s="201"/>
      <c r="N1961" s="202"/>
      <c r="O1961" s="202"/>
      <c r="P1961" s="202"/>
      <c r="Q1961" s="202"/>
      <c r="R1961" s="202"/>
      <c r="S1961" s="202"/>
      <c r="T1961" s="203"/>
      <c r="AT1961" s="199" t="s">
        <v>196</v>
      </c>
      <c r="AU1961" s="199" t="s">
        <v>80</v>
      </c>
      <c r="AV1961" s="12" t="s">
        <v>24</v>
      </c>
      <c r="AW1961" s="12" t="s">
        <v>37</v>
      </c>
      <c r="AX1961" s="12" t="s">
        <v>73</v>
      </c>
      <c r="AY1961" s="199" t="s">
        <v>187</v>
      </c>
    </row>
    <row r="1962" spans="2:65" s="13" customFormat="1">
      <c r="B1962" s="204"/>
      <c r="D1962" s="196" t="s">
        <v>196</v>
      </c>
      <c r="E1962" s="205" t="s">
        <v>5</v>
      </c>
      <c r="F1962" s="206" t="s">
        <v>1575</v>
      </c>
      <c r="H1962" s="207">
        <v>2545.1999999999998</v>
      </c>
      <c r="I1962" s="208"/>
      <c r="L1962" s="204"/>
      <c r="M1962" s="209"/>
      <c r="N1962" s="210"/>
      <c r="O1962" s="210"/>
      <c r="P1962" s="210"/>
      <c r="Q1962" s="210"/>
      <c r="R1962" s="210"/>
      <c r="S1962" s="210"/>
      <c r="T1962" s="211"/>
      <c r="AT1962" s="205" t="s">
        <v>196</v>
      </c>
      <c r="AU1962" s="205" t="s">
        <v>80</v>
      </c>
      <c r="AV1962" s="13" t="s">
        <v>80</v>
      </c>
      <c r="AW1962" s="13" t="s">
        <v>37</v>
      </c>
      <c r="AX1962" s="13" t="s">
        <v>73</v>
      </c>
      <c r="AY1962" s="205" t="s">
        <v>187</v>
      </c>
    </row>
    <row r="1963" spans="2:65" s="14" customFormat="1">
      <c r="B1963" s="212"/>
      <c r="D1963" s="196" t="s">
        <v>196</v>
      </c>
      <c r="E1963" s="213" t="s">
        <v>5</v>
      </c>
      <c r="F1963" s="214" t="s">
        <v>201</v>
      </c>
      <c r="H1963" s="215">
        <v>2545.1999999999998</v>
      </c>
      <c r="I1963" s="216"/>
      <c r="L1963" s="212"/>
      <c r="M1963" s="217"/>
      <c r="N1963" s="218"/>
      <c r="O1963" s="218"/>
      <c r="P1963" s="218"/>
      <c r="Q1963" s="218"/>
      <c r="R1963" s="218"/>
      <c r="S1963" s="218"/>
      <c r="T1963" s="219"/>
      <c r="AT1963" s="213" t="s">
        <v>196</v>
      </c>
      <c r="AU1963" s="213" t="s">
        <v>80</v>
      </c>
      <c r="AV1963" s="14" t="s">
        <v>202</v>
      </c>
      <c r="AW1963" s="14" t="s">
        <v>37</v>
      </c>
      <c r="AX1963" s="14" t="s">
        <v>73</v>
      </c>
      <c r="AY1963" s="213" t="s">
        <v>187</v>
      </c>
    </row>
    <row r="1964" spans="2:65" s="15" customFormat="1">
      <c r="B1964" s="220"/>
      <c r="D1964" s="221" t="s">
        <v>196</v>
      </c>
      <c r="E1964" s="222" t="s">
        <v>5</v>
      </c>
      <c r="F1964" s="223" t="s">
        <v>203</v>
      </c>
      <c r="H1964" s="224">
        <v>2545.1999999999998</v>
      </c>
      <c r="I1964" s="225"/>
      <c r="L1964" s="220"/>
      <c r="M1964" s="226"/>
      <c r="N1964" s="227"/>
      <c r="O1964" s="227"/>
      <c r="P1964" s="227"/>
      <c r="Q1964" s="227"/>
      <c r="R1964" s="227"/>
      <c r="S1964" s="227"/>
      <c r="T1964" s="228"/>
      <c r="AT1964" s="229" t="s">
        <v>196</v>
      </c>
      <c r="AU1964" s="229" t="s">
        <v>80</v>
      </c>
      <c r="AV1964" s="15" t="s">
        <v>194</v>
      </c>
      <c r="AW1964" s="15" t="s">
        <v>37</v>
      </c>
      <c r="AX1964" s="15" t="s">
        <v>24</v>
      </c>
      <c r="AY1964" s="229" t="s">
        <v>187</v>
      </c>
    </row>
    <row r="1965" spans="2:65" s="1" customFormat="1" ht="44.25" customHeight="1">
      <c r="B1965" s="182"/>
      <c r="C1965" s="230" t="s">
        <v>1576</v>
      </c>
      <c r="D1965" s="230" t="s">
        <v>269</v>
      </c>
      <c r="E1965" s="231" t="s">
        <v>1577</v>
      </c>
      <c r="F1965" s="232" t="s">
        <v>1578</v>
      </c>
      <c r="G1965" s="233" t="s">
        <v>410</v>
      </c>
      <c r="H1965" s="234">
        <v>20</v>
      </c>
      <c r="I1965" s="235"/>
      <c r="J1965" s="236">
        <f>ROUND(I1965*H1965,2)</f>
        <v>0</v>
      </c>
      <c r="K1965" s="232" t="s">
        <v>193</v>
      </c>
      <c r="L1965" s="237"/>
      <c r="M1965" s="238" t="s">
        <v>5</v>
      </c>
      <c r="N1965" s="239" t="s">
        <v>44</v>
      </c>
      <c r="O1965" s="43"/>
      <c r="P1965" s="192">
        <f>O1965*H1965</f>
        <v>0</v>
      </c>
      <c r="Q1965" s="192">
        <v>1.1999999999999999E-3</v>
      </c>
      <c r="R1965" s="192">
        <f>Q1965*H1965</f>
        <v>2.3999999999999997E-2</v>
      </c>
      <c r="S1965" s="192">
        <v>0</v>
      </c>
      <c r="T1965" s="193">
        <f>S1965*H1965</f>
        <v>0</v>
      </c>
      <c r="AR1965" s="25" t="s">
        <v>240</v>
      </c>
      <c r="AT1965" s="25" t="s">
        <v>269</v>
      </c>
      <c r="AU1965" s="25" t="s">
        <v>80</v>
      </c>
      <c r="AY1965" s="25" t="s">
        <v>187</v>
      </c>
      <c r="BE1965" s="194">
        <f>IF(N1965="základní",J1965,0)</f>
        <v>0</v>
      </c>
      <c r="BF1965" s="194">
        <f>IF(N1965="snížená",J1965,0)</f>
        <v>0</v>
      </c>
      <c r="BG1965" s="194">
        <f>IF(N1965="zákl. přenesená",J1965,0)</f>
        <v>0</v>
      </c>
      <c r="BH1965" s="194">
        <f>IF(N1965="sníž. přenesená",J1965,0)</f>
        <v>0</v>
      </c>
      <c r="BI1965" s="194">
        <f>IF(N1965="nulová",J1965,0)</f>
        <v>0</v>
      </c>
      <c r="BJ1965" s="25" t="s">
        <v>24</v>
      </c>
      <c r="BK1965" s="194">
        <f>ROUND(I1965*H1965,2)</f>
        <v>0</v>
      </c>
      <c r="BL1965" s="25" t="s">
        <v>194</v>
      </c>
      <c r="BM1965" s="25" t="s">
        <v>1579</v>
      </c>
    </row>
    <row r="1966" spans="2:65" s="12" customFormat="1">
      <c r="B1966" s="195"/>
      <c r="D1966" s="196" t="s">
        <v>196</v>
      </c>
      <c r="E1966" s="197" t="s">
        <v>5</v>
      </c>
      <c r="F1966" s="198" t="s">
        <v>1580</v>
      </c>
      <c r="H1966" s="199" t="s">
        <v>5</v>
      </c>
      <c r="I1966" s="200"/>
      <c r="L1966" s="195"/>
      <c r="M1966" s="201"/>
      <c r="N1966" s="202"/>
      <c r="O1966" s="202"/>
      <c r="P1966" s="202"/>
      <c r="Q1966" s="202"/>
      <c r="R1966" s="202"/>
      <c r="S1966" s="202"/>
      <c r="T1966" s="203"/>
      <c r="AT1966" s="199" t="s">
        <v>196</v>
      </c>
      <c r="AU1966" s="199" t="s">
        <v>80</v>
      </c>
      <c r="AV1966" s="12" t="s">
        <v>24</v>
      </c>
      <c r="AW1966" s="12" t="s">
        <v>37</v>
      </c>
      <c r="AX1966" s="12" t="s">
        <v>73</v>
      </c>
      <c r="AY1966" s="199" t="s">
        <v>187</v>
      </c>
    </row>
    <row r="1967" spans="2:65" s="12" customFormat="1">
      <c r="B1967" s="195"/>
      <c r="D1967" s="196" t="s">
        <v>196</v>
      </c>
      <c r="E1967" s="197" t="s">
        <v>5</v>
      </c>
      <c r="F1967" s="198" t="s">
        <v>1581</v>
      </c>
      <c r="H1967" s="199" t="s">
        <v>5</v>
      </c>
      <c r="I1967" s="200"/>
      <c r="L1967" s="195"/>
      <c r="M1967" s="201"/>
      <c r="N1967" s="202"/>
      <c r="O1967" s="202"/>
      <c r="P1967" s="202"/>
      <c r="Q1967" s="202"/>
      <c r="R1967" s="202"/>
      <c r="S1967" s="202"/>
      <c r="T1967" s="203"/>
      <c r="AT1967" s="199" t="s">
        <v>196</v>
      </c>
      <c r="AU1967" s="199" t="s">
        <v>80</v>
      </c>
      <c r="AV1967" s="12" t="s">
        <v>24</v>
      </c>
      <c r="AW1967" s="12" t="s">
        <v>37</v>
      </c>
      <c r="AX1967" s="12" t="s">
        <v>73</v>
      </c>
      <c r="AY1967" s="199" t="s">
        <v>187</v>
      </c>
    </row>
    <row r="1968" spans="2:65" s="13" customFormat="1">
      <c r="B1968" s="204"/>
      <c r="D1968" s="196" t="s">
        <v>196</v>
      </c>
      <c r="E1968" s="205" t="s">
        <v>5</v>
      </c>
      <c r="F1968" s="206" t="s">
        <v>317</v>
      </c>
      <c r="H1968" s="207">
        <v>20</v>
      </c>
      <c r="I1968" s="208"/>
      <c r="L1968" s="204"/>
      <c r="M1968" s="209"/>
      <c r="N1968" s="210"/>
      <c r="O1968" s="210"/>
      <c r="P1968" s="210"/>
      <c r="Q1968" s="210"/>
      <c r="R1968" s="210"/>
      <c r="S1968" s="210"/>
      <c r="T1968" s="211"/>
      <c r="AT1968" s="205" t="s">
        <v>196</v>
      </c>
      <c r="AU1968" s="205" t="s">
        <v>80</v>
      </c>
      <c r="AV1968" s="13" t="s">
        <v>80</v>
      </c>
      <c r="AW1968" s="13" t="s">
        <v>37</v>
      </c>
      <c r="AX1968" s="13" t="s">
        <v>73</v>
      </c>
      <c r="AY1968" s="205" t="s">
        <v>187</v>
      </c>
    </row>
    <row r="1969" spans="2:65" s="14" customFormat="1">
      <c r="B1969" s="212"/>
      <c r="D1969" s="196" t="s">
        <v>196</v>
      </c>
      <c r="E1969" s="213" t="s">
        <v>5</v>
      </c>
      <c r="F1969" s="214" t="s">
        <v>201</v>
      </c>
      <c r="H1969" s="215">
        <v>20</v>
      </c>
      <c r="I1969" s="216"/>
      <c r="L1969" s="212"/>
      <c r="M1969" s="217"/>
      <c r="N1969" s="218"/>
      <c r="O1969" s="218"/>
      <c r="P1969" s="218"/>
      <c r="Q1969" s="218"/>
      <c r="R1969" s="218"/>
      <c r="S1969" s="218"/>
      <c r="T1969" s="219"/>
      <c r="AT1969" s="213" t="s">
        <v>196</v>
      </c>
      <c r="AU1969" s="213" t="s">
        <v>80</v>
      </c>
      <c r="AV1969" s="14" t="s">
        <v>202</v>
      </c>
      <c r="AW1969" s="14" t="s">
        <v>37</v>
      </c>
      <c r="AX1969" s="14" t="s">
        <v>73</v>
      </c>
      <c r="AY1969" s="213" t="s">
        <v>187</v>
      </c>
    </row>
    <row r="1970" spans="2:65" s="15" customFormat="1">
      <c r="B1970" s="220"/>
      <c r="D1970" s="221" t="s">
        <v>196</v>
      </c>
      <c r="E1970" s="222" t="s">
        <v>5</v>
      </c>
      <c r="F1970" s="223" t="s">
        <v>203</v>
      </c>
      <c r="H1970" s="224">
        <v>20</v>
      </c>
      <c r="I1970" s="225"/>
      <c r="L1970" s="220"/>
      <c r="M1970" s="226"/>
      <c r="N1970" s="227"/>
      <c r="O1970" s="227"/>
      <c r="P1970" s="227"/>
      <c r="Q1970" s="227"/>
      <c r="R1970" s="227"/>
      <c r="S1970" s="227"/>
      <c r="T1970" s="228"/>
      <c r="AT1970" s="229" t="s">
        <v>196</v>
      </c>
      <c r="AU1970" s="229" t="s">
        <v>80</v>
      </c>
      <c r="AV1970" s="15" t="s">
        <v>194</v>
      </c>
      <c r="AW1970" s="15" t="s">
        <v>37</v>
      </c>
      <c r="AX1970" s="15" t="s">
        <v>24</v>
      </c>
      <c r="AY1970" s="229" t="s">
        <v>187</v>
      </c>
    </row>
    <row r="1971" spans="2:65" s="1" customFormat="1" ht="31.5" customHeight="1">
      <c r="B1971" s="182"/>
      <c r="C1971" s="183" t="s">
        <v>1582</v>
      </c>
      <c r="D1971" s="183" t="s">
        <v>189</v>
      </c>
      <c r="E1971" s="184" t="s">
        <v>1583</v>
      </c>
      <c r="F1971" s="185" t="s">
        <v>1584</v>
      </c>
      <c r="G1971" s="186" t="s">
        <v>305</v>
      </c>
      <c r="H1971" s="187">
        <v>20.605</v>
      </c>
      <c r="I1971" s="188"/>
      <c r="J1971" s="189">
        <f>ROUND(I1971*H1971,2)</f>
        <v>0</v>
      </c>
      <c r="K1971" s="185" t="s">
        <v>193</v>
      </c>
      <c r="L1971" s="42"/>
      <c r="M1971" s="190" t="s">
        <v>5</v>
      </c>
      <c r="N1971" s="191" t="s">
        <v>44</v>
      </c>
      <c r="O1971" s="43"/>
      <c r="P1971" s="192">
        <f>O1971*H1971</f>
        <v>0</v>
      </c>
      <c r="Q1971" s="192">
        <v>9.0000000000000006E-5</v>
      </c>
      <c r="R1971" s="192">
        <f>Q1971*H1971</f>
        <v>1.8544500000000001E-3</v>
      </c>
      <c r="S1971" s="192">
        <v>0</v>
      </c>
      <c r="T1971" s="193">
        <f>S1971*H1971</f>
        <v>0</v>
      </c>
      <c r="AR1971" s="25" t="s">
        <v>126</v>
      </c>
      <c r="AT1971" s="25" t="s">
        <v>189</v>
      </c>
      <c r="AU1971" s="25" t="s">
        <v>80</v>
      </c>
      <c r="AY1971" s="25" t="s">
        <v>187</v>
      </c>
      <c r="BE1971" s="194">
        <f>IF(N1971="základní",J1971,0)</f>
        <v>0</v>
      </c>
      <c r="BF1971" s="194">
        <f>IF(N1971="snížená",J1971,0)</f>
        <v>0</v>
      </c>
      <c r="BG1971" s="194">
        <f>IF(N1971="zákl. přenesená",J1971,0)</f>
        <v>0</v>
      </c>
      <c r="BH1971" s="194">
        <f>IF(N1971="sníž. přenesená",J1971,0)</f>
        <v>0</v>
      </c>
      <c r="BI1971" s="194">
        <f>IF(N1971="nulová",J1971,0)</f>
        <v>0</v>
      </c>
      <c r="BJ1971" s="25" t="s">
        <v>24</v>
      </c>
      <c r="BK1971" s="194">
        <f>ROUND(I1971*H1971,2)</f>
        <v>0</v>
      </c>
      <c r="BL1971" s="25" t="s">
        <v>126</v>
      </c>
      <c r="BM1971" s="25" t="s">
        <v>1585</v>
      </c>
    </row>
    <row r="1972" spans="2:65" s="12" customFormat="1">
      <c r="B1972" s="195"/>
      <c r="D1972" s="196" t="s">
        <v>196</v>
      </c>
      <c r="E1972" s="197" t="s">
        <v>5</v>
      </c>
      <c r="F1972" s="198" t="s">
        <v>1586</v>
      </c>
      <c r="H1972" s="199" t="s">
        <v>5</v>
      </c>
      <c r="I1972" s="200"/>
      <c r="L1972" s="195"/>
      <c r="M1972" s="201"/>
      <c r="N1972" s="202"/>
      <c r="O1972" s="202"/>
      <c r="P1972" s="202"/>
      <c r="Q1972" s="202"/>
      <c r="R1972" s="202"/>
      <c r="S1972" s="202"/>
      <c r="T1972" s="203"/>
      <c r="AT1972" s="199" t="s">
        <v>196</v>
      </c>
      <c r="AU1972" s="199" t="s">
        <v>80</v>
      </c>
      <c r="AV1972" s="12" t="s">
        <v>24</v>
      </c>
      <c r="AW1972" s="12" t="s">
        <v>37</v>
      </c>
      <c r="AX1972" s="12" t="s">
        <v>73</v>
      </c>
      <c r="AY1972" s="199" t="s">
        <v>187</v>
      </c>
    </row>
    <row r="1973" spans="2:65" s="12" customFormat="1">
      <c r="B1973" s="195"/>
      <c r="D1973" s="196" t="s">
        <v>196</v>
      </c>
      <c r="E1973" s="197" t="s">
        <v>5</v>
      </c>
      <c r="F1973" s="198" t="s">
        <v>1410</v>
      </c>
      <c r="H1973" s="199" t="s">
        <v>5</v>
      </c>
      <c r="I1973" s="200"/>
      <c r="L1973" s="195"/>
      <c r="M1973" s="201"/>
      <c r="N1973" s="202"/>
      <c r="O1973" s="202"/>
      <c r="P1973" s="202"/>
      <c r="Q1973" s="202"/>
      <c r="R1973" s="202"/>
      <c r="S1973" s="202"/>
      <c r="T1973" s="203"/>
      <c r="AT1973" s="199" t="s">
        <v>196</v>
      </c>
      <c r="AU1973" s="199" t="s">
        <v>80</v>
      </c>
      <c r="AV1973" s="12" t="s">
        <v>24</v>
      </c>
      <c r="AW1973" s="12" t="s">
        <v>37</v>
      </c>
      <c r="AX1973" s="12" t="s">
        <v>73</v>
      </c>
      <c r="AY1973" s="199" t="s">
        <v>187</v>
      </c>
    </row>
    <row r="1974" spans="2:65" s="13" customFormat="1">
      <c r="B1974" s="204"/>
      <c r="D1974" s="196" t="s">
        <v>196</v>
      </c>
      <c r="E1974" s="205" t="s">
        <v>5</v>
      </c>
      <c r="F1974" s="206" t="s">
        <v>1587</v>
      </c>
      <c r="H1974" s="207">
        <v>12.345000000000001</v>
      </c>
      <c r="I1974" s="208"/>
      <c r="L1974" s="204"/>
      <c r="M1974" s="209"/>
      <c r="N1974" s="210"/>
      <c r="O1974" s="210"/>
      <c r="P1974" s="210"/>
      <c r="Q1974" s="210"/>
      <c r="R1974" s="210"/>
      <c r="S1974" s="210"/>
      <c r="T1974" s="211"/>
      <c r="AT1974" s="205" t="s">
        <v>196</v>
      </c>
      <c r="AU1974" s="205" t="s">
        <v>80</v>
      </c>
      <c r="AV1974" s="13" t="s">
        <v>80</v>
      </c>
      <c r="AW1974" s="13" t="s">
        <v>37</v>
      </c>
      <c r="AX1974" s="13" t="s">
        <v>73</v>
      </c>
      <c r="AY1974" s="205" t="s">
        <v>187</v>
      </c>
    </row>
    <row r="1975" spans="2:65" s="13" customFormat="1">
      <c r="B1975" s="204"/>
      <c r="D1975" s="196" t="s">
        <v>196</v>
      </c>
      <c r="E1975" s="205" t="s">
        <v>5</v>
      </c>
      <c r="F1975" s="206" t="s">
        <v>1588</v>
      </c>
      <c r="H1975" s="207">
        <v>8.26</v>
      </c>
      <c r="I1975" s="208"/>
      <c r="L1975" s="204"/>
      <c r="M1975" s="209"/>
      <c r="N1975" s="210"/>
      <c r="O1975" s="210"/>
      <c r="P1975" s="210"/>
      <c r="Q1975" s="210"/>
      <c r="R1975" s="210"/>
      <c r="S1975" s="210"/>
      <c r="T1975" s="211"/>
      <c r="AT1975" s="205" t="s">
        <v>196</v>
      </c>
      <c r="AU1975" s="205" t="s">
        <v>80</v>
      </c>
      <c r="AV1975" s="13" t="s">
        <v>80</v>
      </c>
      <c r="AW1975" s="13" t="s">
        <v>37</v>
      </c>
      <c r="AX1975" s="13" t="s">
        <v>73</v>
      </c>
      <c r="AY1975" s="205" t="s">
        <v>187</v>
      </c>
    </row>
    <row r="1976" spans="2:65" s="14" customFormat="1">
      <c r="B1976" s="212"/>
      <c r="D1976" s="196" t="s">
        <v>196</v>
      </c>
      <c r="E1976" s="213" t="s">
        <v>5</v>
      </c>
      <c r="F1976" s="214" t="s">
        <v>201</v>
      </c>
      <c r="H1976" s="215">
        <v>20.605</v>
      </c>
      <c r="I1976" s="216"/>
      <c r="L1976" s="212"/>
      <c r="M1976" s="217"/>
      <c r="N1976" s="218"/>
      <c r="O1976" s="218"/>
      <c r="P1976" s="218"/>
      <c r="Q1976" s="218"/>
      <c r="R1976" s="218"/>
      <c r="S1976" s="218"/>
      <c r="T1976" s="219"/>
      <c r="AT1976" s="213" t="s">
        <v>196</v>
      </c>
      <c r="AU1976" s="213" t="s">
        <v>80</v>
      </c>
      <c r="AV1976" s="14" t="s">
        <v>202</v>
      </c>
      <c r="AW1976" s="14" t="s">
        <v>37</v>
      </c>
      <c r="AX1976" s="14" t="s">
        <v>73</v>
      </c>
      <c r="AY1976" s="213" t="s">
        <v>187</v>
      </c>
    </row>
    <row r="1977" spans="2:65" s="15" customFormat="1">
      <c r="B1977" s="220"/>
      <c r="D1977" s="221" t="s">
        <v>196</v>
      </c>
      <c r="E1977" s="222" t="s">
        <v>5</v>
      </c>
      <c r="F1977" s="223" t="s">
        <v>203</v>
      </c>
      <c r="H1977" s="224">
        <v>20.605</v>
      </c>
      <c r="I1977" s="225"/>
      <c r="L1977" s="220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196</v>
      </c>
      <c r="AU1977" s="229" t="s">
        <v>80</v>
      </c>
      <c r="AV1977" s="15" t="s">
        <v>194</v>
      </c>
      <c r="AW1977" s="15" t="s">
        <v>37</v>
      </c>
      <c r="AX1977" s="15" t="s">
        <v>24</v>
      </c>
      <c r="AY1977" s="229" t="s">
        <v>187</v>
      </c>
    </row>
    <row r="1978" spans="2:65" s="1" customFormat="1" ht="22.5" customHeight="1">
      <c r="B1978" s="182"/>
      <c r="C1978" s="230" t="s">
        <v>1589</v>
      </c>
      <c r="D1978" s="230" t="s">
        <v>269</v>
      </c>
      <c r="E1978" s="231" t="s">
        <v>1570</v>
      </c>
      <c r="F1978" s="232" t="s">
        <v>1571</v>
      </c>
      <c r="G1978" s="233" t="s">
        <v>410</v>
      </c>
      <c r="H1978" s="234">
        <v>87.406000000000006</v>
      </c>
      <c r="I1978" s="235"/>
      <c r="J1978" s="236">
        <f>ROUND(I1978*H1978,2)</f>
        <v>0</v>
      </c>
      <c r="K1978" s="232" t="s">
        <v>193</v>
      </c>
      <c r="L1978" s="237"/>
      <c r="M1978" s="238" t="s">
        <v>5</v>
      </c>
      <c r="N1978" s="239" t="s">
        <v>44</v>
      </c>
      <c r="O1978" s="43"/>
      <c r="P1978" s="192">
        <f>O1978*H1978</f>
        <v>0</v>
      </c>
      <c r="Q1978" s="192">
        <v>1.33E-3</v>
      </c>
      <c r="R1978" s="192">
        <f>Q1978*H1978</f>
        <v>0.11624998</v>
      </c>
      <c r="S1978" s="192">
        <v>0</v>
      </c>
      <c r="T1978" s="193">
        <f>S1978*H1978</f>
        <v>0</v>
      </c>
      <c r="AR1978" s="25" t="s">
        <v>395</v>
      </c>
      <c r="AT1978" s="25" t="s">
        <v>269</v>
      </c>
      <c r="AU1978" s="25" t="s">
        <v>80</v>
      </c>
      <c r="AY1978" s="25" t="s">
        <v>187</v>
      </c>
      <c r="BE1978" s="194">
        <f>IF(N1978="základní",J1978,0)</f>
        <v>0</v>
      </c>
      <c r="BF1978" s="194">
        <f>IF(N1978="snížená",J1978,0)</f>
        <v>0</v>
      </c>
      <c r="BG1978" s="194">
        <f>IF(N1978="zákl. přenesená",J1978,0)</f>
        <v>0</v>
      </c>
      <c r="BH1978" s="194">
        <f>IF(N1978="sníž. přenesená",J1978,0)</f>
        <v>0</v>
      </c>
      <c r="BI1978" s="194">
        <f>IF(N1978="nulová",J1978,0)</f>
        <v>0</v>
      </c>
      <c r="BJ1978" s="25" t="s">
        <v>24</v>
      </c>
      <c r="BK1978" s="194">
        <f>ROUND(I1978*H1978,2)</f>
        <v>0</v>
      </c>
      <c r="BL1978" s="25" t="s">
        <v>126</v>
      </c>
      <c r="BM1978" s="25" t="s">
        <v>1590</v>
      </c>
    </row>
    <row r="1979" spans="2:65" s="1" customFormat="1" ht="27">
      <c r="B1979" s="42"/>
      <c r="D1979" s="196" t="s">
        <v>417</v>
      </c>
      <c r="F1979" s="243" t="s">
        <v>1573</v>
      </c>
      <c r="I1979" s="244"/>
      <c r="L1979" s="42"/>
      <c r="M1979" s="245"/>
      <c r="N1979" s="43"/>
      <c r="O1979" s="43"/>
      <c r="P1979" s="43"/>
      <c r="Q1979" s="43"/>
      <c r="R1979" s="43"/>
      <c r="S1979" s="43"/>
      <c r="T1979" s="71"/>
      <c r="AT1979" s="25" t="s">
        <v>417</v>
      </c>
      <c r="AU1979" s="25" t="s">
        <v>80</v>
      </c>
    </row>
    <row r="1980" spans="2:65" s="12" customFormat="1">
      <c r="B1980" s="195"/>
      <c r="D1980" s="196" t="s">
        <v>196</v>
      </c>
      <c r="E1980" s="197" t="s">
        <v>5</v>
      </c>
      <c r="F1980" s="198" t="s">
        <v>1574</v>
      </c>
      <c r="H1980" s="199" t="s">
        <v>5</v>
      </c>
      <c r="I1980" s="200"/>
      <c r="L1980" s="195"/>
      <c r="M1980" s="201"/>
      <c r="N1980" s="202"/>
      <c r="O1980" s="202"/>
      <c r="P1980" s="202"/>
      <c r="Q1980" s="202"/>
      <c r="R1980" s="202"/>
      <c r="S1980" s="202"/>
      <c r="T1980" s="203"/>
      <c r="AT1980" s="199" t="s">
        <v>196</v>
      </c>
      <c r="AU1980" s="199" t="s">
        <v>80</v>
      </c>
      <c r="AV1980" s="12" t="s">
        <v>24</v>
      </c>
      <c r="AW1980" s="12" t="s">
        <v>37</v>
      </c>
      <c r="AX1980" s="12" t="s">
        <v>73</v>
      </c>
      <c r="AY1980" s="199" t="s">
        <v>187</v>
      </c>
    </row>
    <row r="1981" spans="2:65" s="13" customFormat="1">
      <c r="B1981" s="204"/>
      <c r="D1981" s="196" t="s">
        <v>196</v>
      </c>
      <c r="E1981" s="205" t="s">
        <v>5</v>
      </c>
      <c r="F1981" s="206" t="s">
        <v>1591</v>
      </c>
      <c r="H1981" s="207">
        <v>87.406000000000006</v>
      </c>
      <c r="I1981" s="208"/>
      <c r="L1981" s="204"/>
      <c r="M1981" s="209"/>
      <c r="N1981" s="210"/>
      <c r="O1981" s="210"/>
      <c r="P1981" s="210"/>
      <c r="Q1981" s="210"/>
      <c r="R1981" s="210"/>
      <c r="S1981" s="210"/>
      <c r="T1981" s="211"/>
      <c r="AT1981" s="205" t="s">
        <v>196</v>
      </c>
      <c r="AU1981" s="205" t="s">
        <v>80</v>
      </c>
      <c r="AV1981" s="13" t="s">
        <v>80</v>
      </c>
      <c r="AW1981" s="13" t="s">
        <v>37</v>
      </c>
      <c r="AX1981" s="13" t="s">
        <v>73</v>
      </c>
      <c r="AY1981" s="205" t="s">
        <v>187</v>
      </c>
    </row>
    <row r="1982" spans="2:65" s="14" customFormat="1">
      <c r="B1982" s="212"/>
      <c r="D1982" s="196" t="s">
        <v>196</v>
      </c>
      <c r="E1982" s="213" t="s">
        <v>5</v>
      </c>
      <c r="F1982" s="214" t="s">
        <v>201</v>
      </c>
      <c r="H1982" s="215">
        <v>87.406000000000006</v>
      </c>
      <c r="I1982" s="216"/>
      <c r="L1982" s="212"/>
      <c r="M1982" s="217"/>
      <c r="N1982" s="218"/>
      <c r="O1982" s="218"/>
      <c r="P1982" s="218"/>
      <c r="Q1982" s="218"/>
      <c r="R1982" s="218"/>
      <c r="S1982" s="218"/>
      <c r="T1982" s="219"/>
      <c r="AT1982" s="213" t="s">
        <v>196</v>
      </c>
      <c r="AU1982" s="213" t="s">
        <v>80</v>
      </c>
      <c r="AV1982" s="14" t="s">
        <v>202</v>
      </c>
      <c r="AW1982" s="14" t="s">
        <v>37</v>
      </c>
      <c r="AX1982" s="14" t="s">
        <v>73</v>
      </c>
      <c r="AY1982" s="213" t="s">
        <v>187</v>
      </c>
    </row>
    <row r="1983" spans="2:65" s="15" customFormat="1">
      <c r="B1983" s="220"/>
      <c r="D1983" s="221" t="s">
        <v>196</v>
      </c>
      <c r="E1983" s="222" t="s">
        <v>5</v>
      </c>
      <c r="F1983" s="223" t="s">
        <v>203</v>
      </c>
      <c r="H1983" s="224">
        <v>87.406000000000006</v>
      </c>
      <c r="I1983" s="225"/>
      <c r="L1983" s="220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196</v>
      </c>
      <c r="AU1983" s="229" t="s">
        <v>80</v>
      </c>
      <c r="AV1983" s="15" t="s">
        <v>194</v>
      </c>
      <c r="AW1983" s="15" t="s">
        <v>37</v>
      </c>
      <c r="AX1983" s="15" t="s">
        <v>24</v>
      </c>
      <c r="AY1983" s="229" t="s">
        <v>187</v>
      </c>
    </row>
    <row r="1984" spans="2:65" s="1" customFormat="1" ht="31.5" customHeight="1">
      <c r="B1984" s="182"/>
      <c r="C1984" s="183" t="s">
        <v>1592</v>
      </c>
      <c r="D1984" s="183" t="s">
        <v>189</v>
      </c>
      <c r="E1984" s="184" t="s">
        <v>1593</v>
      </c>
      <c r="F1984" s="185" t="s">
        <v>1594</v>
      </c>
      <c r="G1984" s="186" t="s">
        <v>305</v>
      </c>
      <c r="H1984" s="187">
        <v>4.7</v>
      </c>
      <c r="I1984" s="188"/>
      <c r="J1984" s="189">
        <f>ROUND(I1984*H1984,2)</f>
        <v>0</v>
      </c>
      <c r="K1984" s="185" t="s">
        <v>193</v>
      </c>
      <c r="L1984" s="42"/>
      <c r="M1984" s="190" t="s">
        <v>5</v>
      </c>
      <c r="N1984" s="191" t="s">
        <v>44</v>
      </c>
      <c r="O1984" s="43"/>
      <c r="P1984" s="192">
        <f>O1984*H1984</f>
        <v>0</v>
      </c>
      <c r="Q1984" s="192">
        <v>1.8600000000000001E-5</v>
      </c>
      <c r="R1984" s="192">
        <f>Q1984*H1984</f>
        <v>8.7420000000000013E-5</v>
      </c>
      <c r="S1984" s="192">
        <v>0</v>
      </c>
      <c r="T1984" s="193">
        <f>S1984*H1984</f>
        <v>0</v>
      </c>
      <c r="AR1984" s="25" t="s">
        <v>126</v>
      </c>
      <c r="AT1984" s="25" t="s">
        <v>189</v>
      </c>
      <c r="AU1984" s="25" t="s">
        <v>80</v>
      </c>
      <c r="AY1984" s="25" t="s">
        <v>187</v>
      </c>
      <c r="BE1984" s="194">
        <f>IF(N1984="základní",J1984,0)</f>
        <v>0</v>
      </c>
      <c r="BF1984" s="194">
        <f>IF(N1984="snížená",J1984,0)</f>
        <v>0</v>
      </c>
      <c r="BG1984" s="194">
        <f>IF(N1984="zákl. přenesená",J1984,0)</f>
        <v>0</v>
      </c>
      <c r="BH1984" s="194">
        <f>IF(N1984="sníž. přenesená",J1984,0)</f>
        <v>0</v>
      </c>
      <c r="BI1984" s="194">
        <f>IF(N1984="nulová",J1984,0)</f>
        <v>0</v>
      </c>
      <c r="BJ1984" s="25" t="s">
        <v>24</v>
      </c>
      <c r="BK1984" s="194">
        <f>ROUND(I1984*H1984,2)</f>
        <v>0</v>
      </c>
      <c r="BL1984" s="25" t="s">
        <v>126</v>
      </c>
      <c r="BM1984" s="25" t="s">
        <v>1595</v>
      </c>
    </row>
    <row r="1985" spans="2:65" s="12" customFormat="1">
      <c r="B1985" s="195"/>
      <c r="D1985" s="196" t="s">
        <v>196</v>
      </c>
      <c r="E1985" s="197" t="s">
        <v>5</v>
      </c>
      <c r="F1985" s="198" t="s">
        <v>1596</v>
      </c>
      <c r="H1985" s="199" t="s">
        <v>5</v>
      </c>
      <c r="I1985" s="200"/>
      <c r="L1985" s="195"/>
      <c r="M1985" s="201"/>
      <c r="N1985" s="202"/>
      <c r="O1985" s="202"/>
      <c r="P1985" s="202"/>
      <c r="Q1985" s="202"/>
      <c r="R1985" s="202"/>
      <c r="S1985" s="202"/>
      <c r="T1985" s="203"/>
      <c r="AT1985" s="199" t="s">
        <v>196</v>
      </c>
      <c r="AU1985" s="199" t="s">
        <v>80</v>
      </c>
      <c r="AV1985" s="12" t="s">
        <v>24</v>
      </c>
      <c r="AW1985" s="12" t="s">
        <v>37</v>
      </c>
      <c r="AX1985" s="12" t="s">
        <v>73</v>
      </c>
      <c r="AY1985" s="199" t="s">
        <v>187</v>
      </c>
    </row>
    <row r="1986" spans="2:65" s="12" customFormat="1">
      <c r="B1986" s="195"/>
      <c r="D1986" s="196" t="s">
        <v>196</v>
      </c>
      <c r="E1986" s="197" t="s">
        <v>5</v>
      </c>
      <c r="F1986" s="198" t="s">
        <v>1410</v>
      </c>
      <c r="H1986" s="199" t="s">
        <v>5</v>
      </c>
      <c r="I1986" s="200"/>
      <c r="L1986" s="195"/>
      <c r="M1986" s="201"/>
      <c r="N1986" s="202"/>
      <c r="O1986" s="202"/>
      <c r="P1986" s="202"/>
      <c r="Q1986" s="202"/>
      <c r="R1986" s="202"/>
      <c r="S1986" s="202"/>
      <c r="T1986" s="203"/>
      <c r="AT1986" s="199" t="s">
        <v>196</v>
      </c>
      <c r="AU1986" s="199" t="s">
        <v>80</v>
      </c>
      <c r="AV1986" s="12" t="s">
        <v>24</v>
      </c>
      <c r="AW1986" s="12" t="s">
        <v>37</v>
      </c>
      <c r="AX1986" s="12" t="s">
        <v>73</v>
      </c>
      <c r="AY1986" s="199" t="s">
        <v>187</v>
      </c>
    </row>
    <row r="1987" spans="2:65" s="13" customFormat="1">
      <c r="B1987" s="204"/>
      <c r="D1987" s="196" t="s">
        <v>196</v>
      </c>
      <c r="E1987" s="205" t="s">
        <v>5</v>
      </c>
      <c r="F1987" s="206" t="s">
        <v>1597</v>
      </c>
      <c r="H1987" s="207">
        <v>4.7</v>
      </c>
      <c r="I1987" s="208"/>
      <c r="L1987" s="204"/>
      <c r="M1987" s="209"/>
      <c r="N1987" s="210"/>
      <c r="O1987" s="210"/>
      <c r="P1987" s="210"/>
      <c r="Q1987" s="210"/>
      <c r="R1987" s="210"/>
      <c r="S1987" s="210"/>
      <c r="T1987" s="211"/>
      <c r="AT1987" s="205" t="s">
        <v>196</v>
      </c>
      <c r="AU1987" s="205" t="s">
        <v>80</v>
      </c>
      <c r="AV1987" s="13" t="s">
        <v>80</v>
      </c>
      <c r="AW1987" s="13" t="s">
        <v>37</v>
      </c>
      <c r="AX1987" s="13" t="s">
        <v>73</v>
      </c>
      <c r="AY1987" s="205" t="s">
        <v>187</v>
      </c>
    </row>
    <row r="1988" spans="2:65" s="14" customFormat="1">
      <c r="B1988" s="212"/>
      <c r="D1988" s="196" t="s">
        <v>196</v>
      </c>
      <c r="E1988" s="213" t="s">
        <v>5</v>
      </c>
      <c r="F1988" s="214" t="s">
        <v>201</v>
      </c>
      <c r="H1988" s="215">
        <v>4.7</v>
      </c>
      <c r="I1988" s="216"/>
      <c r="L1988" s="212"/>
      <c r="M1988" s="217"/>
      <c r="N1988" s="218"/>
      <c r="O1988" s="218"/>
      <c r="P1988" s="218"/>
      <c r="Q1988" s="218"/>
      <c r="R1988" s="218"/>
      <c r="S1988" s="218"/>
      <c r="T1988" s="219"/>
      <c r="AT1988" s="213" t="s">
        <v>196</v>
      </c>
      <c r="AU1988" s="213" t="s">
        <v>80</v>
      </c>
      <c r="AV1988" s="14" t="s">
        <v>202</v>
      </c>
      <c r="AW1988" s="14" t="s">
        <v>37</v>
      </c>
      <c r="AX1988" s="14" t="s">
        <v>73</v>
      </c>
      <c r="AY1988" s="213" t="s">
        <v>187</v>
      </c>
    </row>
    <row r="1989" spans="2:65" s="15" customFormat="1">
      <c r="B1989" s="220"/>
      <c r="D1989" s="221" t="s">
        <v>196</v>
      </c>
      <c r="E1989" s="222" t="s">
        <v>5</v>
      </c>
      <c r="F1989" s="223" t="s">
        <v>203</v>
      </c>
      <c r="H1989" s="224">
        <v>4.7</v>
      </c>
      <c r="I1989" s="225"/>
      <c r="L1989" s="220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196</v>
      </c>
      <c r="AU1989" s="229" t="s">
        <v>80</v>
      </c>
      <c r="AV1989" s="15" t="s">
        <v>194</v>
      </c>
      <c r="AW1989" s="15" t="s">
        <v>37</v>
      </c>
      <c r="AX1989" s="15" t="s">
        <v>24</v>
      </c>
      <c r="AY1989" s="229" t="s">
        <v>187</v>
      </c>
    </row>
    <row r="1990" spans="2:65" s="1" customFormat="1" ht="22.5" customHeight="1">
      <c r="B1990" s="182"/>
      <c r="C1990" s="230" t="s">
        <v>1598</v>
      </c>
      <c r="D1990" s="230" t="s">
        <v>269</v>
      </c>
      <c r="E1990" s="231" t="s">
        <v>1570</v>
      </c>
      <c r="F1990" s="232" t="s">
        <v>1571</v>
      </c>
      <c r="G1990" s="233" t="s">
        <v>410</v>
      </c>
      <c r="H1990" s="234">
        <v>19.937000000000001</v>
      </c>
      <c r="I1990" s="235"/>
      <c r="J1990" s="236">
        <f>ROUND(I1990*H1990,2)</f>
        <v>0</v>
      </c>
      <c r="K1990" s="232" t="s">
        <v>193</v>
      </c>
      <c r="L1990" s="237"/>
      <c r="M1990" s="238" t="s">
        <v>5</v>
      </c>
      <c r="N1990" s="239" t="s">
        <v>44</v>
      </c>
      <c r="O1990" s="43"/>
      <c r="P1990" s="192">
        <f>O1990*H1990</f>
        <v>0</v>
      </c>
      <c r="Q1990" s="192">
        <v>1.33E-3</v>
      </c>
      <c r="R1990" s="192">
        <f>Q1990*H1990</f>
        <v>2.6516210000000002E-2</v>
      </c>
      <c r="S1990" s="192">
        <v>0</v>
      </c>
      <c r="T1990" s="193">
        <f>S1990*H1990</f>
        <v>0</v>
      </c>
      <c r="AR1990" s="25" t="s">
        <v>395</v>
      </c>
      <c r="AT1990" s="25" t="s">
        <v>269</v>
      </c>
      <c r="AU1990" s="25" t="s">
        <v>80</v>
      </c>
      <c r="AY1990" s="25" t="s">
        <v>187</v>
      </c>
      <c r="BE1990" s="194">
        <f>IF(N1990="základní",J1990,0)</f>
        <v>0</v>
      </c>
      <c r="BF1990" s="194">
        <f>IF(N1990="snížená",J1990,0)</f>
        <v>0</v>
      </c>
      <c r="BG1990" s="194">
        <f>IF(N1990="zákl. přenesená",J1990,0)</f>
        <v>0</v>
      </c>
      <c r="BH1990" s="194">
        <f>IF(N1990="sníž. přenesená",J1990,0)</f>
        <v>0</v>
      </c>
      <c r="BI1990" s="194">
        <f>IF(N1990="nulová",J1990,0)</f>
        <v>0</v>
      </c>
      <c r="BJ1990" s="25" t="s">
        <v>24</v>
      </c>
      <c r="BK1990" s="194">
        <f>ROUND(I1990*H1990,2)</f>
        <v>0</v>
      </c>
      <c r="BL1990" s="25" t="s">
        <v>126</v>
      </c>
      <c r="BM1990" s="25" t="s">
        <v>1599</v>
      </c>
    </row>
    <row r="1991" spans="2:65" s="1" customFormat="1" ht="27">
      <c r="B1991" s="42"/>
      <c r="D1991" s="196" t="s">
        <v>417</v>
      </c>
      <c r="F1991" s="243" t="s">
        <v>1573</v>
      </c>
      <c r="I1991" s="244"/>
      <c r="L1991" s="42"/>
      <c r="M1991" s="245"/>
      <c r="N1991" s="43"/>
      <c r="O1991" s="43"/>
      <c r="P1991" s="43"/>
      <c r="Q1991" s="43"/>
      <c r="R1991" s="43"/>
      <c r="S1991" s="43"/>
      <c r="T1991" s="71"/>
      <c r="AT1991" s="25" t="s">
        <v>417</v>
      </c>
      <c r="AU1991" s="25" t="s">
        <v>80</v>
      </c>
    </row>
    <row r="1992" spans="2:65" s="12" customFormat="1">
      <c r="B1992" s="195"/>
      <c r="D1992" s="196" t="s">
        <v>196</v>
      </c>
      <c r="E1992" s="197" t="s">
        <v>5</v>
      </c>
      <c r="F1992" s="198" t="s">
        <v>1574</v>
      </c>
      <c r="H1992" s="199" t="s">
        <v>5</v>
      </c>
      <c r="I1992" s="200"/>
      <c r="L1992" s="195"/>
      <c r="M1992" s="201"/>
      <c r="N1992" s="202"/>
      <c r="O1992" s="202"/>
      <c r="P1992" s="202"/>
      <c r="Q1992" s="202"/>
      <c r="R1992" s="202"/>
      <c r="S1992" s="202"/>
      <c r="T1992" s="203"/>
      <c r="AT1992" s="199" t="s">
        <v>196</v>
      </c>
      <c r="AU1992" s="199" t="s">
        <v>80</v>
      </c>
      <c r="AV1992" s="12" t="s">
        <v>24</v>
      </c>
      <c r="AW1992" s="12" t="s">
        <v>37</v>
      </c>
      <c r="AX1992" s="12" t="s">
        <v>73</v>
      </c>
      <c r="AY1992" s="199" t="s">
        <v>187</v>
      </c>
    </row>
    <row r="1993" spans="2:65" s="13" customFormat="1">
      <c r="B1993" s="204"/>
      <c r="D1993" s="196" t="s">
        <v>196</v>
      </c>
      <c r="E1993" s="205" t="s">
        <v>5</v>
      </c>
      <c r="F1993" s="206" t="s">
        <v>1600</v>
      </c>
      <c r="H1993" s="207">
        <v>19.937000000000001</v>
      </c>
      <c r="I1993" s="208"/>
      <c r="L1993" s="204"/>
      <c r="M1993" s="209"/>
      <c r="N1993" s="210"/>
      <c r="O1993" s="210"/>
      <c r="P1993" s="210"/>
      <c r="Q1993" s="210"/>
      <c r="R1993" s="210"/>
      <c r="S1993" s="210"/>
      <c r="T1993" s="211"/>
      <c r="AT1993" s="205" t="s">
        <v>196</v>
      </c>
      <c r="AU1993" s="205" t="s">
        <v>80</v>
      </c>
      <c r="AV1993" s="13" t="s">
        <v>80</v>
      </c>
      <c r="AW1993" s="13" t="s">
        <v>37</v>
      </c>
      <c r="AX1993" s="13" t="s">
        <v>73</v>
      </c>
      <c r="AY1993" s="205" t="s">
        <v>187</v>
      </c>
    </row>
    <row r="1994" spans="2:65" s="14" customFormat="1">
      <c r="B1994" s="212"/>
      <c r="D1994" s="196" t="s">
        <v>196</v>
      </c>
      <c r="E1994" s="213" t="s">
        <v>5</v>
      </c>
      <c r="F1994" s="214" t="s">
        <v>201</v>
      </c>
      <c r="H1994" s="215">
        <v>19.937000000000001</v>
      </c>
      <c r="I1994" s="216"/>
      <c r="L1994" s="212"/>
      <c r="M1994" s="217"/>
      <c r="N1994" s="218"/>
      <c r="O1994" s="218"/>
      <c r="P1994" s="218"/>
      <c r="Q1994" s="218"/>
      <c r="R1994" s="218"/>
      <c r="S1994" s="218"/>
      <c r="T1994" s="219"/>
      <c r="AT1994" s="213" t="s">
        <v>196</v>
      </c>
      <c r="AU1994" s="213" t="s">
        <v>80</v>
      </c>
      <c r="AV1994" s="14" t="s">
        <v>202</v>
      </c>
      <c r="AW1994" s="14" t="s">
        <v>37</v>
      </c>
      <c r="AX1994" s="14" t="s">
        <v>73</v>
      </c>
      <c r="AY1994" s="213" t="s">
        <v>187</v>
      </c>
    </row>
    <row r="1995" spans="2:65" s="15" customFormat="1">
      <c r="B1995" s="220"/>
      <c r="D1995" s="221" t="s">
        <v>196</v>
      </c>
      <c r="E1995" s="222" t="s">
        <v>5</v>
      </c>
      <c r="F1995" s="223" t="s">
        <v>203</v>
      </c>
      <c r="H1995" s="224">
        <v>19.937000000000001</v>
      </c>
      <c r="I1995" s="225"/>
      <c r="L1995" s="220"/>
      <c r="M1995" s="226"/>
      <c r="N1995" s="227"/>
      <c r="O1995" s="227"/>
      <c r="P1995" s="227"/>
      <c r="Q1995" s="227"/>
      <c r="R1995" s="227"/>
      <c r="S1995" s="227"/>
      <c r="T1995" s="228"/>
      <c r="AT1995" s="229" t="s">
        <v>196</v>
      </c>
      <c r="AU1995" s="229" t="s">
        <v>80</v>
      </c>
      <c r="AV1995" s="15" t="s">
        <v>194</v>
      </c>
      <c r="AW1995" s="15" t="s">
        <v>37</v>
      </c>
      <c r="AX1995" s="15" t="s">
        <v>24</v>
      </c>
      <c r="AY1995" s="229" t="s">
        <v>187</v>
      </c>
    </row>
    <row r="1996" spans="2:65" s="1" customFormat="1" ht="31.5" customHeight="1">
      <c r="B1996" s="182"/>
      <c r="C1996" s="183" t="s">
        <v>1601</v>
      </c>
      <c r="D1996" s="183" t="s">
        <v>189</v>
      </c>
      <c r="E1996" s="184" t="s">
        <v>1602</v>
      </c>
      <c r="F1996" s="185" t="s">
        <v>1603</v>
      </c>
      <c r="G1996" s="186" t="s">
        <v>305</v>
      </c>
      <c r="H1996" s="187">
        <v>12.6</v>
      </c>
      <c r="I1996" s="188"/>
      <c r="J1996" s="189">
        <f>ROUND(I1996*H1996,2)</f>
        <v>0</v>
      </c>
      <c r="K1996" s="185" t="s">
        <v>193</v>
      </c>
      <c r="L1996" s="42"/>
      <c r="M1996" s="190" t="s">
        <v>5</v>
      </c>
      <c r="N1996" s="191" t="s">
        <v>44</v>
      </c>
      <c r="O1996" s="43"/>
      <c r="P1996" s="192">
        <f>O1996*H1996</f>
        <v>0</v>
      </c>
      <c r="Q1996" s="192">
        <v>0</v>
      </c>
      <c r="R1996" s="192">
        <f>Q1996*H1996</f>
        <v>0</v>
      </c>
      <c r="S1996" s="192">
        <v>0</v>
      </c>
      <c r="T1996" s="193">
        <f>S1996*H1996</f>
        <v>0</v>
      </c>
      <c r="AR1996" s="25" t="s">
        <v>126</v>
      </c>
      <c r="AT1996" s="25" t="s">
        <v>189</v>
      </c>
      <c r="AU1996" s="25" t="s">
        <v>80</v>
      </c>
      <c r="AY1996" s="25" t="s">
        <v>187</v>
      </c>
      <c r="BE1996" s="194">
        <f>IF(N1996="základní",J1996,0)</f>
        <v>0</v>
      </c>
      <c r="BF1996" s="194">
        <f>IF(N1996="snížená",J1996,0)</f>
        <v>0</v>
      </c>
      <c r="BG1996" s="194">
        <f>IF(N1996="zákl. přenesená",J1996,0)</f>
        <v>0</v>
      </c>
      <c r="BH1996" s="194">
        <f>IF(N1996="sníž. přenesená",J1996,0)</f>
        <v>0</v>
      </c>
      <c r="BI1996" s="194">
        <f>IF(N1996="nulová",J1996,0)</f>
        <v>0</v>
      </c>
      <c r="BJ1996" s="25" t="s">
        <v>24</v>
      </c>
      <c r="BK1996" s="194">
        <f>ROUND(I1996*H1996,2)</f>
        <v>0</v>
      </c>
      <c r="BL1996" s="25" t="s">
        <v>126</v>
      </c>
      <c r="BM1996" s="25" t="s">
        <v>1604</v>
      </c>
    </row>
    <row r="1997" spans="2:65" s="12" customFormat="1">
      <c r="B1997" s="195"/>
      <c r="D1997" s="196" t="s">
        <v>196</v>
      </c>
      <c r="E1997" s="197" t="s">
        <v>5</v>
      </c>
      <c r="F1997" s="198" t="s">
        <v>1475</v>
      </c>
      <c r="H1997" s="199" t="s">
        <v>5</v>
      </c>
      <c r="I1997" s="200"/>
      <c r="L1997" s="195"/>
      <c r="M1997" s="201"/>
      <c r="N1997" s="202"/>
      <c r="O1997" s="202"/>
      <c r="P1997" s="202"/>
      <c r="Q1997" s="202"/>
      <c r="R1997" s="202"/>
      <c r="S1997" s="202"/>
      <c r="T1997" s="203"/>
      <c r="AT1997" s="199" t="s">
        <v>196</v>
      </c>
      <c r="AU1997" s="199" t="s">
        <v>80</v>
      </c>
      <c r="AV1997" s="12" t="s">
        <v>24</v>
      </c>
      <c r="AW1997" s="12" t="s">
        <v>37</v>
      </c>
      <c r="AX1997" s="12" t="s">
        <v>73</v>
      </c>
      <c r="AY1997" s="199" t="s">
        <v>187</v>
      </c>
    </row>
    <row r="1998" spans="2:65" s="12" customFormat="1">
      <c r="B1998" s="195"/>
      <c r="D1998" s="196" t="s">
        <v>196</v>
      </c>
      <c r="E1998" s="197" t="s">
        <v>5</v>
      </c>
      <c r="F1998" s="198" t="s">
        <v>1410</v>
      </c>
      <c r="H1998" s="199" t="s">
        <v>5</v>
      </c>
      <c r="I1998" s="200"/>
      <c r="L1998" s="195"/>
      <c r="M1998" s="201"/>
      <c r="N1998" s="202"/>
      <c r="O1998" s="202"/>
      <c r="P1998" s="202"/>
      <c r="Q1998" s="202"/>
      <c r="R1998" s="202"/>
      <c r="S1998" s="202"/>
      <c r="T1998" s="203"/>
      <c r="AT1998" s="199" t="s">
        <v>196</v>
      </c>
      <c r="AU1998" s="199" t="s">
        <v>80</v>
      </c>
      <c r="AV1998" s="12" t="s">
        <v>24</v>
      </c>
      <c r="AW1998" s="12" t="s">
        <v>37</v>
      </c>
      <c r="AX1998" s="12" t="s">
        <v>73</v>
      </c>
      <c r="AY1998" s="199" t="s">
        <v>187</v>
      </c>
    </row>
    <row r="1999" spans="2:65" s="13" customFormat="1">
      <c r="B1999" s="204"/>
      <c r="D1999" s="196" t="s">
        <v>196</v>
      </c>
      <c r="E1999" s="205" t="s">
        <v>5</v>
      </c>
      <c r="F1999" s="206" t="s">
        <v>1605</v>
      </c>
      <c r="H1999" s="207">
        <v>12.6</v>
      </c>
      <c r="I1999" s="208"/>
      <c r="L1999" s="204"/>
      <c r="M1999" s="209"/>
      <c r="N1999" s="210"/>
      <c r="O1999" s="210"/>
      <c r="P1999" s="210"/>
      <c r="Q1999" s="210"/>
      <c r="R1999" s="210"/>
      <c r="S1999" s="210"/>
      <c r="T1999" s="211"/>
      <c r="AT1999" s="205" t="s">
        <v>196</v>
      </c>
      <c r="AU1999" s="205" t="s">
        <v>80</v>
      </c>
      <c r="AV1999" s="13" t="s">
        <v>80</v>
      </c>
      <c r="AW1999" s="13" t="s">
        <v>37</v>
      </c>
      <c r="AX1999" s="13" t="s">
        <v>73</v>
      </c>
      <c r="AY1999" s="205" t="s">
        <v>187</v>
      </c>
    </row>
    <row r="2000" spans="2:65" s="14" customFormat="1">
      <c r="B2000" s="212"/>
      <c r="D2000" s="196" t="s">
        <v>196</v>
      </c>
      <c r="E2000" s="213" t="s">
        <v>5</v>
      </c>
      <c r="F2000" s="214" t="s">
        <v>201</v>
      </c>
      <c r="H2000" s="215">
        <v>12.6</v>
      </c>
      <c r="I2000" s="216"/>
      <c r="L2000" s="212"/>
      <c r="M2000" s="217"/>
      <c r="N2000" s="218"/>
      <c r="O2000" s="218"/>
      <c r="P2000" s="218"/>
      <c r="Q2000" s="218"/>
      <c r="R2000" s="218"/>
      <c r="S2000" s="218"/>
      <c r="T2000" s="219"/>
      <c r="AT2000" s="213" t="s">
        <v>196</v>
      </c>
      <c r="AU2000" s="213" t="s">
        <v>80</v>
      </c>
      <c r="AV2000" s="14" t="s">
        <v>202</v>
      </c>
      <c r="AW2000" s="14" t="s">
        <v>37</v>
      </c>
      <c r="AX2000" s="14" t="s">
        <v>73</v>
      </c>
      <c r="AY2000" s="213" t="s">
        <v>187</v>
      </c>
    </row>
    <row r="2001" spans="2:65" s="15" customFormat="1">
      <c r="B2001" s="220"/>
      <c r="D2001" s="221" t="s">
        <v>196</v>
      </c>
      <c r="E2001" s="222" t="s">
        <v>5</v>
      </c>
      <c r="F2001" s="223" t="s">
        <v>203</v>
      </c>
      <c r="H2001" s="224">
        <v>12.6</v>
      </c>
      <c r="I2001" s="225"/>
      <c r="L2001" s="220"/>
      <c r="M2001" s="226"/>
      <c r="N2001" s="227"/>
      <c r="O2001" s="227"/>
      <c r="P2001" s="227"/>
      <c r="Q2001" s="227"/>
      <c r="R2001" s="227"/>
      <c r="S2001" s="227"/>
      <c r="T2001" s="228"/>
      <c r="AT2001" s="229" t="s">
        <v>196</v>
      </c>
      <c r="AU2001" s="229" t="s">
        <v>80</v>
      </c>
      <c r="AV2001" s="15" t="s">
        <v>194</v>
      </c>
      <c r="AW2001" s="15" t="s">
        <v>37</v>
      </c>
      <c r="AX2001" s="15" t="s">
        <v>24</v>
      </c>
      <c r="AY2001" s="229" t="s">
        <v>187</v>
      </c>
    </row>
    <row r="2002" spans="2:65" s="1" customFormat="1" ht="31.5" customHeight="1">
      <c r="B2002" s="182"/>
      <c r="C2002" s="183" t="s">
        <v>1606</v>
      </c>
      <c r="D2002" s="183" t="s">
        <v>189</v>
      </c>
      <c r="E2002" s="184" t="s">
        <v>1607</v>
      </c>
      <c r="F2002" s="185" t="s">
        <v>1608</v>
      </c>
      <c r="G2002" s="186" t="s">
        <v>277</v>
      </c>
      <c r="H2002" s="187">
        <v>195.52500000000001</v>
      </c>
      <c r="I2002" s="188"/>
      <c r="J2002" s="189">
        <f>ROUND(I2002*H2002,2)</f>
        <v>0</v>
      </c>
      <c r="K2002" s="185" t="s">
        <v>193</v>
      </c>
      <c r="L2002" s="42"/>
      <c r="M2002" s="190" t="s">
        <v>5</v>
      </c>
      <c r="N2002" s="191" t="s">
        <v>44</v>
      </c>
      <c r="O2002" s="43"/>
      <c r="P2002" s="192">
        <f>O2002*H2002</f>
        <v>0</v>
      </c>
      <c r="Q2002" s="192">
        <v>0</v>
      </c>
      <c r="R2002" s="192">
        <f>Q2002*H2002</f>
        <v>0</v>
      </c>
      <c r="S2002" s="192">
        <v>0</v>
      </c>
      <c r="T2002" s="193">
        <f>S2002*H2002</f>
        <v>0</v>
      </c>
      <c r="AR2002" s="25" t="s">
        <v>126</v>
      </c>
      <c r="AT2002" s="25" t="s">
        <v>189</v>
      </c>
      <c r="AU2002" s="25" t="s">
        <v>80</v>
      </c>
      <c r="AY2002" s="25" t="s">
        <v>187</v>
      </c>
      <c r="BE2002" s="194">
        <f>IF(N2002="základní",J2002,0)</f>
        <v>0</v>
      </c>
      <c r="BF2002" s="194">
        <f>IF(N2002="snížená",J2002,0)</f>
        <v>0</v>
      </c>
      <c r="BG2002" s="194">
        <f>IF(N2002="zákl. přenesená",J2002,0)</f>
        <v>0</v>
      </c>
      <c r="BH2002" s="194">
        <f>IF(N2002="sníž. přenesená",J2002,0)</f>
        <v>0</v>
      </c>
      <c r="BI2002" s="194">
        <f>IF(N2002="nulová",J2002,0)</f>
        <v>0</v>
      </c>
      <c r="BJ2002" s="25" t="s">
        <v>24</v>
      </c>
      <c r="BK2002" s="194">
        <f>ROUND(I2002*H2002,2)</f>
        <v>0</v>
      </c>
      <c r="BL2002" s="25" t="s">
        <v>126</v>
      </c>
      <c r="BM2002" s="25" t="s">
        <v>1609</v>
      </c>
    </row>
    <row r="2003" spans="2:65" s="12" customFormat="1">
      <c r="B2003" s="195"/>
      <c r="D2003" s="196" t="s">
        <v>196</v>
      </c>
      <c r="E2003" s="197" t="s">
        <v>5</v>
      </c>
      <c r="F2003" s="198" t="s">
        <v>1610</v>
      </c>
      <c r="H2003" s="199" t="s">
        <v>5</v>
      </c>
      <c r="I2003" s="200"/>
      <c r="L2003" s="195"/>
      <c r="M2003" s="201"/>
      <c r="N2003" s="202"/>
      <c r="O2003" s="202"/>
      <c r="P2003" s="202"/>
      <c r="Q2003" s="202"/>
      <c r="R2003" s="202"/>
      <c r="S2003" s="202"/>
      <c r="T2003" s="203"/>
      <c r="AT2003" s="199" t="s">
        <v>196</v>
      </c>
      <c r="AU2003" s="199" t="s">
        <v>80</v>
      </c>
      <c r="AV2003" s="12" t="s">
        <v>24</v>
      </c>
      <c r="AW2003" s="12" t="s">
        <v>37</v>
      </c>
      <c r="AX2003" s="12" t="s">
        <v>73</v>
      </c>
      <c r="AY2003" s="199" t="s">
        <v>187</v>
      </c>
    </row>
    <row r="2004" spans="2:65" s="12" customFormat="1">
      <c r="B2004" s="195"/>
      <c r="D2004" s="196" t="s">
        <v>196</v>
      </c>
      <c r="E2004" s="197" t="s">
        <v>5</v>
      </c>
      <c r="F2004" s="198" t="s">
        <v>1410</v>
      </c>
      <c r="H2004" s="199" t="s">
        <v>5</v>
      </c>
      <c r="I2004" s="200"/>
      <c r="L2004" s="195"/>
      <c r="M2004" s="201"/>
      <c r="N2004" s="202"/>
      <c r="O2004" s="202"/>
      <c r="P2004" s="202"/>
      <c r="Q2004" s="202"/>
      <c r="R2004" s="202"/>
      <c r="S2004" s="202"/>
      <c r="T2004" s="203"/>
      <c r="AT2004" s="199" t="s">
        <v>196</v>
      </c>
      <c r="AU2004" s="199" t="s">
        <v>80</v>
      </c>
      <c r="AV2004" s="12" t="s">
        <v>24</v>
      </c>
      <c r="AW2004" s="12" t="s">
        <v>37</v>
      </c>
      <c r="AX2004" s="12" t="s">
        <v>73</v>
      </c>
      <c r="AY2004" s="199" t="s">
        <v>187</v>
      </c>
    </row>
    <row r="2005" spans="2:65" s="13" customFormat="1">
      <c r="B2005" s="204"/>
      <c r="D2005" s="196" t="s">
        <v>196</v>
      </c>
      <c r="E2005" s="205" t="s">
        <v>5</v>
      </c>
      <c r="F2005" s="206" t="s">
        <v>1611</v>
      </c>
      <c r="H2005" s="207">
        <v>188.12299999999999</v>
      </c>
      <c r="I2005" s="208"/>
      <c r="L2005" s="204"/>
      <c r="M2005" s="209"/>
      <c r="N2005" s="210"/>
      <c r="O2005" s="210"/>
      <c r="P2005" s="210"/>
      <c r="Q2005" s="210"/>
      <c r="R2005" s="210"/>
      <c r="S2005" s="210"/>
      <c r="T2005" s="211"/>
      <c r="AT2005" s="205" t="s">
        <v>196</v>
      </c>
      <c r="AU2005" s="205" t="s">
        <v>80</v>
      </c>
      <c r="AV2005" s="13" t="s">
        <v>80</v>
      </c>
      <c r="AW2005" s="13" t="s">
        <v>37</v>
      </c>
      <c r="AX2005" s="13" t="s">
        <v>73</v>
      </c>
      <c r="AY2005" s="205" t="s">
        <v>187</v>
      </c>
    </row>
    <row r="2006" spans="2:65" s="13" customFormat="1">
      <c r="B2006" s="204"/>
      <c r="D2006" s="196" t="s">
        <v>196</v>
      </c>
      <c r="E2006" s="205" t="s">
        <v>5</v>
      </c>
      <c r="F2006" s="206" t="s">
        <v>1612</v>
      </c>
      <c r="H2006" s="207">
        <v>3.7010000000000001</v>
      </c>
      <c r="I2006" s="208"/>
      <c r="L2006" s="204"/>
      <c r="M2006" s="209"/>
      <c r="N2006" s="210"/>
      <c r="O2006" s="210"/>
      <c r="P2006" s="210"/>
      <c r="Q2006" s="210"/>
      <c r="R2006" s="210"/>
      <c r="S2006" s="210"/>
      <c r="T2006" s="211"/>
      <c r="AT2006" s="205" t="s">
        <v>196</v>
      </c>
      <c r="AU2006" s="205" t="s">
        <v>80</v>
      </c>
      <c r="AV2006" s="13" t="s">
        <v>80</v>
      </c>
      <c r="AW2006" s="13" t="s">
        <v>37</v>
      </c>
      <c r="AX2006" s="13" t="s">
        <v>73</v>
      </c>
      <c r="AY2006" s="205" t="s">
        <v>187</v>
      </c>
    </row>
    <row r="2007" spans="2:65" s="13" customFormat="1">
      <c r="B2007" s="204"/>
      <c r="D2007" s="196" t="s">
        <v>196</v>
      </c>
      <c r="E2007" s="205" t="s">
        <v>5</v>
      </c>
      <c r="F2007" s="206" t="s">
        <v>1612</v>
      </c>
      <c r="H2007" s="207">
        <v>3.7010000000000001</v>
      </c>
      <c r="I2007" s="208"/>
      <c r="L2007" s="204"/>
      <c r="M2007" s="209"/>
      <c r="N2007" s="210"/>
      <c r="O2007" s="210"/>
      <c r="P2007" s="210"/>
      <c r="Q2007" s="210"/>
      <c r="R2007" s="210"/>
      <c r="S2007" s="210"/>
      <c r="T2007" s="211"/>
      <c r="AT2007" s="205" t="s">
        <v>196</v>
      </c>
      <c r="AU2007" s="205" t="s">
        <v>80</v>
      </c>
      <c r="AV2007" s="13" t="s">
        <v>80</v>
      </c>
      <c r="AW2007" s="13" t="s">
        <v>37</v>
      </c>
      <c r="AX2007" s="13" t="s">
        <v>73</v>
      </c>
      <c r="AY2007" s="205" t="s">
        <v>187</v>
      </c>
    </row>
    <row r="2008" spans="2:65" s="14" customFormat="1">
      <c r="B2008" s="212"/>
      <c r="D2008" s="196" t="s">
        <v>196</v>
      </c>
      <c r="E2008" s="213" t="s">
        <v>5</v>
      </c>
      <c r="F2008" s="214" t="s">
        <v>201</v>
      </c>
      <c r="H2008" s="215">
        <v>195.52500000000001</v>
      </c>
      <c r="I2008" s="216"/>
      <c r="L2008" s="212"/>
      <c r="M2008" s="217"/>
      <c r="N2008" s="218"/>
      <c r="O2008" s="218"/>
      <c r="P2008" s="218"/>
      <c r="Q2008" s="218"/>
      <c r="R2008" s="218"/>
      <c r="S2008" s="218"/>
      <c r="T2008" s="219"/>
      <c r="AT2008" s="213" t="s">
        <v>196</v>
      </c>
      <c r="AU2008" s="213" t="s">
        <v>80</v>
      </c>
      <c r="AV2008" s="14" t="s">
        <v>202</v>
      </c>
      <c r="AW2008" s="14" t="s">
        <v>37</v>
      </c>
      <c r="AX2008" s="14" t="s">
        <v>73</v>
      </c>
      <c r="AY2008" s="213" t="s">
        <v>187</v>
      </c>
    </row>
    <row r="2009" spans="2:65" s="15" customFormat="1">
      <c r="B2009" s="220"/>
      <c r="D2009" s="221" t="s">
        <v>196</v>
      </c>
      <c r="E2009" s="222" t="s">
        <v>5</v>
      </c>
      <c r="F2009" s="223" t="s">
        <v>203</v>
      </c>
      <c r="H2009" s="224">
        <v>195.52500000000001</v>
      </c>
      <c r="I2009" s="225"/>
      <c r="L2009" s="220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196</v>
      </c>
      <c r="AU2009" s="229" t="s">
        <v>80</v>
      </c>
      <c r="AV2009" s="15" t="s">
        <v>194</v>
      </c>
      <c r="AW2009" s="15" t="s">
        <v>37</v>
      </c>
      <c r="AX2009" s="15" t="s">
        <v>24</v>
      </c>
      <c r="AY2009" s="229" t="s">
        <v>187</v>
      </c>
    </row>
    <row r="2010" spans="2:65" s="1" customFormat="1" ht="31.5" customHeight="1">
      <c r="B2010" s="182"/>
      <c r="C2010" s="183" t="s">
        <v>1613</v>
      </c>
      <c r="D2010" s="183" t="s">
        <v>189</v>
      </c>
      <c r="E2010" s="184" t="s">
        <v>1614</v>
      </c>
      <c r="F2010" s="185" t="s">
        <v>1615</v>
      </c>
      <c r="G2010" s="186" t="s">
        <v>277</v>
      </c>
      <c r="H2010" s="187">
        <v>240</v>
      </c>
      <c r="I2010" s="188"/>
      <c r="J2010" s="189">
        <f>ROUND(I2010*H2010,2)</f>
        <v>0</v>
      </c>
      <c r="K2010" s="185" t="s">
        <v>193</v>
      </c>
      <c r="L2010" s="42"/>
      <c r="M2010" s="190" t="s">
        <v>5</v>
      </c>
      <c r="N2010" s="191" t="s">
        <v>44</v>
      </c>
      <c r="O2010" s="43"/>
      <c r="P2010" s="192">
        <f>O2010*H2010</f>
        <v>0</v>
      </c>
      <c r="Q2010" s="192">
        <v>4.8999999999999997E-6</v>
      </c>
      <c r="R2010" s="192">
        <f>Q2010*H2010</f>
        <v>1.176E-3</v>
      </c>
      <c r="S2010" s="192">
        <v>0</v>
      </c>
      <c r="T2010" s="193">
        <f>S2010*H2010</f>
        <v>0</v>
      </c>
      <c r="AR2010" s="25" t="s">
        <v>126</v>
      </c>
      <c r="AT2010" s="25" t="s">
        <v>189</v>
      </c>
      <c r="AU2010" s="25" t="s">
        <v>80</v>
      </c>
      <c r="AY2010" s="25" t="s">
        <v>187</v>
      </c>
      <c r="BE2010" s="194">
        <f>IF(N2010="základní",J2010,0)</f>
        <v>0</v>
      </c>
      <c r="BF2010" s="194">
        <f>IF(N2010="snížená",J2010,0)</f>
        <v>0</v>
      </c>
      <c r="BG2010" s="194">
        <f>IF(N2010="zákl. přenesená",J2010,0)</f>
        <v>0</v>
      </c>
      <c r="BH2010" s="194">
        <f>IF(N2010="sníž. přenesená",J2010,0)</f>
        <v>0</v>
      </c>
      <c r="BI2010" s="194">
        <f>IF(N2010="nulová",J2010,0)</f>
        <v>0</v>
      </c>
      <c r="BJ2010" s="25" t="s">
        <v>24</v>
      </c>
      <c r="BK2010" s="194">
        <f>ROUND(I2010*H2010,2)</f>
        <v>0</v>
      </c>
      <c r="BL2010" s="25" t="s">
        <v>126</v>
      </c>
      <c r="BM2010" s="25" t="s">
        <v>1616</v>
      </c>
    </row>
    <row r="2011" spans="2:65" s="12" customFormat="1">
      <c r="B2011" s="195"/>
      <c r="D2011" s="196" t="s">
        <v>196</v>
      </c>
      <c r="E2011" s="197" t="s">
        <v>5</v>
      </c>
      <c r="F2011" s="198" t="s">
        <v>1617</v>
      </c>
      <c r="H2011" s="199" t="s">
        <v>5</v>
      </c>
      <c r="I2011" s="200"/>
      <c r="L2011" s="195"/>
      <c r="M2011" s="201"/>
      <c r="N2011" s="202"/>
      <c r="O2011" s="202"/>
      <c r="P2011" s="202"/>
      <c r="Q2011" s="202"/>
      <c r="R2011" s="202"/>
      <c r="S2011" s="202"/>
      <c r="T2011" s="203"/>
      <c r="AT2011" s="199" t="s">
        <v>196</v>
      </c>
      <c r="AU2011" s="199" t="s">
        <v>80</v>
      </c>
      <c r="AV2011" s="12" t="s">
        <v>24</v>
      </c>
      <c r="AW2011" s="12" t="s">
        <v>37</v>
      </c>
      <c r="AX2011" s="12" t="s">
        <v>73</v>
      </c>
      <c r="AY2011" s="199" t="s">
        <v>187</v>
      </c>
    </row>
    <row r="2012" spans="2:65" s="12" customFormat="1">
      <c r="B2012" s="195"/>
      <c r="D2012" s="196" t="s">
        <v>196</v>
      </c>
      <c r="E2012" s="197" t="s">
        <v>5</v>
      </c>
      <c r="F2012" s="198" t="s">
        <v>1370</v>
      </c>
      <c r="H2012" s="199" t="s">
        <v>5</v>
      </c>
      <c r="I2012" s="200"/>
      <c r="L2012" s="195"/>
      <c r="M2012" s="201"/>
      <c r="N2012" s="202"/>
      <c r="O2012" s="202"/>
      <c r="P2012" s="202"/>
      <c r="Q2012" s="202"/>
      <c r="R2012" s="202"/>
      <c r="S2012" s="202"/>
      <c r="T2012" s="203"/>
      <c r="AT2012" s="199" t="s">
        <v>196</v>
      </c>
      <c r="AU2012" s="199" t="s">
        <v>80</v>
      </c>
      <c r="AV2012" s="12" t="s">
        <v>24</v>
      </c>
      <c r="AW2012" s="12" t="s">
        <v>37</v>
      </c>
      <c r="AX2012" s="12" t="s">
        <v>73</v>
      </c>
      <c r="AY2012" s="199" t="s">
        <v>187</v>
      </c>
    </row>
    <row r="2013" spans="2:65" s="12" customFormat="1">
      <c r="B2013" s="195"/>
      <c r="D2013" s="196" t="s">
        <v>196</v>
      </c>
      <c r="E2013" s="197" t="s">
        <v>5</v>
      </c>
      <c r="F2013" s="198" t="s">
        <v>1203</v>
      </c>
      <c r="H2013" s="199" t="s">
        <v>5</v>
      </c>
      <c r="I2013" s="200"/>
      <c r="L2013" s="195"/>
      <c r="M2013" s="201"/>
      <c r="N2013" s="202"/>
      <c r="O2013" s="202"/>
      <c r="P2013" s="202"/>
      <c r="Q2013" s="202"/>
      <c r="R2013" s="202"/>
      <c r="S2013" s="202"/>
      <c r="T2013" s="203"/>
      <c r="AT2013" s="199" t="s">
        <v>196</v>
      </c>
      <c r="AU2013" s="199" t="s">
        <v>80</v>
      </c>
      <c r="AV2013" s="12" t="s">
        <v>24</v>
      </c>
      <c r="AW2013" s="12" t="s">
        <v>37</v>
      </c>
      <c r="AX2013" s="12" t="s">
        <v>73</v>
      </c>
      <c r="AY2013" s="199" t="s">
        <v>187</v>
      </c>
    </row>
    <row r="2014" spans="2:65" s="13" customFormat="1">
      <c r="B2014" s="204"/>
      <c r="D2014" s="196" t="s">
        <v>196</v>
      </c>
      <c r="E2014" s="205" t="s">
        <v>5</v>
      </c>
      <c r="F2014" s="206" t="s">
        <v>1204</v>
      </c>
      <c r="H2014" s="207">
        <v>240</v>
      </c>
      <c r="I2014" s="208"/>
      <c r="L2014" s="204"/>
      <c r="M2014" s="209"/>
      <c r="N2014" s="210"/>
      <c r="O2014" s="210"/>
      <c r="P2014" s="210"/>
      <c r="Q2014" s="210"/>
      <c r="R2014" s="210"/>
      <c r="S2014" s="210"/>
      <c r="T2014" s="211"/>
      <c r="AT2014" s="205" t="s">
        <v>196</v>
      </c>
      <c r="AU2014" s="205" t="s">
        <v>80</v>
      </c>
      <c r="AV2014" s="13" t="s">
        <v>80</v>
      </c>
      <c r="AW2014" s="13" t="s">
        <v>37</v>
      </c>
      <c r="AX2014" s="13" t="s">
        <v>73</v>
      </c>
      <c r="AY2014" s="205" t="s">
        <v>187</v>
      </c>
    </row>
    <row r="2015" spans="2:65" s="14" customFormat="1">
      <c r="B2015" s="212"/>
      <c r="D2015" s="196" t="s">
        <v>196</v>
      </c>
      <c r="E2015" s="213" t="s">
        <v>5</v>
      </c>
      <c r="F2015" s="214" t="s">
        <v>201</v>
      </c>
      <c r="H2015" s="215">
        <v>240</v>
      </c>
      <c r="I2015" s="216"/>
      <c r="L2015" s="212"/>
      <c r="M2015" s="217"/>
      <c r="N2015" s="218"/>
      <c r="O2015" s="218"/>
      <c r="P2015" s="218"/>
      <c r="Q2015" s="218"/>
      <c r="R2015" s="218"/>
      <c r="S2015" s="218"/>
      <c r="T2015" s="219"/>
      <c r="AT2015" s="213" t="s">
        <v>196</v>
      </c>
      <c r="AU2015" s="213" t="s">
        <v>80</v>
      </c>
      <c r="AV2015" s="14" t="s">
        <v>202</v>
      </c>
      <c r="AW2015" s="14" t="s">
        <v>37</v>
      </c>
      <c r="AX2015" s="14" t="s">
        <v>73</v>
      </c>
      <c r="AY2015" s="213" t="s">
        <v>187</v>
      </c>
    </row>
    <row r="2016" spans="2:65" s="15" customFormat="1">
      <c r="B2016" s="220"/>
      <c r="D2016" s="221" t="s">
        <v>196</v>
      </c>
      <c r="E2016" s="222" t="s">
        <v>5</v>
      </c>
      <c r="F2016" s="223" t="s">
        <v>203</v>
      </c>
      <c r="H2016" s="224">
        <v>240</v>
      </c>
      <c r="I2016" s="225"/>
      <c r="L2016" s="220"/>
      <c r="M2016" s="226"/>
      <c r="N2016" s="227"/>
      <c r="O2016" s="227"/>
      <c r="P2016" s="227"/>
      <c r="Q2016" s="227"/>
      <c r="R2016" s="227"/>
      <c r="S2016" s="227"/>
      <c r="T2016" s="228"/>
      <c r="AT2016" s="229" t="s">
        <v>196</v>
      </c>
      <c r="AU2016" s="229" t="s">
        <v>80</v>
      </c>
      <c r="AV2016" s="15" t="s">
        <v>194</v>
      </c>
      <c r="AW2016" s="15" t="s">
        <v>37</v>
      </c>
      <c r="AX2016" s="15" t="s">
        <v>24</v>
      </c>
      <c r="AY2016" s="229" t="s">
        <v>187</v>
      </c>
    </row>
    <row r="2017" spans="2:65" s="1" customFormat="1" ht="31.5" customHeight="1">
      <c r="B2017" s="182"/>
      <c r="C2017" s="230" t="s">
        <v>1618</v>
      </c>
      <c r="D2017" s="230" t="s">
        <v>269</v>
      </c>
      <c r="E2017" s="231" t="s">
        <v>1619</v>
      </c>
      <c r="F2017" s="232" t="s">
        <v>1620</v>
      </c>
      <c r="G2017" s="233" t="s">
        <v>277</v>
      </c>
      <c r="H2017" s="234">
        <v>276</v>
      </c>
      <c r="I2017" s="235"/>
      <c r="J2017" s="236">
        <f>ROUND(I2017*H2017,2)</f>
        <v>0</v>
      </c>
      <c r="K2017" s="232" t="s">
        <v>193</v>
      </c>
      <c r="L2017" s="237"/>
      <c r="M2017" s="238" t="s">
        <v>5</v>
      </c>
      <c r="N2017" s="239" t="s">
        <v>44</v>
      </c>
      <c r="O2017" s="43"/>
      <c r="P2017" s="192">
        <f>O2017*H2017</f>
        <v>0</v>
      </c>
      <c r="Q2017" s="192">
        <v>4.0000000000000001E-3</v>
      </c>
      <c r="R2017" s="192">
        <f>Q2017*H2017</f>
        <v>1.1040000000000001</v>
      </c>
      <c r="S2017" s="192">
        <v>0</v>
      </c>
      <c r="T2017" s="193">
        <f>S2017*H2017</f>
        <v>0</v>
      </c>
      <c r="AR2017" s="25" t="s">
        <v>395</v>
      </c>
      <c r="AT2017" s="25" t="s">
        <v>269</v>
      </c>
      <c r="AU2017" s="25" t="s">
        <v>80</v>
      </c>
      <c r="AY2017" s="25" t="s">
        <v>187</v>
      </c>
      <c r="BE2017" s="194">
        <f>IF(N2017="základní",J2017,0)</f>
        <v>0</v>
      </c>
      <c r="BF2017" s="194">
        <f>IF(N2017="snížená",J2017,0)</f>
        <v>0</v>
      </c>
      <c r="BG2017" s="194">
        <f>IF(N2017="zákl. přenesená",J2017,0)</f>
        <v>0</v>
      </c>
      <c r="BH2017" s="194">
        <f>IF(N2017="sníž. přenesená",J2017,0)</f>
        <v>0</v>
      </c>
      <c r="BI2017" s="194">
        <f>IF(N2017="nulová",J2017,0)</f>
        <v>0</v>
      </c>
      <c r="BJ2017" s="25" t="s">
        <v>24</v>
      </c>
      <c r="BK2017" s="194">
        <f>ROUND(I2017*H2017,2)</f>
        <v>0</v>
      </c>
      <c r="BL2017" s="25" t="s">
        <v>126</v>
      </c>
      <c r="BM2017" s="25" t="s">
        <v>1621</v>
      </c>
    </row>
    <row r="2018" spans="2:65" s="12" customFormat="1">
      <c r="B2018" s="195"/>
      <c r="D2018" s="196" t="s">
        <v>196</v>
      </c>
      <c r="E2018" s="197" t="s">
        <v>5</v>
      </c>
      <c r="F2018" s="198" t="s">
        <v>321</v>
      </c>
      <c r="H2018" s="199" t="s">
        <v>5</v>
      </c>
      <c r="I2018" s="200"/>
      <c r="L2018" s="195"/>
      <c r="M2018" s="201"/>
      <c r="N2018" s="202"/>
      <c r="O2018" s="202"/>
      <c r="P2018" s="202"/>
      <c r="Q2018" s="202"/>
      <c r="R2018" s="202"/>
      <c r="S2018" s="202"/>
      <c r="T2018" s="203"/>
      <c r="AT2018" s="199" t="s">
        <v>196</v>
      </c>
      <c r="AU2018" s="199" t="s">
        <v>80</v>
      </c>
      <c r="AV2018" s="12" t="s">
        <v>24</v>
      </c>
      <c r="AW2018" s="12" t="s">
        <v>37</v>
      </c>
      <c r="AX2018" s="12" t="s">
        <v>73</v>
      </c>
      <c r="AY2018" s="199" t="s">
        <v>187</v>
      </c>
    </row>
    <row r="2019" spans="2:65" s="13" customFormat="1">
      <c r="B2019" s="204"/>
      <c r="D2019" s="196" t="s">
        <v>196</v>
      </c>
      <c r="E2019" s="205" t="s">
        <v>5</v>
      </c>
      <c r="F2019" s="206" t="s">
        <v>1622</v>
      </c>
      <c r="H2019" s="207">
        <v>276</v>
      </c>
      <c r="I2019" s="208"/>
      <c r="L2019" s="204"/>
      <c r="M2019" s="209"/>
      <c r="N2019" s="210"/>
      <c r="O2019" s="210"/>
      <c r="P2019" s="210"/>
      <c r="Q2019" s="210"/>
      <c r="R2019" s="210"/>
      <c r="S2019" s="210"/>
      <c r="T2019" s="211"/>
      <c r="AT2019" s="205" t="s">
        <v>196</v>
      </c>
      <c r="AU2019" s="205" t="s">
        <v>80</v>
      </c>
      <c r="AV2019" s="13" t="s">
        <v>80</v>
      </c>
      <c r="AW2019" s="13" t="s">
        <v>37</v>
      </c>
      <c r="AX2019" s="13" t="s">
        <v>73</v>
      </c>
      <c r="AY2019" s="205" t="s">
        <v>187</v>
      </c>
    </row>
    <row r="2020" spans="2:65" s="14" customFormat="1">
      <c r="B2020" s="212"/>
      <c r="D2020" s="196" t="s">
        <v>196</v>
      </c>
      <c r="E2020" s="213" t="s">
        <v>5</v>
      </c>
      <c r="F2020" s="214" t="s">
        <v>201</v>
      </c>
      <c r="H2020" s="215">
        <v>276</v>
      </c>
      <c r="I2020" s="216"/>
      <c r="L2020" s="212"/>
      <c r="M2020" s="217"/>
      <c r="N2020" s="218"/>
      <c r="O2020" s="218"/>
      <c r="P2020" s="218"/>
      <c r="Q2020" s="218"/>
      <c r="R2020" s="218"/>
      <c r="S2020" s="218"/>
      <c r="T2020" s="219"/>
      <c r="AT2020" s="213" t="s">
        <v>196</v>
      </c>
      <c r="AU2020" s="213" t="s">
        <v>80</v>
      </c>
      <c r="AV2020" s="14" t="s">
        <v>202</v>
      </c>
      <c r="AW2020" s="14" t="s">
        <v>37</v>
      </c>
      <c r="AX2020" s="14" t="s">
        <v>73</v>
      </c>
      <c r="AY2020" s="213" t="s">
        <v>187</v>
      </c>
    </row>
    <row r="2021" spans="2:65" s="15" customFormat="1">
      <c r="B2021" s="220"/>
      <c r="D2021" s="221" t="s">
        <v>196</v>
      </c>
      <c r="E2021" s="222" t="s">
        <v>5</v>
      </c>
      <c r="F2021" s="223" t="s">
        <v>203</v>
      </c>
      <c r="H2021" s="224">
        <v>276</v>
      </c>
      <c r="I2021" s="225"/>
      <c r="L2021" s="220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196</v>
      </c>
      <c r="AU2021" s="229" t="s">
        <v>80</v>
      </c>
      <c r="AV2021" s="15" t="s">
        <v>194</v>
      </c>
      <c r="AW2021" s="15" t="s">
        <v>37</v>
      </c>
      <c r="AX2021" s="15" t="s">
        <v>24</v>
      </c>
      <c r="AY2021" s="229" t="s">
        <v>187</v>
      </c>
    </row>
    <row r="2022" spans="2:65" s="1" customFormat="1" ht="31.5" customHeight="1">
      <c r="B2022" s="182"/>
      <c r="C2022" s="183" t="s">
        <v>1623</v>
      </c>
      <c r="D2022" s="183" t="s">
        <v>189</v>
      </c>
      <c r="E2022" s="184" t="s">
        <v>1624</v>
      </c>
      <c r="F2022" s="185" t="s">
        <v>1625</v>
      </c>
      <c r="G2022" s="186" t="s">
        <v>277</v>
      </c>
      <c r="H2022" s="187">
        <v>240</v>
      </c>
      <c r="I2022" s="188"/>
      <c r="J2022" s="189">
        <f>ROUND(I2022*H2022,2)</f>
        <v>0</v>
      </c>
      <c r="K2022" s="185" t="s">
        <v>193</v>
      </c>
      <c r="L2022" s="42"/>
      <c r="M2022" s="190" t="s">
        <v>5</v>
      </c>
      <c r="N2022" s="191" t="s">
        <v>44</v>
      </c>
      <c r="O2022" s="43"/>
      <c r="P2022" s="192">
        <f>O2022*H2022</f>
        <v>0</v>
      </c>
      <c r="Q2022" s="192">
        <v>0</v>
      </c>
      <c r="R2022" s="192">
        <f>Q2022*H2022</f>
        <v>0</v>
      </c>
      <c r="S2022" s="192">
        <v>0</v>
      </c>
      <c r="T2022" s="193">
        <f>S2022*H2022</f>
        <v>0</v>
      </c>
      <c r="AR2022" s="25" t="s">
        <v>126</v>
      </c>
      <c r="AT2022" s="25" t="s">
        <v>189</v>
      </c>
      <c r="AU2022" s="25" t="s">
        <v>80</v>
      </c>
      <c r="AY2022" s="25" t="s">
        <v>187</v>
      </c>
      <c r="BE2022" s="194">
        <f>IF(N2022="základní",J2022,0)</f>
        <v>0</v>
      </c>
      <c r="BF2022" s="194">
        <f>IF(N2022="snížená",J2022,0)</f>
        <v>0</v>
      </c>
      <c r="BG2022" s="194">
        <f>IF(N2022="zákl. přenesená",J2022,0)</f>
        <v>0</v>
      </c>
      <c r="BH2022" s="194">
        <f>IF(N2022="sníž. přenesená",J2022,0)</f>
        <v>0</v>
      </c>
      <c r="BI2022" s="194">
        <f>IF(N2022="nulová",J2022,0)</f>
        <v>0</v>
      </c>
      <c r="BJ2022" s="25" t="s">
        <v>24</v>
      </c>
      <c r="BK2022" s="194">
        <f>ROUND(I2022*H2022,2)</f>
        <v>0</v>
      </c>
      <c r="BL2022" s="25" t="s">
        <v>126</v>
      </c>
      <c r="BM2022" s="25" t="s">
        <v>1626</v>
      </c>
    </row>
    <row r="2023" spans="2:65" s="12" customFormat="1">
      <c r="B2023" s="195"/>
      <c r="D2023" s="196" t="s">
        <v>196</v>
      </c>
      <c r="E2023" s="197" t="s">
        <v>5</v>
      </c>
      <c r="F2023" s="198" t="s">
        <v>1627</v>
      </c>
      <c r="H2023" s="199" t="s">
        <v>5</v>
      </c>
      <c r="I2023" s="200"/>
      <c r="L2023" s="195"/>
      <c r="M2023" s="201"/>
      <c r="N2023" s="202"/>
      <c r="O2023" s="202"/>
      <c r="P2023" s="202"/>
      <c r="Q2023" s="202"/>
      <c r="R2023" s="202"/>
      <c r="S2023" s="202"/>
      <c r="T2023" s="203"/>
      <c r="AT2023" s="199" t="s">
        <v>196</v>
      </c>
      <c r="AU2023" s="199" t="s">
        <v>80</v>
      </c>
      <c r="AV2023" s="12" t="s">
        <v>24</v>
      </c>
      <c r="AW2023" s="12" t="s">
        <v>37</v>
      </c>
      <c r="AX2023" s="12" t="s">
        <v>73</v>
      </c>
      <c r="AY2023" s="199" t="s">
        <v>187</v>
      </c>
    </row>
    <row r="2024" spans="2:65" s="12" customFormat="1">
      <c r="B2024" s="195"/>
      <c r="D2024" s="196" t="s">
        <v>196</v>
      </c>
      <c r="E2024" s="197" t="s">
        <v>5</v>
      </c>
      <c r="F2024" s="198" t="s">
        <v>1233</v>
      </c>
      <c r="H2024" s="199" t="s">
        <v>5</v>
      </c>
      <c r="I2024" s="200"/>
      <c r="L2024" s="195"/>
      <c r="M2024" s="201"/>
      <c r="N2024" s="202"/>
      <c r="O2024" s="202"/>
      <c r="P2024" s="202"/>
      <c r="Q2024" s="202"/>
      <c r="R2024" s="202"/>
      <c r="S2024" s="202"/>
      <c r="T2024" s="203"/>
      <c r="AT2024" s="199" t="s">
        <v>196</v>
      </c>
      <c r="AU2024" s="199" t="s">
        <v>80</v>
      </c>
      <c r="AV2024" s="12" t="s">
        <v>24</v>
      </c>
      <c r="AW2024" s="12" t="s">
        <v>37</v>
      </c>
      <c r="AX2024" s="12" t="s">
        <v>73</v>
      </c>
      <c r="AY2024" s="199" t="s">
        <v>187</v>
      </c>
    </row>
    <row r="2025" spans="2:65" s="12" customFormat="1">
      <c r="B2025" s="195"/>
      <c r="D2025" s="196" t="s">
        <v>196</v>
      </c>
      <c r="E2025" s="197" t="s">
        <v>5</v>
      </c>
      <c r="F2025" s="198" t="s">
        <v>1203</v>
      </c>
      <c r="H2025" s="199" t="s">
        <v>5</v>
      </c>
      <c r="I2025" s="200"/>
      <c r="L2025" s="195"/>
      <c r="M2025" s="201"/>
      <c r="N2025" s="202"/>
      <c r="O2025" s="202"/>
      <c r="P2025" s="202"/>
      <c r="Q2025" s="202"/>
      <c r="R2025" s="202"/>
      <c r="S2025" s="202"/>
      <c r="T2025" s="203"/>
      <c r="AT2025" s="199" t="s">
        <v>196</v>
      </c>
      <c r="AU2025" s="199" t="s">
        <v>80</v>
      </c>
      <c r="AV2025" s="12" t="s">
        <v>24</v>
      </c>
      <c r="AW2025" s="12" t="s">
        <v>37</v>
      </c>
      <c r="AX2025" s="12" t="s">
        <v>73</v>
      </c>
      <c r="AY2025" s="199" t="s">
        <v>187</v>
      </c>
    </row>
    <row r="2026" spans="2:65" s="13" customFormat="1">
      <c r="B2026" s="204"/>
      <c r="D2026" s="196" t="s">
        <v>196</v>
      </c>
      <c r="E2026" s="205" t="s">
        <v>5</v>
      </c>
      <c r="F2026" s="206" t="s">
        <v>1204</v>
      </c>
      <c r="H2026" s="207">
        <v>240</v>
      </c>
      <c r="I2026" s="208"/>
      <c r="L2026" s="204"/>
      <c r="M2026" s="209"/>
      <c r="N2026" s="210"/>
      <c r="O2026" s="210"/>
      <c r="P2026" s="210"/>
      <c r="Q2026" s="210"/>
      <c r="R2026" s="210"/>
      <c r="S2026" s="210"/>
      <c r="T2026" s="211"/>
      <c r="AT2026" s="205" t="s">
        <v>196</v>
      </c>
      <c r="AU2026" s="205" t="s">
        <v>80</v>
      </c>
      <c r="AV2026" s="13" t="s">
        <v>80</v>
      </c>
      <c r="AW2026" s="13" t="s">
        <v>37</v>
      </c>
      <c r="AX2026" s="13" t="s">
        <v>73</v>
      </c>
      <c r="AY2026" s="205" t="s">
        <v>187</v>
      </c>
    </row>
    <row r="2027" spans="2:65" s="14" customFormat="1">
      <c r="B2027" s="212"/>
      <c r="D2027" s="196" t="s">
        <v>196</v>
      </c>
      <c r="E2027" s="213" t="s">
        <v>5</v>
      </c>
      <c r="F2027" s="214" t="s">
        <v>201</v>
      </c>
      <c r="H2027" s="215">
        <v>240</v>
      </c>
      <c r="I2027" s="216"/>
      <c r="L2027" s="212"/>
      <c r="M2027" s="217"/>
      <c r="N2027" s="218"/>
      <c r="O2027" s="218"/>
      <c r="P2027" s="218"/>
      <c r="Q2027" s="218"/>
      <c r="R2027" s="218"/>
      <c r="S2027" s="218"/>
      <c r="T2027" s="219"/>
      <c r="AT2027" s="213" t="s">
        <v>196</v>
      </c>
      <c r="AU2027" s="213" t="s">
        <v>80</v>
      </c>
      <c r="AV2027" s="14" t="s">
        <v>202</v>
      </c>
      <c r="AW2027" s="14" t="s">
        <v>37</v>
      </c>
      <c r="AX2027" s="14" t="s">
        <v>73</v>
      </c>
      <c r="AY2027" s="213" t="s">
        <v>187</v>
      </c>
    </row>
    <row r="2028" spans="2:65" s="15" customFormat="1">
      <c r="B2028" s="220"/>
      <c r="D2028" s="221" t="s">
        <v>196</v>
      </c>
      <c r="E2028" s="222" t="s">
        <v>5</v>
      </c>
      <c r="F2028" s="223" t="s">
        <v>203</v>
      </c>
      <c r="H2028" s="224">
        <v>240</v>
      </c>
      <c r="I2028" s="225"/>
      <c r="L2028" s="220"/>
      <c r="M2028" s="226"/>
      <c r="N2028" s="227"/>
      <c r="O2028" s="227"/>
      <c r="P2028" s="227"/>
      <c r="Q2028" s="227"/>
      <c r="R2028" s="227"/>
      <c r="S2028" s="227"/>
      <c r="T2028" s="228"/>
      <c r="AT2028" s="229" t="s">
        <v>196</v>
      </c>
      <c r="AU2028" s="229" t="s">
        <v>80</v>
      </c>
      <c r="AV2028" s="15" t="s">
        <v>194</v>
      </c>
      <c r="AW2028" s="15" t="s">
        <v>37</v>
      </c>
      <c r="AX2028" s="15" t="s">
        <v>24</v>
      </c>
      <c r="AY2028" s="229" t="s">
        <v>187</v>
      </c>
    </row>
    <row r="2029" spans="2:65" s="1" customFormat="1" ht="31.5" customHeight="1">
      <c r="B2029" s="182"/>
      <c r="C2029" s="230" t="s">
        <v>1628</v>
      </c>
      <c r="D2029" s="230" t="s">
        <v>269</v>
      </c>
      <c r="E2029" s="231" t="s">
        <v>1629</v>
      </c>
      <c r="F2029" s="232" t="s">
        <v>1630</v>
      </c>
      <c r="G2029" s="233" t="s">
        <v>277</v>
      </c>
      <c r="H2029" s="234">
        <v>276</v>
      </c>
      <c r="I2029" s="235"/>
      <c r="J2029" s="236">
        <f>ROUND(I2029*H2029,2)</f>
        <v>0</v>
      </c>
      <c r="K2029" s="232" t="s">
        <v>193</v>
      </c>
      <c r="L2029" s="237"/>
      <c r="M2029" s="238" t="s">
        <v>5</v>
      </c>
      <c r="N2029" s="239" t="s">
        <v>44</v>
      </c>
      <c r="O2029" s="43"/>
      <c r="P2029" s="192">
        <f>O2029*H2029</f>
        <v>0</v>
      </c>
      <c r="Q2029" s="192">
        <v>1.15E-4</v>
      </c>
      <c r="R2029" s="192">
        <f>Q2029*H2029</f>
        <v>3.1740000000000004E-2</v>
      </c>
      <c r="S2029" s="192">
        <v>0</v>
      </c>
      <c r="T2029" s="193">
        <f>S2029*H2029</f>
        <v>0</v>
      </c>
      <c r="AR2029" s="25" t="s">
        <v>395</v>
      </c>
      <c r="AT2029" s="25" t="s">
        <v>269</v>
      </c>
      <c r="AU2029" s="25" t="s">
        <v>80</v>
      </c>
      <c r="AY2029" s="25" t="s">
        <v>187</v>
      </c>
      <c r="BE2029" s="194">
        <f>IF(N2029="základní",J2029,0)</f>
        <v>0</v>
      </c>
      <c r="BF2029" s="194">
        <f>IF(N2029="snížená",J2029,0)</f>
        <v>0</v>
      </c>
      <c r="BG2029" s="194">
        <f>IF(N2029="zákl. přenesená",J2029,0)</f>
        <v>0</v>
      </c>
      <c r="BH2029" s="194">
        <f>IF(N2029="sníž. přenesená",J2029,0)</f>
        <v>0</v>
      </c>
      <c r="BI2029" s="194">
        <f>IF(N2029="nulová",J2029,0)</f>
        <v>0</v>
      </c>
      <c r="BJ2029" s="25" t="s">
        <v>24</v>
      </c>
      <c r="BK2029" s="194">
        <f>ROUND(I2029*H2029,2)</f>
        <v>0</v>
      </c>
      <c r="BL2029" s="25" t="s">
        <v>126</v>
      </c>
      <c r="BM2029" s="25" t="s">
        <v>1631</v>
      </c>
    </row>
    <row r="2030" spans="2:65" s="12" customFormat="1">
      <c r="B2030" s="195"/>
      <c r="D2030" s="196" t="s">
        <v>196</v>
      </c>
      <c r="E2030" s="197" t="s">
        <v>5</v>
      </c>
      <c r="F2030" s="198" t="s">
        <v>321</v>
      </c>
      <c r="H2030" s="199" t="s">
        <v>5</v>
      </c>
      <c r="I2030" s="200"/>
      <c r="L2030" s="195"/>
      <c r="M2030" s="201"/>
      <c r="N2030" s="202"/>
      <c r="O2030" s="202"/>
      <c r="P2030" s="202"/>
      <c r="Q2030" s="202"/>
      <c r="R2030" s="202"/>
      <c r="S2030" s="202"/>
      <c r="T2030" s="203"/>
      <c r="AT2030" s="199" t="s">
        <v>196</v>
      </c>
      <c r="AU2030" s="199" t="s">
        <v>80</v>
      </c>
      <c r="AV2030" s="12" t="s">
        <v>24</v>
      </c>
      <c r="AW2030" s="12" t="s">
        <v>37</v>
      </c>
      <c r="AX2030" s="12" t="s">
        <v>73</v>
      </c>
      <c r="AY2030" s="199" t="s">
        <v>187</v>
      </c>
    </row>
    <row r="2031" spans="2:65" s="13" customFormat="1">
      <c r="B2031" s="204"/>
      <c r="D2031" s="196" t="s">
        <v>196</v>
      </c>
      <c r="E2031" s="205" t="s">
        <v>5</v>
      </c>
      <c r="F2031" s="206" t="s">
        <v>1622</v>
      </c>
      <c r="H2031" s="207">
        <v>276</v>
      </c>
      <c r="I2031" s="208"/>
      <c r="L2031" s="204"/>
      <c r="M2031" s="209"/>
      <c r="N2031" s="210"/>
      <c r="O2031" s="210"/>
      <c r="P2031" s="210"/>
      <c r="Q2031" s="210"/>
      <c r="R2031" s="210"/>
      <c r="S2031" s="210"/>
      <c r="T2031" s="211"/>
      <c r="AT2031" s="205" t="s">
        <v>196</v>
      </c>
      <c r="AU2031" s="205" t="s">
        <v>80</v>
      </c>
      <c r="AV2031" s="13" t="s">
        <v>80</v>
      </c>
      <c r="AW2031" s="13" t="s">
        <v>37</v>
      </c>
      <c r="AX2031" s="13" t="s">
        <v>73</v>
      </c>
      <c r="AY2031" s="205" t="s">
        <v>187</v>
      </c>
    </row>
    <row r="2032" spans="2:65" s="14" customFormat="1">
      <c r="B2032" s="212"/>
      <c r="D2032" s="196" t="s">
        <v>196</v>
      </c>
      <c r="E2032" s="213" t="s">
        <v>5</v>
      </c>
      <c r="F2032" s="214" t="s">
        <v>201</v>
      </c>
      <c r="H2032" s="215">
        <v>276</v>
      </c>
      <c r="I2032" s="216"/>
      <c r="L2032" s="212"/>
      <c r="M2032" s="217"/>
      <c r="N2032" s="218"/>
      <c r="O2032" s="218"/>
      <c r="P2032" s="218"/>
      <c r="Q2032" s="218"/>
      <c r="R2032" s="218"/>
      <c r="S2032" s="218"/>
      <c r="T2032" s="219"/>
      <c r="AT2032" s="213" t="s">
        <v>196</v>
      </c>
      <c r="AU2032" s="213" t="s">
        <v>80</v>
      </c>
      <c r="AV2032" s="14" t="s">
        <v>202</v>
      </c>
      <c r="AW2032" s="14" t="s">
        <v>37</v>
      </c>
      <c r="AX2032" s="14" t="s">
        <v>73</v>
      </c>
      <c r="AY2032" s="213" t="s">
        <v>187</v>
      </c>
    </row>
    <row r="2033" spans="2:65" s="15" customFormat="1">
      <c r="B2033" s="220"/>
      <c r="D2033" s="221" t="s">
        <v>196</v>
      </c>
      <c r="E2033" s="222" t="s">
        <v>5</v>
      </c>
      <c r="F2033" s="223" t="s">
        <v>203</v>
      </c>
      <c r="H2033" s="224">
        <v>276</v>
      </c>
      <c r="I2033" s="225"/>
      <c r="L2033" s="220"/>
      <c r="M2033" s="226"/>
      <c r="N2033" s="227"/>
      <c r="O2033" s="227"/>
      <c r="P2033" s="227"/>
      <c r="Q2033" s="227"/>
      <c r="R2033" s="227"/>
      <c r="S2033" s="227"/>
      <c r="T2033" s="228"/>
      <c r="AT2033" s="229" t="s">
        <v>196</v>
      </c>
      <c r="AU2033" s="229" t="s">
        <v>80</v>
      </c>
      <c r="AV2033" s="15" t="s">
        <v>194</v>
      </c>
      <c r="AW2033" s="15" t="s">
        <v>37</v>
      </c>
      <c r="AX2033" s="15" t="s">
        <v>24</v>
      </c>
      <c r="AY2033" s="229" t="s">
        <v>187</v>
      </c>
    </row>
    <row r="2034" spans="2:65" s="1" customFormat="1" ht="22.5" customHeight="1">
      <c r="B2034" s="182"/>
      <c r="C2034" s="183" t="s">
        <v>1632</v>
      </c>
      <c r="D2034" s="183" t="s">
        <v>189</v>
      </c>
      <c r="E2034" s="184" t="s">
        <v>1633</v>
      </c>
      <c r="F2034" s="185" t="s">
        <v>1634</v>
      </c>
      <c r="G2034" s="186" t="s">
        <v>1635</v>
      </c>
      <c r="H2034" s="187">
        <v>1</v>
      </c>
      <c r="I2034" s="188"/>
      <c r="J2034" s="189">
        <f t="shared" ref="J2034:J2044" si="0">ROUND(I2034*H2034,2)</f>
        <v>0</v>
      </c>
      <c r="K2034" s="185" t="s">
        <v>5</v>
      </c>
      <c r="L2034" s="42"/>
      <c r="M2034" s="190" t="s">
        <v>5</v>
      </c>
      <c r="N2034" s="191" t="s">
        <v>44</v>
      </c>
      <c r="O2034" s="43"/>
      <c r="P2034" s="192">
        <f t="shared" ref="P2034:P2044" si="1">O2034*H2034</f>
        <v>0</v>
      </c>
      <c r="Q2034" s="192">
        <v>0</v>
      </c>
      <c r="R2034" s="192">
        <f t="shared" ref="R2034:R2044" si="2">Q2034*H2034</f>
        <v>0</v>
      </c>
      <c r="S2034" s="192">
        <v>0</v>
      </c>
      <c r="T2034" s="193">
        <f t="shared" ref="T2034:T2044" si="3">S2034*H2034</f>
        <v>0</v>
      </c>
      <c r="AR2034" s="25" t="s">
        <v>194</v>
      </c>
      <c r="AT2034" s="25" t="s">
        <v>189</v>
      </c>
      <c r="AU2034" s="25" t="s">
        <v>80</v>
      </c>
      <c r="AY2034" s="25" t="s">
        <v>187</v>
      </c>
      <c r="BE2034" s="194">
        <f t="shared" ref="BE2034:BE2044" si="4">IF(N2034="základní",J2034,0)</f>
        <v>0</v>
      </c>
      <c r="BF2034" s="194">
        <f t="shared" ref="BF2034:BF2044" si="5">IF(N2034="snížená",J2034,0)</f>
        <v>0</v>
      </c>
      <c r="BG2034" s="194">
        <f t="shared" ref="BG2034:BG2044" si="6">IF(N2034="zákl. přenesená",J2034,0)</f>
        <v>0</v>
      </c>
      <c r="BH2034" s="194">
        <f t="shared" ref="BH2034:BH2044" si="7">IF(N2034="sníž. přenesená",J2034,0)</f>
        <v>0</v>
      </c>
      <c r="BI2034" s="194">
        <f t="shared" ref="BI2034:BI2044" si="8">IF(N2034="nulová",J2034,0)</f>
        <v>0</v>
      </c>
      <c r="BJ2034" s="25" t="s">
        <v>24</v>
      </c>
      <c r="BK2034" s="194">
        <f t="shared" ref="BK2034:BK2044" si="9">ROUND(I2034*H2034,2)</f>
        <v>0</v>
      </c>
      <c r="BL2034" s="25" t="s">
        <v>194</v>
      </c>
      <c r="BM2034" s="25" t="s">
        <v>1636</v>
      </c>
    </row>
    <row r="2035" spans="2:65" s="1" customFormat="1" ht="22.5" customHeight="1">
      <c r="B2035" s="182"/>
      <c r="C2035" s="183" t="s">
        <v>1637</v>
      </c>
      <c r="D2035" s="183" t="s">
        <v>189</v>
      </c>
      <c r="E2035" s="184" t="s">
        <v>1638</v>
      </c>
      <c r="F2035" s="185" t="s">
        <v>1639</v>
      </c>
      <c r="G2035" s="186" t="s">
        <v>1635</v>
      </c>
      <c r="H2035" s="187">
        <v>1</v>
      </c>
      <c r="I2035" s="188"/>
      <c r="J2035" s="189">
        <f t="shared" si="0"/>
        <v>0</v>
      </c>
      <c r="K2035" s="185" t="s">
        <v>5</v>
      </c>
      <c r="L2035" s="42"/>
      <c r="M2035" s="190" t="s">
        <v>5</v>
      </c>
      <c r="N2035" s="191" t="s">
        <v>44</v>
      </c>
      <c r="O2035" s="43"/>
      <c r="P2035" s="192">
        <f t="shared" si="1"/>
        <v>0</v>
      </c>
      <c r="Q2035" s="192">
        <v>0</v>
      </c>
      <c r="R2035" s="192">
        <f t="shared" si="2"/>
        <v>0</v>
      </c>
      <c r="S2035" s="192">
        <v>0</v>
      </c>
      <c r="T2035" s="193">
        <f t="shared" si="3"/>
        <v>0</v>
      </c>
      <c r="AR2035" s="25" t="s">
        <v>194</v>
      </c>
      <c r="AT2035" s="25" t="s">
        <v>189</v>
      </c>
      <c r="AU2035" s="25" t="s">
        <v>80</v>
      </c>
      <c r="AY2035" s="25" t="s">
        <v>187</v>
      </c>
      <c r="BE2035" s="194">
        <f t="shared" si="4"/>
        <v>0</v>
      </c>
      <c r="BF2035" s="194">
        <f t="shared" si="5"/>
        <v>0</v>
      </c>
      <c r="BG2035" s="194">
        <f t="shared" si="6"/>
        <v>0</v>
      </c>
      <c r="BH2035" s="194">
        <f t="shared" si="7"/>
        <v>0</v>
      </c>
      <c r="BI2035" s="194">
        <f t="shared" si="8"/>
        <v>0</v>
      </c>
      <c r="BJ2035" s="25" t="s">
        <v>24</v>
      </c>
      <c r="BK2035" s="194">
        <f t="shared" si="9"/>
        <v>0</v>
      </c>
      <c r="BL2035" s="25" t="s">
        <v>194</v>
      </c>
      <c r="BM2035" s="25" t="s">
        <v>1640</v>
      </c>
    </row>
    <row r="2036" spans="2:65" s="1" customFormat="1" ht="22.5" customHeight="1">
      <c r="B2036" s="182"/>
      <c r="C2036" s="183" t="s">
        <v>1641</v>
      </c>
      <c r="D2036" s="183" t="s">
        <v>189</v>
      </c>
      <c r="E2036" s="184" t="s">
        <v>1642</v>
      </c>
      <c r="F2036" s="185" t="s">
        <v>1643</v>
      </c>
      <c r="G2036" s="186" t="s">
        <v>1635</v>
      </c>
      <c r="H2036" s="187">
        <v>1</v>
      </c>
      <c r="I2036" s="188"/>
      <c r="J2036" s="189">
        <f t="shared" si="0"/>
        <v>0</v>
      </c>
      <c r="K2036" s="185" t="s">
        <v>5</v>
      </c>
      <c r="L2036" s="42"/>
      <c r="M2036" s="190" t="s">
        <v>5</v>
      </c>
      <c r="N2036" s="191" t="s">
        <v>44</v>
      </c>
      <c r="O2036" s="43"/>
      <c r="P2036" s="192">
        <f t="shared" si="1"/>
        <v>0</v>
      </c>
      <c r="Q2036" s="192">
        <v>0</v>
      </c>
      <c r="R2036" s="192">
        <f t="shared" si="2"/>
        <v>0</v>
      </c>
      <c r="S2036" s="192">
        <v>0</v>
      </c>
      <c r="T2036" s="193">
        <f t="shared" si="3"/>
        <v>0</v>
      </c>
      <c r="AR2036" s="25" t="s">
        <v>194</v>
      </c>
      <c r="AT2036" s="25" t="s">
        <v>189</v>
      </c>
      <c r="AU2036" s="25" t="s">
        <v>80</v>
      </c>
      <c r="AY2036" s="25" t="s">
        <v>187</v>
      </c>
      <c r="BE2036" s="194">
        <f t="shared" si="4"/>
        <v>0</v>
      </c>
      <c r="BF2036" s="194">
        <f t="shared" si="5"/>
        <v>0</v>
      </c>
      <c r="BG2036" s="194">
        <f t="shared" si="6"/>
        <v>0</v>
      </c>
      <c r="BH2036" s="194">
        <f t="shared" si="7"/>
        <v>0</v>
      </c>
      <c r="BI2036" s="194">
        <f t="shared" si="8"/>
        <v>0</v>
      </c>
      <c r="BJ2036" s="25" t="s">
        <v>24</v>
      </c>
      <c r="BK2036" s="194">
        <f t="shared" si="9"/>
        <v>0</v>
      </c>
      <c r="BL2036" s="25" t="s">
        <v>194</v>
      </c>
      <c r="BM2036" s="25" t="s">
        <v>1644</v>
      </c>
    </row>
    <row r="2037" spans="2:65" s="1" customFormat="1" ht="22.5" customHeight="1">
      <c r="B2037" s="182"/>
      <c r="C2037" s="183" t="s">
        <v>1645</v>
      </c>
      <c r="D2037" s="183" t="s">
        <v>189</v>
      </c>
      <c r="E2037" s="184" t="s">
        <v>1646</v>
      </c>
      <c r="F2037" s="185" t="s">
        <v>1647</v>
      </c>
      <c r="G2037" s="186" t="s">
        <v>1635</v>
      </c>
      <c r="H2037" s="187">
        <v>1</v>
      </c>
      <c r="I2037" s="188"/>
      <c r="J2037" s="189">
        <f t="shared" si="0"/>
        <v>0</v>
      </c>
      <c r="K2037" s="185" t="s">
        <v>5</v>
      </c>
      <c r="L2037" s="42"/>
      <c r="M2037" s="190" t="s">
        <v>5</v>
      </c>
      <c r="N2037" s="191" t="s">
        <v>44</v>
      </c>
      <c r="O2037" s="43"/>
      <c r="P2037" s="192">
        <f t="shared" si="1"/>
        <v>0</v>
      </c>
      <c r="Q2037" s="192">
        <v>0</v>
      </c>
      <c r="R2037" s="192">
        <f t="shared" si="2"/>
        <v>0</v>
      </c>
      <c r="S2037" s="192">
        <v>0</v>
      </c>
      <c r="T2037" s="193">
        <f t="shared" si="3"/>
        <v>0</v>
      </c>
      <c r="AR2037" s="25" t="s">
        <v>194</v>
      </c>
      <c r="AT2037" s="25" t="s">
        <v>189</v>
      </c>
      <c r="AU2037" s="25" t="s">
        <v>80</v>
      </c>
      <c r="AY2037" s="25" t="s">
        <v>187</v>
      </c>
      <c r="BE2037" s="194">
        <f t="shared" si="4"/>
        <v>0</v>
      </c>
      <c r="BF2037" s="194">
        <f t="shared" si="5"/>
        <v>0</v>
      </c>
      <c r="BG2037" s="194">
        <f t="shared" si="6"/>
        <v>0</v>
      </c>
      <c r="BH2037" s="194">
        <f t="shared" si="7"/>
        <v>0</v>
      </c>
      <c r="BI2037" s="194">
        <f t="shared" si="8"/>
        <v>0</v>
      </c>
      <c r="BJ2037" s="25" t="s">
        <v>24</v>
      </c>
      <c r="BK2037" s="194">
        <f t="shared" si="9"/>
        <v>0</v>
      </c>
      <c r="BL2037" s="25" t="s">
        <v>194</v>
      </c>
      <c r="BM2037" s="25" t="s">
        <v>1648</v>
      </c>
    </row>
    <row r="2038" spans="2:65" s="1" customFormat="1" ht="22.5" customHeight="1">
      <c r="B2038" s="182"/>
      <c r="C2038" s="183" t="s">
        <v>1649</v>
      </c>
      <c r="D2038" s="183" t="s">
        <v>189</v>
      </c>
      <c r="E2038" s="184" t="s">
        <v>1650</v>
      </c>
      <c r="F2038" s="185" t="s">
        <v>1651</v>
      </c>
      <c r="G2038" s="186" t="s">
        <v>277</v>
      </c>
      <c r="H2038" s="187">
        <v>195.52500000000001</v>
      </c>
      <c r="I2038" s="188"/>
      <c r="J2038" s="189">
        <f t="shared" si="0"/>
        <v>0</v>
      </c>
      <c r="K2038" s="185" t="s">
        <v>5</v>
      </c>
      <c r="L2038" s="42"/>
      <c r="M2038" s="190" t="s">
        <v>5</v>
      </c>
      <c r="N2038" s="191" t="s">
        <v>44</v>
      </c>
      <c r="O2038" s="43"/>
      <c r="P2038" s="192">
        <f t="shared" si="1"/>
        <v>0</v>
      </c>
      <c r="Q2038" s="192">
        <v>0</v>
      </c>
      <c r="R2038" s="192">
        <f t="shared" si="2"/>
        <v>0</v>
      </c>
      <c r="S2038" s="192">
        <v>0</v>
      </c>
      <c r="T2038" s="193">
        <f t="shared" si="3"/>
        <v>0</v>
      </c>
      <c r="AR2038" s="25" t="s">
        <v>194</v>
      </c>
      <c r="AT2038" s="25" t="s">
        <v>189</v>
      </c>
      <c r="AU2038" s="25" t="s">
        <v>80</v>
      </c>
      <c r="AY2038" s="25" t="s">
        <v>187</v>
      </c>
      <c r="BE2038" s="194">
        <f t="shared" si="4"/>
        <v>0</v>
      </c>
      <c r="BF2038" s="194">
        <f t="shared" si="5"/>
        <v>0</v>
      </c>
      <c r="BG2038" s="194">
        <f t="shared" si="6"/>
        <v>0</v>
      </c>
      <c r="BH2038" s="194">
        <f t="shared" si="7"/>
        <v>0</v>
      </c>
      <c r="BI2038" s="194">
        <f t="shared" si="8"/>
        <v>0</v>
      </c>
      <c r="BJ2038" s="25" t="s">
        <v>24</v>
      </c>
      <c r="BK2038" s="194">
        <f t="shared" si="9"/>
        <v>0</v>
      </c>
      <c r="BL2038" s="25" t="s">
        <v>194</v>
      </c>
      <c r="BM2038" s="25" t="s">
        <v>1652</v>
      </c>
    </row>
    <row r="2039" spans="2:65" s="1" customFormat="1" ht="22.5" customHeight="1">
      <c r="B2039" s="182"/>
      <c r="C2039" s="183" t="s">
        <v>1653</v>
      </c>
      <c r="D2039" s="183" t="s">
        <v>189</v>
      </c>
      <c r="E2039" s="184" t="s">
        <v>1654</v>
      </c>
      <c r="F2039" s="185" t="s">
        <v>1655</v>
      </c>
      <c r="G2039" s="186" t="s">
        <v>1635</v>
      </c>
      <c r="H2039" s="187">
        <v>1</v>
      </c>
      <c r="I2039" s="188"/>
      <c r="J2039" s="189">
        <f t="shared" si="0"/>
        <v>0</v>
      </c>
      <c r="K2039" s="185" t="s">
        <v>5</v>
      </c>
      <c r="L2039" s="42"/>
      <c r="M2039" s="190" t="s">
        <v>5</v>
      </c>
      <c r="N2039" s="191" t="s">
        <v>44</v>
      </c>
      <c r="O2039" s="43"/>
      <c r="P2039" s="192">
        <f t="shared" si="1"/>
        <v>0</v>
      </c>
      <c r="Q2039" s="192">
        <v>0</v>
      </c>
      <c r="R2039" s="192">
        <f t="shared" si="2"/>
        <v>0</v>
      </c>
      <c r="S2039" s="192">
        <v>0</v>
      </c>
      <c r="T2039" s="193">
        <f t="shared" si="3"/>
        <v>0</v>
      </c>
      <c r="AR2039" s="25" t="s">
        <v>194</v>
      </c>
      <c r="AT2039" s="25" t="s">
        <v>189</v>
      </c>
      <c r="AU2039" s="25" t="s">
        <v>80</v>
      </c>
      <c r="AY2039" s="25" t="s">
        <v>187</v>
      </c>
      <c r="BE2039" s="194">
        <f t="shared" si="4"/>
        <v>0</v>
      </c>
      <c r="BF2039" s="194">
        <f t="shared" si="5"/>
        <v>0</v>
      </c>
      <c r="BG2039" s="194">
        <f t="shared" si="6"/>
        <v>0</v>
      </c>
      <c r="BH2039" s="194">
        <f t="shared" si="7"/>
        <v>0</v>
      </c>
      <c r="BI2039" s="194">
        <f t="shared" si="8"/>
        <v>0</v>
      </c>
      <c r="BJ2039" s="25" t="s">
        <v>24</v>
      </c>
      <c r="BK2039" s="194">
        <f t="shared" si="9"/>
        <v>0</v>
      </c>
      <c r="BL2039" s="25" t="s">
        <v>194</v>
      </c>
      <c r="BM2039" s="25" t="s">
        <v>1656</v>
      </c>
    </row>
    <row r="2040" spans="2:65" s="1" customFormat="1" ht="22.5" customHeight="1">
      <c r="B2040" s="182"/>
      <c r="C2040" s="183" t="s">
        <v>1657</v>
      </c>
      <c r="D2040" s="183" t="s">
        <v>189</v>
      </c>
      <c r="E2040" s="184" t="s">
        <v>1658</v>
      </c>
      <c r="F2040" s="185" t="s">
        <v>1659</v>
      </c>
      <c r="G2040" s="186" t="s">
        <v>1635</v>
      </c>
      <c r="H2040" s="187">
        <v>1</v>
      </c>
      <c r="I2040" s="188"/>
      <c r="J2040" s="189">
        <f t="shared" si="0"/>
        <v>0</v>
      </c>
      <c r="K2040" s="185" t="s">
        <v>5</v>
      </c>
      <c r="L2040" s="42"/>
      <c r="M2040" s="190" t="s">
        <v>5</v>
      </c>
      <c r="N2040" s="191" t="s">
        <v>44</v>
      </c>
      <c r="O2040" s="43"/>
      <c r="P2040" s="192">
        <f t="shared" si="1"/>
        <v>0</v>
      </c>
      <c r="Q2040" s="192">
        <v>0</v>
      </c>
      <c r="R2040" s="192">
        <f t="shared" si="2"/>
        <v>0</v>
      </c>
      <c r="S2040" s="192">
        <v>0</v>
      </c>
      <c r="T2040" s="193">
        <f t="shared" si="3"/>
        <v>0</v>
      </c>
      <c r="AR2040" s="25" t="s">
        <v>194</v>
      </c>
      <c r="AT2040" s="25" t="s">
        <v>189</v>
      </c>
      <c r="AU2040" s="25" t="s">
        <v>80</v>
      </c>
      <c r="AY2040" s="25" t="s">
        <v>187</v>
      </c>
      <c r="BE2040" s="194">
        <f t="shared" si="4"/>
        <v>0</v>
      </c>
      <c r="BF2040" s="194">
        <f t="shared" si="5"/>
        <v>0</v>
      </c>
      <c r="BG2040" s="194">
        <f t="shared" si="6"/>
        <v>0</v>
      </c>
      <c r="BH2040" s="194">
        <f t="shared" si="7"/>
        <v>0</v>
      </c>
      <c r="BI2040" s="194">
        <f t="shared" si="8"/>
        <v>0</v>
      </c>
      <c r="BJ2040" s="25" t="s">
        <v>24</v>
      </c>
      <c r="BK2040" s="194">
        <f t="shared" si="9"/>
        <v>0</v>
      </c>
      <c r="BL2040" s="25" t="s">
        <v>194</v>
      </c>
      <c r="BM2040" s="25" t="s">
        <v>1660</v>
      </c>
    </row>
    <row r="2041" spans="2:65" s="1" customFormat="1" ht="22.5" customHeight="1">
      <c r="B2041" s="182"/>
      <c r="C2041" s="183" t="s">
        <v>1661</v>
      </c>
      <c r="D2041" s="183" t="s">
        <v>189</v>
      </c>
      <c r="E2041" s="184" t="s">
        <v>1662</v>
      </c>
      <c r="F2041" s="185" t="s">
        <v>1663</v>
      </c>
      <c r="G2041" s="186" t="s">
        <v>1635</v>
      </c>
      <c r="H2041" s="187">
        <v>1</v>
      </c>
      <c r="I2041" s="188"/>
      <c r="J2041" s="189">
        <f t="shared" si="0"/>
        <v>0</v>
      </c>
      <c r="K2041" s="185" t="s">
        <v>5</v>
      </c>
      <c r="L2041" s="42"/>
      <c r="M2041" s="190" t="s">
        <v>5</v>
      </c>
      <c r="N2041" s="191" t="s">
        <v>44</v>
      </c>
      <c r="O2041" s="43"/>
      <c r="P2041" s="192">
        <f t="shared" si="1"/>
        <v>0</v>
      </c>
      <c r="Q2041" s="192">
        <v>0</v>
      </c>
      <c r="R2041" s="192">
        <f t="shared" si="2"/>
        <v>0</v>
      </c>
      <c r="S2041" s="192">
        <v>0</v>
      </c>
      <c r="T2041" s="193">
        <f t="shared" si="3"/>
        <v>0</v>
      </c>
      <c r="AR2041" s="25" t="s">
        <v>194</v>
      </c>
      <c r="AT2041" s="25" t="s">
        <v>189</v>
      </c>
      <c r="AU2041" s="25" t="s">
        <v>80</v>
      </c>
      <c r="AY2041" s="25" t="s">
        <v>187</v>
      </c>
      <c r="BE2041" s="194">
        <f t="shared" si="4"/>
        <v>0</v>
      </c>
      <c r="BF2041" s="194">
        <f t="shared" si="5"/>
        <v>0</v>
      </c>
      <c r="BG2041" s="194">
        <f t="shared" si="6"/>
        <v>0</v>
      </c>
      <c r="BH2041" s="194">
        <f t="shared" si="7"/>
        <v>0</v>
      </c>
      <c r="BI2041" s="194">
        <f t="shared" si="8"/>
        <v>0</v>
      </c>
      <c r="BJ2041" s="25" t="s">
        <v>24</v>
      </c>
      <c r="BK2041" s="194">
        <f t="shared" si="9"/>
        <v>0</v>
      </c>
      <c r="BL2041" s="25" t="s">
        <v>194</v>
      </c>
      <c r="BM2041" s="25" t="s">
        <v>1664</v>
      </c>
    </row>
    <row r="2042" spans="2:65" s="1" customFormat="1" ht="22.5" customHeight="1">
      <c r="B2042" s="182"/>
      <c r="C2042" s="183" t="s">
        <v>1665</v>
      </c>
      <c r="D2042" s="183" t="s">
        <v>189</v>
      </c>
      <c r="E2042" s="184" t="s">
        <v>1666</v>
      </c>
      <c r="F2042" s="185" t="s">
        <v>1667</v>
      </c>
      <c r="G2042" s="186" t="s">
        <v>258</v>
      </c>
      <c r="H2042" s="187">
        <v>3.47</v>
      </c>
      <c r="I2042" s="188"/>
      <c r="J2042" s="189">
        <f t="shared" si="0"/>
        <v>0</v>
      </c>
      <c r="K2042" s="185" t="s">
        <v>5</v>
      </c>
      <c r="L2042" s="42"/>
      <c r="M2042" s="190" t="s">
        <v>5</v>
      </c>
      <c r="N2042" s="191" t="s">
        <v>44</v>
      </c>
      <c r="O2042" s="43"/>
      <c r="P2042" s="192">
        <f t="shared" si="1"/>
        <v>0</v>
      </c>
      <c r="Q2042" s="192">
        <v>0</v>
      </c>
      <c r="R2042" s="192">
        <f t="shared" si="2"/>
        <v>0</v>
      </c>
      <c r="S2042" s="192">
        <v>0</v>
      </c>
      <c r="T2042" s="193">
        <f t="shared" si="3"/>
        <v>0</v>
      </c>
      <c r="AR2042" s="25" t="s">
        <v>194</v>
      </c>
      <c r="AT2042" s="25" t="s">
        <v>189</v>
      </c>
      <c r="AU2042" s="25" t="s">
        <v>80</v>
      </c>
      <c r="AY2042" s="25" t="s">
        <v>187</v>
      </c>
      <c r="BE2042" s="194">
        <f t="shared" si="4"/>
        <v>0</v>
      </c>
      <c r="BF2042" s="194">
        <f t="shared" si="5"/>
        <v>0</v>
      </c>
      <c r="BG2042" s="194">
        <f t="shared" si="6"/>
        <v>0</v>
      </c>
      <c r="BH2042" s="194">
        <f t="shared" si="7"/>
        <v>0</v>
      </c>
      <c r="BI2042" s="194">
        <f t="shared" si="8"/>
        <v>0</v>
      </c>
      <c r="BJ2042" s="25" t="s">
        <v>24</v>
      </c>
      <c r="BK2042" s="194">
        <f t="shared" si="9"/>
        <v>0</v>
      </c>
      <c r="BL2042" s="25" t="s">
        <v>194</v>
      </c>
      <c r="BM2042" s="25" t="s">
        <v>1668</v>
      </c>
    </row>
    <row r="2043" spans="2:65" s="1" customFormat="1" ht="22.5" customHeight="1">
      <c r="B2043" s="182"/>
      <c r="C2043" s="183" t="s">
        <v>1669</v>
      </c>
      <c r="D2043" s="183" t="s">
        <v>189</v>
      </c>
      <c r="E2043" s="184" t="s">
        <v>1670</v>
      </c>
      <c r="F2043" s="185" t="s">
        <v>1671</v>
      </c>
      <c r="G2043" s="186" t="s">
        <v>258</v>
      </c>
      <c r="H2043" s="187">
        <v>3.47</v>
      </c>
      <c r="I2043" s="188"/>
      <c r="J2043" s="189">
        <f t="shared" si="0"/>
        <v>0</v>
      </c>
      <c r="K2043" s="185" t="s">
        <v>5</v>
      </c>
      <c r="L2043" s="42"/>
      <c r="M2043" s="190" t="s">
        <v>5</v>
      </c>
      <c r="N2043" s="191" t="s">
        <v>44</v>
      </c>
      <c r="O2043" s="43"/>
      <c r="P2043" s="192">
        <f t="shared" si="1"/>
        <v>0</v>
      </c>
      <c r="Q2043" s="192">
        <v>0</v>
      </c>
      <c r="R2043" s="192">
        <f t="shared" si="2"/>
        <v>0</v>
      </c>
      <c r="S2043" s="192">
        <v>0</v>
      </c>
      <c r="T2043" s="193">
        <f t="shared" si="3"/>
        <v>0</v>
      </c>
      <c r="AR2043" s="25" t="s">
        <v>194</v>
      </c>
      <c r="AT2043" s="25" t="s">
        <v>189</v>
      </c>
      <c r="AU2043" s="25" t="s">
        <v>80</v>
      </c>
      <c r="AY2043" s="25" t="s">
        <v>187</v>
      </c>
      <c r="BE2043" s="194">
        <f t="shared" si="4"/>
        <v>0</v>
      </c>
      <c r="BF2043" s="194">
        <f t="shared" si="5"/>
        <v>0</v>
      </c>
      <c r="BG2043" s="194">
        <f t="shared" si="6"/>
        <v>0</v>
      </c>
      <c r="BH2043" s="194">
        <f t="shared" si="7"/>
        <v>0</v>
      </c>
      <c r="BI2043" s="194">
        <f t="shared" si="8"/>
        <v>0</v>
      </c>
      <c r="BJ2043" s="25" t="s">
        <v>24</v>
      </c>
      <c r="BK2043" s="194">
        <f t="shared" si="9"/>
        <v>0</v>
      </c>
      <c r="BL2043" s="25" t="s">
        <v>194</v>
      </c>
      <c r="BM2043" s="25" t="s">
        <v>1672</v>
      </c>
    </row>
    <row r="2044" spans="2:65" s="1" customFormat="1" ht="31.5" customHeight="1">
      <c r="B2044" s="182"/>
      <c r="C2044" s="183" t="s">
        <v>1673</v>
      </c>
      <c r="D2044" s="183" t="s">
        <v>189</v>
      </c>
      <c r="E2044" s="184" t="s">
        <v>1674</v>
      </c>
      <c r="F2044" s="185" t="s">
        <v>1675</v>
      </c>
      <c r="G2044" s="186" t="s">
        <v>258</v>
      </c>
      <c r="H2044" s="187">
        <v>4.7119999999999997</v>
      </c>
      <c r="I2044" s="188"/>
      <c r="J2044" s="189">
        <f t="shared" si="0"/>
        <v>0</v>
      </c>
      <c r="K2044" s="185" t="s">
        <v>193</v>
      </c>
      <c r="L2044" s="42"/>
      <c r="M2044" s="190" t="s">
        <v>5</v>
      </c>
      <c r="N2044" s="191" t="s">
        <v>44</v>
      </c>
      <c r="O2044" s="43"/>
      <c r="P2044" s="192">
        <f t="shared" si="1"/>
        <v>0</v>
      </c>
      <c r="Q2044" s="192">
        <v>0</v>
      </c>
      <c r="R2044" s="192">
        <f t="shared" si="2"/>
        <v>0</v>
      </c>
      <c r="S2044" s="192">
        <v>0</v>
      </c>
      <c r="T2044" s="193">
        <f t="shared" si="3"/>
        <v>0</v>
      </c>
      <c r="AR2044" s="25" t="s">
        <v>126</v>
      </c>
      <c r="AT2044" s="25" t="s">
        <v>189</v>
      </c>
      <c r="AU2044" s="25" t="s">
        <v>80</v>
      </c>
      <c r="AY2044" s="25" t="s">
        <v>187</v>
      </c>
      <c r="BE2044" s="194">
        <f t="shared" si="4"/>
        <v>0</v>
      </c>
      <c r="BF2044" s="194">
        <f t="shared" si="5"/>
        <v>0</v>
      </c>
      <c r="BG2044" s="194">
        <f t="shared" si="6"/>
        <v>0</v>
      </c>
      <c r="BH2044" s="194">
        <f t="shared" si="7"/>
        <v>0</v>
      </c>
      <c r="BI2044" s="194">
        <f t="shared" si="8"/>
        <v>0</v>
      </c>
      <c r="BJ2044" s="25" t="s">
        <v>24</v>
      </c>
      <c r="BK2044" s="194">
        <f t="shared" si="9"/>
        <v>0</v>
      </c>
      <c r="BL2044" s="25" t="s">
        <v>126</v>
      </c>
      <c r="BM2044" s="25" t="s">
        <v>1676</v>
      </c>
    </row>
    <row r="2045" spans="2:65" s="11" customFormat="1" ht="29.85" customHeight="1">
      <c r="B2045" s="168"/>
      <c r="D2045" s="179" t="s">
        <v>72</v>
      </c>
      <c r="E2045" s="180" t="s">
        <v>1677</v>
      </c>
      <c r="F2045" s="180" t="s">
        <v>1678</v>
      </c>
      <c r="I2045" s="171"/>
      <c r="J2045" s="181">
        <f>BK2045</f>
        <v>0</v>
      </c>
      <c r="L2045" s="168"/>
      <c r="M2045" s="173"/>
      <c r="N2045" s="174"/>
      <c r="O2045" s="174"/>
      <c r="P2045" s="175">
        <f>SUM(P2046:P2245)</f>
        <v>0</v>
      </c>
      <c r="Q2045" s="174"/>
      <c r="R2045" s="175">
        <f>SUM(R2046:R2245)</f>
        <v>0.78813637767919997</v>
      </c>
      <c r="S2045" s="174"/>
      <c r="T2045" s="176">
        <f>SUM(T2046:T2245)</f>
        <v>0</v>
      </c>
      <c r="AR2045" s="169" t="s">
        <v>80</v>
      </c>
      <c r="AT2045" s="177" t="s">
        <v>72</v>
      </c>
      <c r="AU2045" s="177" t="s">
        <v>24</v>
      </c>
      <c r="AY2045" s="169" t="s">
        <v>187</v>
      </c>
      <c r="BK2045" s="178">
        <f>SUM(BK2046:BK2245)</f>
        <v>0</v>
      </c>
    </row>
    <row r="2046" spans="2:65" s="1" customFormat="1" ht="31.5" customHeight="1">
      <c r="B2046" s="182"/>
      <c r="C2046" s="183" t="s">
        <v>1679</v>
      </c>
      <c r="D2046" s="183" t="s">
        <v>189</v>
      </c>
      <c r="E2046" s="184" t="s">
        <v>1680</v>
      </c>
      <c r="F2046" s="185" t="s">
        <v>1681</v>
      </c>
      <c r="G2046" s="186" t="s">
        <v>277</v>
      </c>
      <c r="H2046" s="187">
        <v>26.786999999999999</v>
      </c>
      <c r="I2046" s="188"/>
      <c r="J2046" s="189">
        <f>ROUND(I2046*H2046,2)</f>
        <v>0</v>
      </c>
      <c r="K2046" s="185" t="s">
        <v>193</v>
      </c>
      <c r="L2046" s="42"/>
      <c r="M2046" s="190" t="s">
        <v>5</v>
      </c>
      <c r="N2046" s="191" t="s">
        <v>44</v>
      </c>
      <c r="O2046" s="43"/>
      <c r="P2046" s="192">
        <f>O2046*H2046</f>
        <v>0</v>
      </c>
      <c r="Q2046" s="192">
        <v>0</v>
      </c>
      <c r="R2046" s="192">
        <f>Q2046*H2046</f>
        <v>0</v>
      </c>
      <c r="S2046" s="192">
        <v>0</v>
      </c>
      <c r="T2046" s="193">
        <f>S2046*H2046</f>
        <v>0</v>
      </c>
      <c r="AR2046" s="25" t="s">
        <v>126</v>
      </c>
      <c r="AT2046" s="25" t="s">
        <v>189</v>
      </c>
      <c r="AU2046" s="25" t="s">
        <v>80</v>
      </c>
      <c r="AY2046" s="25" t="s">
        <v>187</v>
      </c>
      <c r="BE2046" s="194">
        <f>IF(N2046="základní",J2046,0)</f>
        <v>0</v>
      </c>
      <c r="BF2046" s="194">
        <f>IF(N2046="snížená",J2046,0)</f>
        <v>0</v>
      </c>
      <c r="BG2046" s="194">
        <f>IF(N2046="zákl. přenesená",J2046,0)</f>
        <v>0</v>
      </c>
      <c r="BH2046" s="194">
        <f>IF(N2046="sníž. přenesená",J2046,0)</f>
        <v>0</v>
      </c>
      <c r="BI2046" s="194">
        <f>IF(N2046="nulová",J2046,0)</f>
        <v>0</v>
      </c>
      <c r="BJ2046" s="25" t="s">
        <v>24</v>
      </c>
      <c r="BK2046" s="194">
        <f>ROUND(I2046*H2046,2)</f>
        <v>0</v>
      </c>
      <c r="BL2046" s="25" t="s">
        <v>126</v>
      </c>
      <c r="BM2046" s="25" t="s">
        <v>1682</v>
      </c>
    </row>
    <row r="2047" spans="2:65" s="12" customFormat="1">
      <c r="B2047" s="195"/>
      <c r="D2047" s="196" t="s">
        <v>196</v>
      </c>
      <c r="E2047" s="197" t="s">
        <v>5</v>
      </c>
      <c r="F2047" s="198" t="s">
        <v>1683</v>
      </c>
      <c r="H2047" s="199" t="s">
        <v>5</v>
      </c>
      <c r="I2047" s="200"/>
      <c r="L2047" s="195"/>
      <c r="M2047" s="201"/>
      <c r="N2047" s="202"/>
      <c r="O2047" s="202"/>
      <c r="P2047" s="202"/>
      <c r="Q2047" s="202"/>
      <c r="R2047" s="202"/>
      <c r="S2047" s="202"/>
      <c r="T2047" s="203"/>
      <c r="AT2047" s="199" t="s">
        <v>196</v>
      </c>
      <c r="AU2047" s="199" t="s">
        <v>80</v>
      </c>
      <c r="AV2047" s="12" t="s">
        <v>24</v>
      </c>
      <c r="AW2047" s="12" t="s">
        <v>37</v>
      </c>
      <c r="AX2047" s="12" t="s">
        <v>73</v>
      </c>
      <c r="AY2047" s="199" t="s">
        <v>187</v>
      </c>
    </row>
    <row r="2048" spans="2:65" s="12" customFormat="1">
      <c r="B2048" s="195"/>
      <c r="D2048" s="196" t="s">
        <v>196</v>
      </c>
      <c r="E2048" s="197" t="s">
        <v>5</v>
      </c>
      <c r="F2048" s="198" t="s">
        <v>1370</v>
      </c>
      <c r="H2048" s="199" t="s">
        <v>5</v>
      </c>
      <c r="I2048" s="200"/>
      <c r="L2048" s="195"/>
      <c r="M2048" s="201"/>
      <c r="N2048" s="202"/>
      <c r="O2048" s="202"/>
      <c r="P2048" s="202"/>
      <c r="Q2048" s="202"/>
      <c r="R2048" s="202"/>
      <c r="S2048" s="202"/>
      <c r="T2048" s="203"/>
      <c r="AT2048" s="199" t="s">
        <v>196</v>
      </c>
      <c r="AU2048" s="199" t="s">
        <v>80</v>
      </c>
      <c r="AV2048" s="12" t="s">
        <v>24</v>
      </c>
      <c r="AW2048" s="12" t="s">
        <v>37</v>
      </c>
      <c r="AX2048" s="12" t="s">
        <v>73</v>
      </c>
      <c r="AY2048" s="199" t="s">
        <v>187</v>
      </c>
    </row>
    <row r="2049" spans="2:65" s="13" customFormat="1">
      <c r="B2049" s="204"/>
      <c r="D2049" s="196" t="s">
        <v>196</v>
      </c>
      <c r="E2049" s="205" t="s">
        <v>5</v>
      </c>
      <c r="F2049" s="206" t="s">
        <v>1684</v>
      </c>
      <c r="H2049" s="207">
        <v>26.786999999999999</v>
      </c>
      <c r="I2049" s="208"/>
      <c r="L2049" s="204"/>
      <c r="M2049" s="209"/>
      <c r="N2049" s="210"/>
      <c r="O2049" s="210"/>
      <c r="P2049" s="210"/>
      <c r="Q2049" s="210"/>
      <c r="R2049" s="210"/>
      <c r="S2049" s="210"/>
      <c r="T2049" s="211"/>
      <c r="AT2049" s="205" t="s">
        <v>196</v>
      </c>
      <c r="AU2049" s="205" t="s">
        <v>80</v>
      </c>
      <c r="AV2049" s="13" t="s">
        <v>80</v>
      </c>
      <c r="AW2049" s="13" t="s">
        <v>37</v>
      </c>
      <c r="AX2049" s="13" t="s">
        <v>73</v>
      </c>
      <c r="AY2049" s="205" t="s">
        <v>187</v>
      </c>
    </row>
    <row r="2050" spans="2:65" s="14" customFormat="1">
      <c r="B2050" s="212"/>
      <c r="D2050" s="196" t="s">
        <v>196</v>
      </c>
      <c r="E2050" s="213" t="s">
        <v>5</v>
      </c>
      <c r="F2050" s="214" t="s">
        <v>201</v>
      </c>
      <c r="H2050" s="215">
        <v>26.786999999999999</v>
      </c>
      <c r="I2050" s="216"/>
      <c r="L2050" s="212"/>
      <c r="M2050" s="217"/>
      <c r="N2050" s="218"/>
      <c r="O2050" s="218"/>
      <c r="P2050" s="218"/>
      <c r="Q2050" s="218"/>
      <c r="R2050" s="218"/>
      <c r="S2050" s="218"/>
      <c r="T2050" s="219"/>
      <c r="AT2050" s="213" t="s">
        <v>196</v>
      </c>
      <c r="AU2050" s="213" t="s">
        <v>80</v>
      </c>
      <c r="AV2050" s="14" t="s">
        <v>202</v>
      </c>
      <c r="AW2050" s="14" t="s">
        <v>37</v>
      </c>
      <c r="AX2050" s="14" t="s">
        <v>73</v>
      </c>
      <c r="AY2050" s="213" t="s">
        <v>187</v>
      </c>
    </row>
    <row r="2051" spans="2:65" s="15" customFormat="1">
      <c r="B2051" s="220"/>
      <c r="D2051" s="221" t="s">
        <v>196</v>
      </c>
      <c r="E2051" s="222" t="s">
        <v>5</v>
      </c>
      <c r="F2051" s="223" t="s">
        <v>203</v>
      </c>
      <c r="H2051" s="224">
        <v>26.786999999999999</v>
      </c>
      <c r="I2051" s="225"/>
      <c r="L2051" s="220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196</v>
      </c>
      <c r="AU2051" s="229" t="s">
        <v>80</v>
      </c>
      <c r="AV2051" s="15" t="s">
        <v>194</v>
      </c>
      <c r="AW2051" s="15" t="s">
        <v>37</v>
      </c>
      <c r="AX2051" s="15" t="s">
        <v>24</v>
      </c>
      <c r="AY2051" s="229" t="s">
        <v>187</v>
      </c>
    </row>
    <row r="2052" spans="2:65" s="1" customFormat="1" ht="44.25" customHeight="1">
      <c r="B2052" s="182"/>
      <c r="C2052" s="230" t="s">
        <v>1685</v>
      </c>
      <c r="D2052" s="230" t="s">
        <v>269</v>
      </c>
      <c r="E2052" s="231" t="s">
        <v>1686</v>
      </c>
      <c r="F2052" s="232" t="s">
        <v>1687</v>
      </c>
      <c r="G2052" s="233" t="s">
        <v>277</v>
      </c>
      <c r="H2052" s="234">
        <v>30.805</v>
      </c>
      <c r="I2052" s="235"/>
      <c r="J2052" s="236">
        <f>ROUND(I2052*H2052,2)</f>
        <v>0</v>
      </c>
      <c r="K2052" s="232" t="s">
        <v>193</v>
      </c>
      <c r="L2052" s="237"/>
      <c r="M2052" s="238" t="s">
        <v>5</v>
      </c>
      <c r="N2052" s="239" t="s">
        <v>44</v>
      </c>
      <c r="O2052" s="43"/>
      <c r="P2052" s="192">
        <f>O2052*H2052</f>
        <v>0</v>
      </c>
      <c r="Q2052" s="192">
        <v>9.3100000000000006E-3</v>
      </c>
      <c r="R2052" s="192">
        <f>Q2052*H2052</f>
        <v>0.28679455000000004</v>
      </c>
      <c r="S2052" s="192">
        <v>0</v>
      </c>
      <c r="T2052" s="193">
        <f>S2052*H2052</f>
        <v>0</v>
      </c>
      <c r="AR2052" s="25" t="s">
        <v>395</v>
      </c>
      <c r="AT2052" s="25" t="s">
        <v>269</v>
      </c>
      <c r="AU2052" s="25" t="s">
        <v>80</v>
      </c>
      <c r="AY2052" s="25" t="s">
        <v>187</v>
      </c>
      <c r="BE2052" s="194">
        <f>IF(N2052="základní",J2052,0)</f>
        <v>0</v>
      </c>
      <c r="BF2052" s="194">
        <f>IF(N2052="snížená",J2052,0)</f>
        <v>0</v>
      </c>
      <c r="BG2052" s="194">
        <f>IF(N2052="zákl. přenesená",J2052,0)</f>
        <v>0</v>
      </c>
      <c r="BH2052" s="194">
        <f>IF(N2052="sníž. přenesená",J2052,0)</f>
        <v>0</v>
      </c>
      <c r="BI2052" s="194">
        <f>IF(N2052="nulová",J2052,0)</f>
        <v>0</v>
      </c>
      <c r="BJ2052" s="25" t="s">
        <v>24</v>
      </c>
      <c r="BK2052" s="194">
        <f>ROUND(I2052*H2052,2)</f>
        <v>0</v>
      </c>
      <c r="BL2052" s="25" t="s">
        <v>126</v>
      </c>
      <c r="BM2052" s="25" t="s">
        <v>1688</v>
      </c>
    </row>
    <row r="2053" spans="2:65" s="12" customFormat="1">
      <c r="B2053" s="195"/>
      <c r="D2053" s="196" t="s">
        <v>196</v>
      </c>
      <c r="E2053" s="197" t="s">
        <v>5</v>
      </c>
      <c r="F2053" s="198" t="s">
        <v>321</v>
      </c>
      <c r="H2053" s="199" t="s">
        <v>5</v>
      </c>
      <c r="I2053" s="200"/>
      <c r="L2053" s="195"/>
      <c r="M2053" s="201"/>
      <c r="N2053" s="202"/>
      <c r="O2053" s="202"/>
      <c r="P2053" s="202"/>
      <c r="Q2053" s="202"/>
      <c r="R2053" s="202"/>
      <c r="S2053" s="202"/>
      <c r="T2053" s="203"/>
      <c r="AT2053" s="199" t="s">
        <v>196</v>
      </c>
      <c r="AU2053" s="199" t="s">
        <v>80</v>
      </c>
      <c r="AV2053" s="12" t="s">
        <v>24</v>
      </c>
      <c r="AW2053" s="12" t="s">
        <v>37</v>
      </c>
      <c r="AX2053" s="12" t="s">
        <v>73</v>
      </c>
      <c r="AY2053" s="199" t="s">
        <v>187</v>
      </c>
    </row>
    <row r="2054" spans="2:65" s="13" customFormat="1">
      <c r="B2054" s="204"/>
      <c r="D2054" s="196" t="s">
        <v>196</v>
      </c>
      <c r="E2054" s="205" t="s">
        <v>5</v>
      </c>
      <c r="F2054" s="206" t="s">
        <v>1689</v>
      </c>
      <c r="H2054" s="207">
        <v>30.805</v>
      </c>
      <c r="I2054" s="208"/>
      <c r="L2054" s="204"/>
      <c r="M2054" s="209"/>
      <c r="N2054" s="210"/>
      <c r="O2054" s="210"/>
      <c r="P2054" s="210"/>
      <c r="Q2054" s="210"/>
      <c r="R2054" s="210"/>
      <c r="S2054" s="210"/>
      <c r="T2054" s="211"/>
      <c r="AT2054" s="205" t="s">
        <v>196</v>
      </c>
      <c r="AU2054" s="205" t="s">
        <v>80</v>
      </c>
      <c r="AV2054" s="13" t="s">
        <v>80</v>
      </c>
      <c r="AW2054" s="13" t="s">
        <v>37</v>
      </c>
      <c r="AX2054" s="13" t="s">
        <v>73</v>
      </c>
      <c r="AY2054" s="205" t="s">
        <v>187</v>
      </c>
    </row>
    <row r="2055" spans="2:65" s="14" customFormat="1">
      <c r="B2055" s="212"/>
      <c r="D2055" s="196" t="s">
        <v>196</v>
      </c>
      <c r="E2055" s="213" t="s">
        <v>5</v>
      </c>
      <c r="F2055" s="214" t="s">
        <v>201</v>
      </c>
      <c r="H2055" s="215">
        <v>30.805</v>
      </c>
      <c r="I2055" s="216"/>
      <c r="L2055" s="212"/>
      <c r="M2055" s="217"/>
      <c r="N2055" s="218"/>
      <c r="O2055" s="218"/>
      <c r="P2055" s="218"/>
      <c r="Q2055" s="218"/>
      <c r="R2055" s="218"/>
      <c r="S2055" s="218"/>
      <c r="T2055" s="219"/>
      <c r="AT2055" s="213" t="s">
        <v>196</v>
      </c>
      <c r="AU2055" s="213" t="s">
        <v>80</v>
      </c>
      <c r="AV2055" s="14" t="s">
        <v>202</v>
      </c>
      <c r="AW2055" s="14" t="s">
        <v>37</v>
      </c>
      <c r="AX2055" s="14" t="s">
        <v>73</v>
      </c>
      <c r="AY2055" s="213" t="s">
        <v>187</v>
      </c>
    </row>
    <row r="2056" spans="2:65" s="15" customFormat="1">
      <c r="B2056" s="220"/>
      <c r="D2056" s="221" t="s">
        <v>196</v>
      </c>
      <c r="E2056" s="222" t="s">
        <v>5</v>
      </c>
      <c r="F2056" s="223" t="s">
        <v>203</v>
      </c>
      <c r="H2056" s="224">
        <v>30.805</v>
      </c>
      <c r="I2056" s="225"/>
      <c r="L2056" s="220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196</v>
      </c>
      <c r="AU2056" s="229" t="s">
        <v>80</v>
      </c>
      <c r="AV2056" s="15" t="s">
        <v>194</v>
      </c>
      <c r="AW2056" s="15" t="s">
        <v>37</v>
      </c>
      <c r="AX2056" s="15" t="s">
        <v>24</v>
      </c>
      <c r="AY2056" s="229" t="s">
        <v>187</v>
      </c>
    </row>
    <row r="2057" spans="2:65" s="1" customFormat="1" ht="22.5" customHeight="1">
      <c r="B2057" s="182"/>
      <c r="C2057" s="183" t="s">
        <v>1690</v>
      </c>
      <c r="D2057" s="183" t="s">
        <v>189</v>
      </c>
      <c r="E2057" s="184" t="s">
        <v>1691</v>
      </c>
      <c r="F2057" s="185" t="s">
        <v>1692</v>
      </c>
      <c r="G2057" s="186" t="s">
        <v>305</v>
      </c>
      <c r="H2057" s="187">
        <v>53.573</v>
      </c>
      <c r="I2057" s="188"/>
      <c r="J2057" s="189">
        <f>ROUND(I2057*H2057,2)</f>
        <v>0</v>
      </c>
      <c r="K2057" s="185" t="s">
        <v>193</v>
      </c>
      <c r="L2057" s="42"/>
      <c r="M2057" s="190" t="s">
        <v>5</v>
      </c>
      <c r="N2057" s="191" t="s">
        <v>44</v>
      </c>
      <c r="O2057" s="43"/>
      <c r="P2057" s="192">
        <f>O2057*H2057</f>
        <v>0</v>
      </c>
      <c r="Q2057" s="192">
        <v>0</v>
      </c>
      <c r="R2057" s="192">
        <f>Q2057*H2057</f>
        <v>0</v>
      </c>
      <c r="S2057" s="192">
        <v>0</v>
      </c>
      <c r="T2057" s="193">
        <f>S2057*H2057</f>
        <v>0</v>
      </c>
      <c r="AR2057" s="25" t="s">
        <v>126</v>
      </c>
      <c r="AT2057" s="25" t="s">
        <v>189</v>
      </c>
      <c r="AU2057" s="25" t="s">
        <v>80</v>
      </c>
      <c r="AY2057" s="25" t="s">
        <v>187</v>
      </c>
      <c r="BE2057" s="194">
        <f>IF(N2057="základní",J2057,0)</f>
        <v>0</v>
      </c>
      <c r="BF2057" s="194">
        <f>IF(N2057="snížená",J2057,0)</f>
        <v>0</v>
      </c>
      <c r="BG2057" s="194">
        <f>IF(N2057="zákl. přenesená",J2057,0)</f>
        <v>0</v>
      </c>
      <c r="BH2057" s="194">
        <f>IF(N2057="sníž. přenesená",J2057,0)</f>
        <v>0</v>
      </c>
      <c r="BI2057" s="194">
        <f>IF(N2057="nulová",J2057,0)</f>
        <v>0</v>
      </c>
      <c r="BJ2057" s="25" t="s">
        <v>24</v>
      </c>
      <c r="BK2057" s="194">
        <f>ROUND(I2057*H2057,2)</f>
        <v>0</v>
      </c>
      <c r="BL2057" s="25" t="s">
        <v>126</v>
      </c>
      <c r="BM2057" s="25" t="s">
        <v>1693</v>
      </c>
    </row>
    <row r="2058" spans="2:65" s="12" customFormat="1">
      <c r="B2058" s="195"/>
      <c r="D2058" s="196" t="s">
        <v>196</v>
      </c>
      <c r="E2058" s="197" t="s">
        <v>5</v>
      </c>
      <c r="F2058" s="198" t="s">
        <v>1694</v>
      </c>
      <c r="H2058" s="199" t="s">
        <v>5</v>
      </c>
      <c r="I2058" s="200"/>
      <c r="L2058" s="195"/>
      <c r="M2058" s="201"/>
      <c r="N2058" s="202"/>
      <c r="O2058" s="202"/>
      <c r="P2058" s="202"/>
      <c r="Q2058" s="202"/>
      <c r="R2058" s="202"/>
      <c r="S2058" s="202"/>
      <c r="T2058" s="203"/>
      <c r="AT2058" s="199" t="s">
        <v>196</v>
      </c>
      <c r="AU2058" s="199" t="s">
        <v>80</v>
      </c>
      <c r="AV2058" s="12" t="s">
        <v>24</v>
      </c>
      <c r="AW2058" s="12" t="s">
        <v>37</v>
      </c>
      <c r="AX2058" s="12" t="s">
        <v>73</v>
      </c>
      <c r="AY2058" s="199" t="s">
        <v>187</v>
      </c>
    </row>
    <row r="2059" spans="2:65" s="12" customFormat="1">
      <c r="B2059" s="195"/>
      <c r="D2059" s="196" t="s">
        <v>196</v>
      </c>
      <c r="E2059" s="197" t="s">
        <v>5</v>
      </c>
      <c r="F2059" s="198" t="s">
        <v>1370</v>
      </c>
      <c r="H2059" s="199" t="s">
        <v>5</v>
      </c>
      <c r="I2059" s="200"/>
      <c r="L2059" s="195"/>
      <c r="M2059" s="201"/>
      <c r="N2059" s="202"/>
      <c r="O2059" s="202"/>
      <c r="P2059" s="202"/>
      <c r="Q2059" s="202"/>
      <c r="R2059" s="202"/>
      <c r="S2059" s="202"/>
      <c r="T2059" s="203"/>
      <c r="AT2059" s="199" t="s">
        <v>196</v>
      </c>
      <c r="AU2059" s="199" t="s">
        <v>80</v>
      </c>
      <c r="AV2059" s="12" t="s">
        <v>24</v>
      </c>
      <c r="AW2059" s="12" t="s">
        <v>37</v>
      </c>
      <c r="AX2059" s="12" t="s">
        <v>73</v>
      </c>
      <c r="AY2059" s="199" t="s">
        <v>187</v>
      </c>
    </row>
    <row r="2060" spans="2:65" s="13" customFormat="1">
      <c r="B2060" s="204"/>
      <c r="D2060" s="196" t="s">
        <v>196</v>
      </c>
      <c r="E2060" s="205" t="s">
        <v>5</v>
      </c>
      <c r="F2060" s="206" t="s">
        <v>1695</v>
      </c>
      <c r="H2060" s="207">
        <v>53.573</v>
      </c>
      <c r="I2060" s="208"/>
      <c r="L2060" s="204"/>
      <c r="M2060" s="209"/>
      <c r="N2060" s="210"/>
      <c r="O2060" s="210"/>
      <c r="P2060" s="210"/>
      <c r="Q2060" s="210"/>
      <c r="R2060" s="210"/>
      <c r="S2060" s="210"/>
      <c r="T2060" s="211"/>
      <c r="AT2060" s="205" t="s">
        <v>196</v>
      </c>
      <c r="AU2060" s="205" t="s">
        <v>80</v>
      </c>
      <c r="AV2060" s="13" t="s">
        <v>80</v>
      </c>
      <c r="AW2060" s="13" t="s">
        <v>37</v>
      </c>
      <c r="AX2060" s="13" t="s">
        <v>73</v>
      </c>
      <c r="AY2060" s="205" t="s">
        <v>187</v>
      </c>
    </row>
    <row r="2061" spans="2:65" s="14" customFormat="1">
      <c r="B2061" s="212"/>
      <c r="D2061" s="196" t="s">
        <v>196</v>
      </c>
      <c r="E2061" s="213" t="s">
        <v>5</v>
      </c>
      <c r="F2061" s="214" t="s">
        <v>201</v>
      </c>
      <c r="H2061" s="215">
        <v>53.573</v>
      </c>
      <c r="I2061" s="216"/>
      <c r="L2061" s="212"/>
      <c r="M2061" s="217"/>
      <c r="N2061" s="218"/>
      <c r="O2061" s="218"/>
      <c r="P2061" s="218"/>
      <c r="Q2061" s="218"/>
      <c r="R2061" s="218"/>
      <c r="S2061" s="218"/>
      <c r="T2061" s="219"/>
      <c r="AT2061" s="213" t="s">
        <v>196</v>
      </c>
      <c r="AU2061" s="213" t="s">
        <v>80</v>
      </c>
      <c r="AV2061" s="14" t="s">
        <v>202</v>
      </c>
      <c r="AW2061" s="14" t="s">
        <v>37</v>
      </c>
      <c r="AX2061" s="14" t="s">
        <v>73</v>
      </c>
      <c r="AY2061" s="213" t="s">
        <v>187</v>
      </c>
    </row>
    <row r="2062" spans="2:65" s="15" customFormat="1">
      <c r="B2062" s="220"/>
      <c r="D2062" s="221" t="s">
        <v>196</v>
      </c>
      <c r="E2062" s="222" t="s">
        <v>5</v>
      </c>
      <c r="F2062" s="223" t="s">
        <v>203</v>
      </c>
      <c r="H2062" s="224">
        <v>53.573</v>
      </c>
      <c r="I2062" s="225"/>
      <c r="L2062" s="220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196</v>
      </c>
      <c r="AU2062" s="229" t="s">
        <v>80</v>
      </c>
      <c r="AV2062" s="15" t="s">
        <v>194</v>
      </c>
      <c r="AW2062" s="15" t="s">
        <v>37</v>
      </c>
      <c r="AX2062" s="15" t="s">
        <v>24</v>
      </c>
      <c r="AY2062" s="229" t="s">
        <v>187</v>
      </c>
    </row>
    <row r="2063" spans="2:65" s="1" customFormat="1" ht="31.5" customHeight="1">
      <c r="B2063" s="182"/>
      <c r="C2063" s="230" t="s">
        <v>1696</v>
      </c>
      <c r="D2063" s="230" t="s">
        <v>269</v>
      </c>
      <c r="E2063" s="231" t="s">
        <v>1697</v>
      </c>
      <c r="F2063" s="232" t="s">
        <v>1698</v>
      </c>
      <c r="G2063" s="233" t="s">
        <v>192</v>
      </c>
      <c r="H2063" s="234">
        <v>8.7999999999999995E-2</v>
      </c>
      <c r="I2063" s="235"/>
      <c r="J2063" s="236">
        <f>ROUND(I2063*H2063,2)</f>
        <v>0</v>
      </c>
      <c r="K2063" s="232" t="s">
        <v>193</v>
      </c>
      <c r="L2063" s="237"/>
      <c r="M2063" s="238" t="s">
        <v>5</v>
      </c>
      <c r="N2063" s="239" t="s">
        <v>44</v>
      </c>
      <c r="O2063" s="43"/>
      <c r="P2063" s="192">
        <f>O2063*H2063</f>
        <v>0</v>
      </c>
      <c r="Q2063" s="192">
        <v>0.55000000000000004</v>
      </c>
      <c r="R2063" s="192">
        <f>Q2063*H2063</f>
        <v>4.8399999999999999E-2</v>
      </c>
      <c r="S2063" s="192">
        <v>0</v>
      </c>
      <c r="T2063" s="193">
        <f>S2063*H2063</f>
        <v>0</v>
      </c>
      <c r="AR2063" s="25" t="s">
        <v>395</v>
      </c>
      <c r="AT2063" s="25" t="s">
        <v>269</v>
      </c>
      <c r="AU2063" s="25" t="s">
        <v>80</v>
      </c>
      <c r="AY2063" s="25" t="s">
        <v>187</v>
      </c>
      <c r="BE2063" s="194">
        <f>IF(N2063="základní",J2063,0)</f>
        <v>0</v>
      </c>
      <c r="BF2063" s="194">
        <f>IF(N2063="snížená",J2063,0)</f>
        <v>0</v>
      </c>
      <c r="BG2063" s="194">
        <f>IF(N2063="zákl. přenesená",J2063,0)</f>
        <v>0</v>
      </c>
      <c r="BH2063" s="194">
        <f>IF(N2063="sníž. přenesená",J2063,0)</f>
        <v>0</v>
      </c>
      <c r="BI2063" s="194">
        <f>IF(N2063="nulová",J2063,0)</f>
        <v>0</v>
      </c>
      <c r="BJ2063" s="25" t="s">
        <v>24</v>
      </c>
      <c r="BK2063" s="194">
        <f>ROUND(I2063*H2063,2)</f>
        <v>0</v>
      </c>
      <c r="BL2063" s="25" t="s">
        <v>126</v>
      </c>
      <c r="BM2063" s="25" t="s">
        <v>1699</v>
      </c>
    </row>
    <row r="2064" spans="2:65" s="12" customFormat="1">
      <c r="B2064" s="195"/>
      <c r="D2064" s="196" t="s">
        <v>196</v>
      </c>
      <c r="E2064" s="197" t="s">
        <v>5</v>
      </c>
      <c r="F2064" s="198" t="s">
        <v>300</v>
      </c>
      <c r="H2064" s="199" t="s">
        <v>5</v>
      </c>
      <c r="I2064" s="200"/>
      <c r="L2064" s="195"/>
      <c r="M2064" s="201"/>
      <c r="N2064" s="202"/>
      <c r="O2064" s="202"/>
      <c r="P2064" s="202"/>
      <c r="Q2064" s="202"/>
      <c r="R2064" s="202"/>
      <c r="S2064" s="202"/>
      <c r="T2064" s="203"/>
      <c r="AT2064" s="199" t="s">
        <v>196</v>
      </c>
      <c r="AU2064" s="199" t="s">
        <v>80</v>
      </c>
      <c r="AV2064" s="12" t="s">
        <v>24</v>
      </c>
      <c r="AW2064" s="12" t="s">
        <v>37</v>
      </c>
      <c r="AX2064" s="12" t="s">
        <v>73</v>
      </c>
      <c r="AY2064" s="199" t="s">
        <v>187</v>
      </c>
    </row>
    <row r="2065" spans="2:65" s="13" customFormat="1">
      <c r="B2065" s="204"/>
      <c r="D2065" s="196" t="s">
        <v>196</v>
      </c>
      <c r="E2065" s="205" t="s">
        <v>5</v>
      </c>
      <c r="F2065" s="206" t="s">
        <v>1700</v>
      </c>
      <c r="H2065" s="207">
        <v>8.7999999999999995E-2</v>
      </c>
      <c r="I2065" s="208"/>
      <c r="L2065" s="204"/>
      <c r="M2065" s="209"/>
      <c r="N2065" s="210"/>
      <c r="O2065" s="210"/>
      <c r="P2065" s="210"/>
      <c r="Q2065" s="210"/>
      <c r="R2065" s="210"/>
      <c r="S2065" s="210"/>
      <c r="T2065" s="211"/>
      <c r="AT2065" s="205" t="s">
        <v>196</v>
      </c>
      <c r="AU2065" s="205" t="s">
        <v>80</v>
      </c>
      <c r="AV2065" s="13" t="s">
        <v>80</v>
      </c>
      <c r="AW2065" s="13" t="s">
        <v>37</v>
      </c>
      <c r="AX2065" s="13" t="s">
        <v>73</v>
      </c>
      <c r="AY2065" s="205" t="s">
        <v>187</v>
      </c>
    </row>
    <row r="2066" spans="2:65" s="14" customFormat="1">
      <c r="B2066" s="212"/>
      <c r="D2066" s="196" t="s">
        <v>196</v>
      </c>
      <c r="E2066" s="213" t="s">
        <v>5</v>
      </c>
      <c r="F2066" s="214" t="s">
        <v>201</v>
      </c>
      <c r="H2066" s="215">
        <v>8.7999999999999995E-2</v>
      </c>
      <c r="I2066" s="216"/>
      <c r="L2066" s="212"/>
      <c r="M2066" s="217"/>
      <c r="N2066" s="218"/>
      <c r="O2066" s="218"/>
      <c r="P2066" s="218"/>
      <c r="Q2066" s="218"/>
      <c r="R2066" s="218"/>
      <c r="S2066" s="218"/>
      <c r="T2066" s="219"/>
      <c r="AT2066" s="213" t="s">
        <v>196</v>
      </c>
      <c r="AU2066" s="213" t="s">
        <v>80</v>
      </c>
      <c r="AV2066" s="14" t="s">
        <v>202</v>
      </c>
      <c r="AW2066" s="14" t="s">
        <v>37</v>
      </c>
      <c r="AX2066" s="14" t="s">
        <v>73</v>
      </c>
      <c r="AY2066" s="213" t="s">
        <v>187</v>
      </c>
    </row>
    <row r="2067" spans="2:65" s="15" customFormat="1">
      <c r="B2067" s="220"/>
      <c r="D2067" s="221" t="s">
        <v>196</v>
      </c>
      <c r="E2067" s="222" t="s">
        <v>5</v>
      </c>
      <c r="F2067" s="223" t="s">
        <v>203</v>
      </c>
      <c r="H2067" s="224">
        <v>8.7999999999999995E-2</v>
      </c>
      <c r="I2067" s="225"/>
      <c r="L2067" s="220"/>
      <c r="M2067" s="226"/>
      <c r="N2067" s="227"/>
      <c r="O2067" s="227"/>
      <c r="P2067" s="227"/>
      <c r="Q2067" s="227"/>
      <c r="R2067" s="227"/>
      <c r="S2067" s="227"/>
      <c r="T2067" s="228"/>
      <c r="AT2067" s="229" t="s">
        <v>196</v>
      </c>
      <c r="AU2067" s="229" t="s">
        <v>80</v>
      </c>
      <c r="AV2067" s="15" t="s">
        <v>194</v>
      </c>
      <c r="AW2067" s="15" t="s">
        <v>37</v>
      </c>
      <c r="AX2067" s="15" t="s">
        <v>24</v>
      </c>
      <c r="AY2067" s="229" t="s">
        <v>187</v>
      </c>
    </row>
    <row r="2068" spans="2:65" s="1" customFormat="1" ht="31.5" customHeight="1">
      <c r="B2068" s="182"/>
      <c r="C2068" s="183" t="s">
        <v>1701</v>
      </c>
      <c r="D2068" s="183" t="s">
        <v>189</v>
      </c>
      <c r="E2068" s="184" t="s">
        <v>1702</v>
      </c>
      <c r="F2068" s="185" t="s">
        <v>1703</v>
      </c>
      <c r="G2068" s="186" t="s">
        <v>277</v>
      </c>
      <c r="H2068" s="187">
        <v>6.4790000000000001</v>
      </c>
      <c r="I2068" s="188"/>
      <c r="J2068" s="189">
        <f>ROUND(I2068*H2068,2)</f>
        <v>0</v>
      </c>
      <c r="K2068" s="185" t="s">
        <v>193</v>
      </c>
      <c r="L2068" s="42"/>
      <c r="M2068" s="190" t="s">
        <v>5</v>
      </c>
      <c r="N2068" s="191" t="s">
        <v>44</v>
      </c>
      <c r="O2068" s="43"/>
      <c r="P2068" s="192">
        <f>O2068*H2068</f>
        <v>0</v>
      </c>
      <c r="Q2068" s="192">
        <v>2.4592480000000001E-4</v>
      </c>
      <c r="R2068" s="192">
        <f>Q2068*H2068</f>
        <v>1.5933467792000001E-3</v>
      </c>
      <c r="S2068" s="192">
        <v>0</v>
      </c>
      <c r="T2068" s="193">
        <f>S2068*H2068</f>
        <v>0</v>
      </c>
      <c r="AR2068" s="25" t="s">
        <v>126</v>
      </c>
      <c r="AT2068" s="25" t="s">
        <v>189</v>
      </c>
      <c r="AU2068" s="25" t="s">
        <v>80</v>
      </c>
      <c r="AY2068" s="25" t="s">
        <v>187</v>
      </c>
      <c r="BE2068" s="194">
        <f>IF(N2068="základní",J2068,0)</f>
        <v>0</v>
      </c>
      <c r="BF2068" s="194">
        <f>IF(N2068="snížená",J2068,0)</f>
        <v>0</v>
      </c>
      <c r="BG2068" s="194">
        <f>IF(N2068="zákl. přenesená",J2068,0)</f>
        <v>0</v>
      </c>
      <c r="BH2068" s="194">
        <f>IF(N2068="sníž. přenesená",J2068,0)</f>
        <v>0</v>
      </c>
      <c r="BI2068" s="194">
        <f>IF(N2068="nulová",J2068,0)</f>
        <v>0</v>
      </c>
      <c r="BJ2068" s="25" t="s">
        <v>24</v>
      </c>
      <c r="BK2068" s="194">
        <f>ROUND(I2068*H2068,2)</f>
        <v>0</v>
      </c>
      <c r="BL2068" s="25" t="s">
        <v>126</v>
      </c>
      <c r="BM2068" s="25" t="s">
        <v>1704</v>
      </c>
    </row>
    <row r="2069" spans="2:65" s="12" customFormat="1">
      <c r="B2069" s="195"/>
      <c r="D2069" s="196" t="s">
        <v>196</v>
      </c>
      <c r="E2069" s="197" t="s">
        <v>5</v>
      </c>
      <c r="F2069" s="198" t="s">
        <v>1705</v>
      </c>
      <c r="H2069" s="199" t="s">
        <v>5</v>
      </c>
      <c r="I2069" s="200"/>
      <c r="L2069" s="195"/>
      <c r="M2069" s="201"/>
      <c r="N2069" s="202"/>
      <c r="O2069" s="202"/>
      <c r="P2069" s="202"/>
      <c r="Q2069" s="202"/>
      <c r="R2069" s="202"/>
      <c r="S2069" s="202"/>
      <c r="T2069" s="203"/>
      <c r="AT2069" s="199" t="s">
        <v>196</v>
      </c>
      <c r="AU2069" s="199" t="s">
        <v>80</v>
      </c>
      <c r="AV2069" s="12" t="s">
        <v>24</v>
      </c>
      <c r="AW2069" s="12" t="s">
        <v>37</v>
      </c>
      <c r="AX2069" s="12" t="s">
        <v>73</v>
      </c>
      <c r="AY2069" s="199" t="s">
        <v>187</v>
      </c>
    </row>
    <row r="2070" spans="2:65" s="12" customFormat="1">
      <c r="B2070" s="195"/>
      <c r="D2070" s="196" t="s">
        <v>196</v>
      </c>
      <c r="E2070" s="197" t="s">
        <v>5</v>
      </c>
      <c r="F2070" s="198" t="s">
        <v>1447</v>
      </c>
      <c r="H2070" s="199" t="s">
        <v>5</v>
      </c>
      <c r="I2070" s="200"/>
      <c r="L2070" s="195"/>
      <c r="M2070" s="201"/>
      <c r="N2070" s="202"/>
      <c r="O2070" s="202"/>
      <c r="P2070" s="202"/>
      <c r="Q2070" s="202"/>
      <c r="R2070" s="202"/>
      <c r="S2070" s="202"/>
      <c r="T2070" s="203"/>
      <c r="AT2070" s="199" t="s">
        <v>196</v>
      </c>
      <c r="AU2070" s="199" t="s">
        <v>80</v>
      </c>
      <c r="AV2070" s="12" t="s">
        <v>24</v>
      </c>
      <c r="AW2070" s="12" t="s">
        <v>37</v>
      </c>
      <c r="AX2070" s="12" t="s">
        <v>73</v>
      </c>
      <c r="AY2070" s="199" t="s">
        <v>187</v>
      </c>
    </row>
    <row r="2071" spans="2:65" s="12" customFormat="1">
      <c r="B2071" s="195"/>
      <c r="D2071" s="196" t="s">
        <v>196</v>
      </c>
      <c r="E2071" s="197" t="s">
        <v>5</v>
      </c>
      <c r="F2071" s="198" t="s">
        <v>1706</v>
      </c>
      <c r="H2071" s="199" t="s">
        <v>5</v>
      </c>
      <c r="I2071" s="200"/>
      <c r="L2071" s="195"/>
      <c r="M2071" s="201"/>
      <c r="N2071" s="202"/>
      <c r="O2071" s="202"/>
      <c r="P2071" s="202"/>
      <c r="Q2071" s="202"/>
      <c r="R2071" s="202"/>
      <c r="S2071" s="202"/>
      <c r="T2071" s="203"/>
      <c r="AT2071" s="199" t="s">
        <v>196</v>
      </c>
      <c r="AU2071" s="199" t="s">
        <v>80</v>
      </c>
      <c r="AV2071" s="12" t="s">
        <v>24</v>
      </c>
      <c r="AW2071" s="12" t="s">
        <v>37</v>
      </c>
      <c r="AX2071" s="12" t="s">
        <v>73</v>
      </c>
      <c r="AY2071" s="199" t="s">
        <v>187</v>
      </c>
    </row>
    <row r="2072" spans="2:65" s="13" customFormat="1">
      <c r="B2072" s="204"/>
      <c r="D2072" s="196" t="s">
        <v>196</v>
      </c>
      <c r="E2072" s="205" t="s">
        <v>5</v>
      </c>
      <c r="F2072" s="206" t="s">
        <v>1707</v>
      </c>
      <c r="H2072" s="207">
        <v>2.3839999999999999</v>
      </c>
      <c r="I2072" s="208"/>
      <c r="L2072" s="204"/>
      <c r="M2072" s="209"/>
      <c r="N2072" s="210"/>
      <c r="O2072" s="210"/>
      <c r="P2072" s="210"/>
      <c r="Q2072" s="210"/>
      <c r="R2072" s="210"/>
      <c r="S2072" s="210"/>
      <c r="T2072" s="211"/>
      <c r="AT2072" s="205" t="s">
        <v>196</v>
      </c>
      <c r="AU2072" s="205" t="s">
        <v>80</v>
      </c>
      <c r="AV2072" s="13" t="s">
        <v>80</v>
      </c>
      <c r="AW2072" s="13" t="s">
        <v>37</v>
      </c>
      <c r="AX2072" s="13" t="s">
        <v>73</v>
      </c>
      <c r="AY2072" s="205" t="s">
        <v>187</v>
      </c>
    </row>
    <row r="2073" spans="2:65" s="12" customFormat="1">
      <c r="B2073" s="195"/>
      <c r="D2073" s="196" t="s">
        <v>196</v>
      </c>
      <c r="E2073" s="197" t="s">
        <v>5</v>
      </c>
      <c r="F2073" s="198" t="s">
        <v>1708</v>
      </c>
      <c r="H2073" s="199" t="s">
        <v>5</v>
      </c>
      <c r="I2073" s="200"/>
      <c r="L2073" s="195"/>
      <c r="M2073" s="201"/>
      <c r="N2073" s="202"/>
      <c r="O2073" s="202"/>
      <c r="P2073" s="202"/>
      <c r="Q2073" s="202"/>
      <c r="R2073" s="202"/>
      <c r="S2073" s="202"/>
      <c r="T2073" s="203"/>
      <c r="AT2073" s="199" t="s">
        <v>196</v>
      </c>
      <c r="AU2073" s="199" t="s">
        <v>80</v>
      </c>
      <c r="AV2073" s="12" t="s">
        <v>24</v>
      </c>
      <c r="AW2073" s="12" t="s">
        <v>37</v>
      </c>
      <c r="AX2073" s="12" t="s">
        <v>73</v>
      </c>
      <c r="AY2073" s="199" t="s">
        <v>187</v>
      </c>
    </row>
    <row r="2074" spans="2:65" s="13" customFormat="1">
      <c r="B2074" s="204"/>
      <c r="D2074" s="196" t="s">
        <v>196</v>
      </c>
      <c r="E2074" s="205" t="s">
        <v>5</v>
      </c>
      <c r="F2074" s="206" t="s">
        <v>1709</v>
      </c>
      <c r="H2074" s="207">
        <v>4.0949999999999998</v>
      </c>
      <c r="I2074" s="208"/>
      <c r="L2074" s="204"/>
      <c r="M2074" s="209"/>
      <c r="N2074" s="210"/>
      <c r="O2074" s="210"/>
      <c r="P2074" s="210"/>
      <c r="Q2074" s="210"/>
      <c r="R2074" s="210"/>
      <c r="S2074" s="210"/>
      <c r="T2074" s="211"/>
      <c r="AT2074" s="205" t="s">
        <v>196</v>
      </c>
      <c r="AU2074" s="205" t="s">
        <v>80</v>
      </c>
      <c r="AV2074" s="13" t="s">
        <v>80</v>
      </c>
      <c r="AW2074" s="13" t="s">
        <v>37</v>
      </c>
      <c r="AX2074" s="13" t="s">
        <v>73</v>
      </c>
      <c r="AY2074" s="205" t="s">
        <v>187</v>
      </c>
    </row>
    <row r="2075" spans="2:65" s="14" customFormat="1">
      <c r="B2075" s="212"/>
      <c r="D2075" s="196" t="s">
        <v>196</v>
      </c>
      <c r="E2075" s="213" t="s">
        <v>5</v>
      </c>
      <c r="F2075" s="214" t="s">
        <v>201</v>
      </c>
      <c r="H2075" s="215">
        <v>6.4790000000000001</v>
      </c>
      <c r="I2075" s="216"/>
      <c r="L2075" s="212"/>
      <c r="M2075" s="217"/>
      <c r="N2075" s="218"/>
      <c r="O2075" s="218"/>
      <c r="P2075" s="218"/>
      <c r="Q2075" s="218"/>
      <c r="R2075" s="218"/>
      <c r="S2075" s="218"/>
      <c r="T2075" s="219"/>
      <c r="AT2075" s="213" t="s">
        <v>196</v>
      </c>
      <c r="AU2075" s="213" t="s">
        <v>80</v>
      </c>
      <c r="AV2075" s="14" t="s">
        <v>202</v>
      </c>
      <c r="AW2075" s="14" t="s">
        <v>37</v>
      </c>
      <c r="AX2075" s="14" t="s">
        <v>73</v>
      </c>
      <c r="AY2075" s="213" t="s">
        <v>187</v>
      </c>
    </row>
    <row r="2076" spans="2:65" s="15" customFormat="1">
      <c r="B2076" s="220"/>
      <c r="D2076" s="221" t="s">
        <v>196</v>
      </c>
      <c r="E2076" s="222" t="s">
        <v>5</v>
      </c>
      <c r="F2076" s="223" t="s">
        <v>203</v>
      </c>
      <c r="H2076" s="224">
        <v>6.4790000000000001</v>
      </c>
      <c r="I2076" s="225"/>
      <c r="L2076" s="220"/>
      <c r="M2076" s="226"/>
      <c r="N2076" s="227"/>
      <c r="O2076" s="227"/>
      <c r="P2076" s="227"/>
      <c r="Q2076" s="227"/>
      <c r="R2076" s="227"/>
      <c r="S2076" s="227"/>
      <c r="T2076" s="228"/>
      <c r="AT2076" s="229" t="s">
        <v>196</v>
      </c>
      <c r="AU2076" s="229" t="s">
        <v>80</v>
      </c>
      <c r="AV2076" s="15" t="s">
        <v>194</v>
      </c>
      <c r="AW2076" s="15" t="s">
        <v>37</v>
      </c>
      <c r="AX2076" s="15" t="s">
        <v>24</v>
      </c>
      <c r="AY2076" s="229" t="s">
        <v>187</v>
      </c>
    </row>
    <row r="2077" spans="2:65" s="1" customFormat="1" ht="82.5" customHeight="1">
      <c r="B2077" s="182"/>
      <c r="C2077" s="230" t="s">
        <v>1710</v>
      </c>
      <c r="D2077" s="230" t="s">
        <v>269</v>
      </c>
      <c r="E2077" s="231" t="s">
        <v>1711</v>
      </c>
      <c r="F2077" s="232" t="s">
        <v>1712</v>
      </c>
      <c r="G2077" s="233" t="s">
        <v>410</v>
      </c>
      <c r="H2077" s="234">
        <v>1</v>
      </c>
      <c r="I2077" s="235"/>
      <c r="J2077" s="236">
        <f>ROUND(I2077*H2077,2)</f>
        <v>0</v>
      </c>
      <c r="K2077" s="232" t="s">
        <v>5</v>
      </c>
      <c r="L2077" s="237"/>
      <c r="M2077" s="238" t="s">
        <v>5</v>
      </c>
      <c r="N2077" s="239" t="s">
        <v>44</v>
      </c>
      <c r="O2077" s="43"/>
      <c r="P2077" s="192">
        <f>O2077*H2077</f>
        <v>0</v>
      </c>
      <c r="Q2077" s="192">
        <v>0</v>
      </c>
      <c r="R2077" s="192">
        <f>Q2077*H2077</f>
        <v>0</v>
      </c>
      <c r="S2077" s="192">
        <v>0</v>
      </c>
      <c r="T2077" s="193">
        <f>S2077*H2077</f>
        <v>0</v>
      </c>
      <c r="AR2077" s="25" t="s">
        <v>395</v>
      </c>
      <c r="AT2077" s="25" t="s">
        <v>269</v>
      </c>
      <c r="AU2077" s="25" t="s">
        <v>80</v>
      </c>
      <c r="AY2077" s="25" t="s">
        <v>187</v>
      </c>
      <c r="BE2077" s="194">
        <f>IF(N2077="základní",J2077,0)</f>
        <v>0</v>
      </c>
      <c r="BF2077" s="194">
        <f>IF(N2077="snížená",J2077,0)</f>
        <v>0</v>
      </c>
      <c r="BG2077" s="194">
        <f>IF(N2077="zákl. přenesená",J2077,0)</f>
        <v>0</v>
      </c>
      <c r="BH2077" s="194">
        <f>IF(N2077="sníž. přenesená",J2077,0)</f>
        <v>0</v>
      </c>
      <c r="BI2077" s="194">
        <f>IF(N2077="nulová",J2077,0)</f>
        <v>0</v>
      </c>
      <c r="BJ2077" s="25" t="s">
        <v>24</v>
      </c>
      <c r="BK2077" s="194">
        <f>ROUND(I2077*H2077,2)</f>
        <v>0</v>
      </c>
      <c r="BL2077" s="25" t="s">
        <v>126</v>
      </c>
      <c r="BM2077" s="25" t="s">
        <v>1713</v>
      </c>
    </row>
    <row r="2078" spans="2:65" s="12" customFormat="1">
      <c r="B2078" s="195"/>
      <c r="D2078" s="196" t="s">
        <v>196</v>
      </c>
      <c r="E2078" s="197" t="s">
        <v>5</v>
      </c>
      <c r="F2078" s="198" t="s">
        <v>1706</v>
      </c>
      <c r="H2078" s="199" t="s">
        <v>5</v>
      </c>
      <c r="I2078" s="200"/>
      <c r="L2078" s="195"/>
      <c r="M2078" s="201"/>
      <c r="N2078" s="202"/>
      <c r="O2078" s="202"/>
      <c r="P2078" s="202"/>
      <c r="Q2078" s="202"/>
      <c r="R2078" s="202"/>
      <c r="S2078" s="202"/>
      <c r="T2078" s="203"/>
      <c r="AT2078" s="199" t="s">
        <v>196</v>
      </c>
      <c r="AU2078" s="199" t="s">
        <v>80</v>
      </c>
      <c r="AV2078" s="12" t="s">
        <v>24</v>
      </c>
      <c r="AW2078" s="12" t="s">
        <v>37</v>
      </c>
      <c r="AX2078" s="12" t="s">
        <v>73</v>
      </c>
      <c r="AY2078" s="199" t="s">
        <v>187</v>
      </c>
    </row>
    <row r="2079" spans="2:65" s="13" customFormat="1">
      <c r="B2079" s="204"/>
      <c r="D2079" s="196" t="s">
        <v>196</v>
      </c>
      <c r="E2079" s="205" t="s">
        <v>5</v>
      </c>
      <c r="F2079" s="206" t="s">
        <v>24</v>
      </c>
      <c r="H2079" s="207">
        <v>1</v>
      </c>
      <c r="I2079" s="208"/>
      <c r="L2079" s="204"/>
      <c r="M2079" s="209"/>
      <c r="N2079" s="210"/>
      <c r="O2079" s="210"/>
      <c r="P2079" s="210"/>
      <c r="Q2079" s="210"/>
      <c r="R2079" s="210"/>
      <c r="S2079" s="210"/>
      <c r="T2079" s="211"/>
      <c r="AT2079" s="205" t="s">
        <v>196</v>
      </c>
      <c r="AU2079" s="205" t="s">
        <v>80</v>
      </c>
      <c r="AV2079" s="13" t="s">
        <v>80</v>
      </c>
      <c r="AW2079" s="13" t="s">
        <v>37</v>
      </c>
      <c r="AX2079" s="13" t="s">
        <v>73</v>
      </c>
      <c r="AY2079" s="205" t="s">
        <v>187</v>
      </c>
    </row>
    <row r="2080" spans="2:65" s="14" customFormat="1">
      <c r="B2080" s="212"/>
      <c r="D2080" s="196" t="s">
        <v>196</v>
      </c>
      <c r="E2080" s="213" t="s">
        <v>5</v>
      </c>
      <c r="F2080" s="214" t="s">
        <v>201</v>
      </c>
      <c r="H2080" s="215">
        <v>1</v>
      </c>
      <c r="I2080" s="216"/>
      <c r="L2080" s="212"/>
      <c r="M2080" s="217"/>
      <c r="N2080" s="218"/>
      <c r="O2080" s="218"/>
      <c r="P2080" s="218"/>
      <c r="Q2080" s="218"/>
      <c r="R2080" s="218"/>
      <c r="S2080" s="218"/>
      <c r="T2080" s="219"/>
      <c r="AT2080" s="213" t="s">
        <v>196</v>
      </c>
      <c r="AU2080" s="213" t="s">
        <v>80</v>
      </c>
      <c r="AV2080" s="14" t="s">
        <v>202</v>
      </c>
      <c r="AW2080" s="14" t="s">
        <v>37</v>
      </c>
      <c r="AX2080" s="14" t="s">
        <v>73</v>
      </c>
      <c r="AY2080" s="213" t="s">
        <v>187</v>
      </c>
    </row>
    <row r="2081" spans="2:65" s="15" customFormat="1">
      <c r="B2081" s="220"/>
      <c r="D2081" s="221" t="s">
        <v>196</v>
      </c>
      <c r="E2081" s="222" t="s">
        <v>5</v>
      </c>
      <c r="F2081" s="223" t="s">
        <v>203</v>
      </c>
      <c r="H2081" s="224">
        <v>1</v>
      </c>
      <c r="I2081" s="225"/>
      <c r="L2081" s="220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196</v>
      </c>
      <c r="AU2081" s="229" t="s">
        <v>80</v>
      </c>
      <c r="AV2081" s="15" t="s">
        <v>194</v>
      </c>
      <c r="AW2081" s="15" t="s">
        <v>37</v>
      </c>
      <c r="AX2081" s="15" t="s">
        <v>24</v>
      </c>
      <c r="AY2081" s="229" t="s">
        <v>187</v>
      </c>
    </row>
    <row r="2082" spans="2:65" s="1" customFormat="1" ht="95.25" customHeight="1">
      <c r="B2082" s="182"/>
      <c r="C2082" s="230" t="s">
        <v>1714</v>
      </c>
      <c r="D2082" s="230" t="s">
        <v>269</v>
      </c>
      <c r="E2082" s="231" t="s">
        <v>1715</v>
      </c>
      <c r="F2082" s="232" t="s">
        <v>1716</v>
      </c>
      <c r="G2082" s="233" t="s">
        <v>410</v>
      </c>
      <c r="H2082" s="234">
        <v>2</v>
      </c>
      <c r="I2082" s="235"/>
      <c r="J2082" s="236">
        <f>ROUND(I2082*H2082,2)</f>
        <v>0</v>
      </c>
      <c r="K2082" s="232" t="s">
        <v>5</v>
      </c>
      <c r="L2082" s="237"/>
      <c r="M2082" s="238" t="s">
        <v>5</v>
      </c>
      <c r="N2082" s="239" t="s">
        <v>44</v>
      </c>
      <c r="O2082" s="43"/>
      <c r="P2082" s="192">
        <f>O2082*H2082</f>
        <v>0</v>
      </c>
      <c r="Q2082" s="192">
        <v>0</v>
      </c>
      <c r="R2082" s="192">
        <f>Q2082*H2082</f>
        <v>0</v>
      </c>
      <c r="S2082" s="192">
        <v>0</v>
      </c>
      <c r="T2082" s="193">
        <f>S2082*H2082</f>
        <v>0</v>
      </c>
      <c r="AR2082" s="25" t="s">
        <v>395</v>
      </c>
      <c r="AT2082" s="25" t="s">
        <v>269</v>
      </c>
      <c r="AU2082" s="25" t="s">
        <v>80</v>
      </c>
      <c r="AY2082" s="25" t="s">
        <v>187</v>
      </c>
      <c r="BE2082" s="194">
        <f>IF(N2082="základní",J2082,0)</f>
        <v>0</v>
      </c>
      <c r="BF2082" s="194">
        <f>IF(N2082="snížená",J2082,0)</f>
        <v>0</v>
      </c>
      <c r="BG2082" s="194">
        <f>IF(N2082="zákl. přenesená",J2082,0)</f>
        <v>0</v>
      </c>
      <c r="BH2082" s="194">
        <f>IF(N2082="sníž. přenesená",J2082,0)</f>
        <v>0</v>
      </c>
      <c r="BI2082" s="194">
        <f>IF(N2082="nulová",J2082,0)</f>
        <v>0</v>
      </c>
      <c r="BJ2082" s="25" t="s">
        <v>24</v>
      </c>
      <c r="BK2082" s="194">
        <f>ROUND(I2082*H2082,2)</f>
        <v>0</v>
      </c>
      <c r="BL2082" s="25" t="s">
        <v>126</v>
      </c>
      <c r="BM2082" s="25" t="s">
        <v>1717</v>
      </c>
    </row>
    <row r="2083" spans="2:65" s="12" customFormat="1">
      <c r="B2083" s="195"/>
      <c r="D2083" s="196" t="s">
        <v>196</v>
      </c>
      <c r="E2083" s="197" t="s">
        <v>5</v>
      </c>
      <c r="F2083" s="198" t="s">
        <v>1708</v>
      </c>
      <c r="H2083" s="199" t="s">
        <v>5</v>
      </c>
      <c r="I2083" s="200"/>
      <c r="L2083" s="195"/>
      <c r="M2083" s="201"/>
      <c r="N2083" s="202"/>
      <c r="O2083" s="202"/>
      <c r="P2083" s="202"/>
      <c r="Q2083" s="202"/>
      <c r="R2083" s="202"/>
      <c r="S2083" s="202"/>
      <c r="T2083" s="203"/>
      <c r="AT2083" s="199" t="s">
        <v>196</v>
      </c>
      <c r="AU2083" s="199" t="s">
        <v>80</v>
      </c>
      <c r="AV2083" s="12" t="s">
        <v>24</v>
      </c>
      <c r="AW2083" s="12" t="s">
        <v>37</v>
      </c>
      <c r="AX2083" s="12" t="s">
        <v>73</v>
      </c>
      <c r="AY2083" s="199" t="s">
        <v>187</v>
      </c>
    </row>
    <row r="2084" spans="2:65" s="13" customFormat="1">
      <c r="B2084" s="204"/>
      <c r="D2084" s="196" t="s">
        <v>196</v>
      </c>
      <c r="E2084" s="205" t="s">
        <v>5</v>
      </c>
      <c r="F2084" s="206" t="s">
        <v>80</v>
      </c>
      <c r="H2084" s="207">
        <v>2</v>
      </c>
      <c r="I2084" s="208"/>
      <c r="L2084" s="204"/>
      <c r="M2084" s="209"/>
      <c r="N2084" s="210"/>
      <c r="O2084" s="210"/>
      <c r="P2084" s="210"/>
      <c r="Q2084" s="210"/>
      <c r="R2084" s="210"/>
      <c r="S2084" s="210"/>
      <c r="T2084" s="211"/>
      <c r="AT2084" s="205" t="s">
        <v>196</v>
      </c>
      <c r="AU2084" s="205" t="s">
        <v>80</v>
      </c>
      <c r="AV2084" s="13" t="s">
        <v>80</v>
      </c>
      <c r="AW2084" s="13" t="s">
        <v>37</v>
      </c>
      <c r="AX2084" s="13" t="s">
        <v>73</v>
      </c>
      <c r="AY2084" s="205" t="s">
        <v>187</v>
      </c>
    </row>
    <row r="2085" spans="2:65" s="14" customFormat="1">
      <c r="B2085" s="212"/>
      <c r="D2085" s="196" t="s">
        <v>196</v>
      </c>
      <c r="E2085" s="213" t="s">
        <v>5</v>
      </c>
      <c r="F2085" s="214" t="s">
        <v>201</v>
      </c>
      <c r="H2085" s="215">
        <v>2</v>
      </c>
      <c r="I2085" s="216"/>
      <c r="L2085" s="212"/>
      <c r="M2085" s="217"/>
      <c r="N2085" s="218"/>
      <c r="O2085" s="218"/>
      <c r="P2085" s="218"/>
      <c r="Q2085" s="218"/>
      <c r="R2085" s="218"/>
      <c r="S2085" s="218"/>
      <c r="T2085" s="219"/>
      <c r="AT2085" s="213" t="s">
        <v>196</v>
      </c>
      <c r="AU2085" s="213" t="s">
        <v>80</v>
      </c>
      <c r="AV2085" s="14" t="s">
        <v>202</v>
      </c>
      <c r="AW2085" s="14" t="s">
        <v>37</v>
      </c>
      <c r="AX2085" s="14" t="s">
        <v>73</v>
      </c>
      <c r="AY2085" s="213" t="s">
        <v>187</v>
      </c>
    </row>
    <row r="2086" spans="2:65" s="15" customFormat="1">
      <c r="B2086" s="220"/>
      <c r="D2086" s="221" t="s">
        <v>196</v>
      </c>
      <c r="E2086" s="222" t="s">
        <v>5</v>
      </c>
      <c r="F2086" s="223" t="s">
        <v>203</v>
      </c>
      <c r="H2086" s="224">
        <v>2</v>
      </c>
      <c r="I2086" s="225"/>
      <c r="L2086" s="220"/>
      <c r="M2086" s="226"/>
      <c r="N2086" s="227"/>
      <c r="O2086" s="227"/>
      <c r="P2086" s="227"/>
      <c r="Q2086" s="227"/>
      <c r="R2086" s="227"/>
      <c r="S2086" s="227"/>
      <c r="T2086" s="228"/>
      <c r="AT2086" s="229" t="s">
        <v>196</v>
      </c>
      <c r="AU2086" s="229" t="s">
        <v>80</v>
      </c>
      <c r="AV2086" s="15" t="s">
        <v>194</v>
      </c>
      <c r="AW2086" s="15" t="s">
        <v>37</v>
      </c>
      <c r="AX2086" s="15" t="s">
        <v>24</v>
      </c>
      <c r="AY2086" s="229" t="s">
        <v>187</v>
      </c>
    </row>
    <row r="2087" spans="2:65" s="1" customFormat="1" ht="95.25" customHeight="1">
      <c r="B2087" s="182"/>
      <c r="C2087" s="230" t="s">
        <v>1718</v>
      </c>
      <c r="D2087" s="230" t="s">
        <v>269</v>
      </c>
      <c r="E2087" s="231" t="s">
        <v>1719</v>
      </c>
      <c r="F2087" s="232" t="s">
        <v>1716</v>
      </c>
      <c r="G2087" s="233" t="s">
        <v>410</v>
      </c>
      <c r="H2087" s="234">
        <v>4</v>
      </c>
      <c r="I2087" s="235"/>
      <c r="J2087" s="236">
        <f>ROUND(I2087*H2087,2)</f>
        <v>0</v>
      </c>
      <c r="K2087" s="232" t="s">
        <v>5</v>
      </c>
      <c r="L2087" s="237"/>
      <c r="M2087" s="238" t="s">
        <v>5</v>
      </c>
      <c r="N2087" s="239" t="s">
        <v>44</v>
      </c>
      <c r="O2087" s="43"/>
      <c r="P2087" s="192">
        <f>O2087*H2087</f>
        <v>0</v>
      </c>
      <c r="Q2087" s="192">
        <v>0</v>
      </c>
      <c r="R2087" s="192">
        <f>Q2087*H2087</f>
        <v>0</v>
      </c>
      <c r="S2087" s="192">
        <v>0</v>
      </c>
      <c r="T2087" s="193">
        <f>S2087*H2087</f>
        <v>0</v>
      </c>
      <c r="AR2087" s="25" t="s">
        <v>395</v>
      </c>
      <c r="AT2087" s="25" t="s">
        <v>269</v>
      </c>
      <c r="AU2087" s="25" t="s">
        <v>80</v>
      </c>
      <c r="AY2087" s="25" t="s">
        <v>187</v>
      </c>
      <c r="BE2087" s="194">
        <f>IF(N2087="základní",J2087,0)</f>
        <v>0</v>
      </c>
      <c r="BF2087" s="194">
        <f>IF(N2087="snížená",J2087,0)</f>
        <v>0</v>
      </c>
      <c r="BG2087" s="194">
        <f>IF(N2087="zákl. přenesená",J2087,0)</f>
        <v>0</v>
      </c>
      <c r="BH2087" s="194">
        <f>IF(N2087="sníž. přenesená",J2087,0)</f>
        <v>0</v>
      </c>
      <c r="BI2087" s="194">
        <f>IF(N2087="nulová",J2087,0)</f>
        <v>0</v>
      </c>
      <c r="BJ2087" s="25" t="s">
        <v>24</v>
      </c>
      <c r="BK2087" s="194">
        <f>ROUND(I2087*H2087,2)</f>
        <v>0</v>
      </c>
      <c r="BL2087" s="25" t="s">
        <v>126</v>
      </c>
      <c r="BM2087" s="25" t="s">
        <v>1720</v>
      </c>
    </row>
    <row r="2088" spans="2:65" s="12" customFormat="1">
      <c r="B2088" s="195"/>
      <c r="D2088" s="196" t="s">
        <v>196</v>
      </c>
      <c r="E2088" s="197" t="s">
        <v>5</v>
      </c>
      <c r="F2088" s="198" t="s">
        <v>1721</v>
      </c>
      <c r="H2088" s="199" t="s">
        <v>5</v>
      </c>
      <c r="I2088" s="200"/>
      <c r="L2088" s="195"/>
      <c r="M2088" s="201"/>
      <c r="N2088" s="202"/>
      <c r="O2088" s="202"/>
      <c r="P2088" s="202"/>
      <c r="Q2088" s="202"/>
      <c r="R2088" s="202"/>
      <c r="S2088" s="202"/>
      <c r="T2088" s="203"/>
      <c r="AT2088" s="199" t="s">
        <v>196</v>
      </c>
      <c r="AU2088" s="199" t="s">
        <v>80</v>
      </c>
      <c r="AV2088" s="12" t="s">
        <v>24</v>
      </c>
      <c r="AW2088" s="12" t="s">
        <v>37</v>
      </c>
      <c r="AX2088" s="12" t="s">
        <v>73</v>
      </c>
      <c r="AY2088" s="199" t="s">
        <v>187</v>
      </c>
    </row>
    <row r="2089" spans="2:65" s="13" customFormat="1">
      <c r="B2089" s="204"/>
      <c r="D2089" s="196" t="s">
        <v>196</v>
      </c>
      <c r="E2089" s="205" t="s">
        <v>5</v>
      </c>
      <c r="F2089" s="206" t="s">
        <v>194</v>
      </c>
      <c r="H2089" s="207">
        <v>4</v>
      </c>
      <c r="I2089" s="208"/>
      <c r="L2089" s="204"/>
      <c r="M2089" s="209"/>
      <c r="N2089" s="210"/>
      <c r="O2089" s="210"/>
      <c r="P2089" s="210"/>
      <c r="Q2089" s="210"/>
      <c r="R2089" s="210"/>
      <c r="S2089" s="210"/>
      <c r="T2089" s="211"/>
      <c r="AT2089" s="205" t="s">
        <v>196</v>
      </c>
      <c r="AU2089" s="205" t="s">
        <v>80</v>
      </c>
      <c r="AV2089" s="13" t="s">
        <v>80</v>
      </c>
      <c r="AW2089" s="13" t="s">
        <v>37</v>
      </c>
      <c r="AX2089" s="13" t="s">
        <v>73</v>
      </c>
      <c r="AY2089" s="205" t="s">
        <v>187</v>
      </c>
    </row>
    <row r="2090" spans="2:65" s="14" customFormat="1">
      <c r="B2090" s="212"/>
      <c r="D2090" s="196" t="s">
        <v>196</v>
      </c>
      <c r="E2090" s="213" t="s">
        <v>5</v>
      </c>
      <c r="F2090" s="214" t="s">
        <v>201</v>
      </c>
      <c r="H2090" s="215">
        <v>4</v>
      </c>
      <c r="I2090" s="216"/>
      <c r="L2090" s="212"/>
      <c r="M2090" s="217"/>
      <c r="N2090" s="218"/>
      <c r="O2090" s="218"/>
      <c r="P2090" s="218"/>
      <c r="Q2090" s="218"/>
      <c r="R2090" s="218"/>
      <c r="S2090" s="218"/>
      <c r="T2090" s="219"/>
      <c r="AT2090" s="213" t="s">
        <v>196</v>
      </c>
      <c r="AU2090" s="213" t="s">
        <v>80</v>
      </c>
      <c r="AV2090" s="14" t="s">
        <v>202</v>
      </c>
      <c r="AW2090" s="14" t="s">
        <v>37</v>
      </c>
      <c r="AX2090" s="14" t="s">
        <v>73</v>
      </c>
      <c r="AY2090" s="213" t="s">
        <v>187</v>
      </c>
    </row>
    <row r="2091" spans="2:65" s="15" customFormat="1">
      <c r="B2091" s="220"/>
      <c r="D2091" s="221" t="s">
        <v>196</v>
      </c>
      <c r="E2091" s="222" t="s">
        <v>5</v>
      </c>
      <c r="F2091" s="223" t="s">
        <v>203</v>
      </c>
      <c r="H2091" s="224">
        <v>4</v>
      </c>
      <c r="I2091" s="225"/>
      <c r="L2091" s="220"/>
      <c r="M2091" s="226"/>
      <c r="N2091" s="227"/>
      <c r="O2091" s="227"/>
      <c r="P2091" s="227"/>
      <c r="Q2091" s="227"/>
      <c r="R2091" s="227"/>
      <c r="S2091" s="227"/>
      <c r="T2091" s="228"/>
      <c r="AT2091" s="229" t="s">
        <v>196</v>
      </c>
      <c r="AU2091" s="229" t="s">
        <v>80</v>
      </c>
      <c r="AV2091" s="15" t="s">
        <v>194</v>
      </c>
      <c r="AW2091" s="15" t="s">
        <v>37</v>
      </c>
      <c r="AX2091" s="15" t="s">
        <v>24</v>
      </c>
      <c r="AY2091" s="229" t="s">
        <v>187</v>
      </c>
    </row>
    <row r="2092" spans="2:65" s="1" customFormat="1" ht="95.25" customHeight="1">
      <c r="B2092" s="182"/>
      <c r="C2092" s="230" t="s">
        <v>1722</v>
      </c>
      <c r="D2092" s="230" t="s">
        <v>269</v>
      </c>
      <c r="E2092" s="231" t="s">
        <v>1723</v>
      </c>
      <c r="F2092" s="232" t="s">
        <v>1716</v>
      </c>
      <c r="G2092" s="233" t="s">
        <v>410</v>
      </c>
      <c r="H2092" s="234">
        <v>1</v>
      </c>
      <c r="I2092" s="235"/>
      <c r="J2092" s="236">
        <f>ROUND(I2092*H2092,2)</f>
        <v>0</v>
      </c>
      <c r="K2092" s="232" t="s">
        <v>5</v>
      </c>
      <c r="L2092" s="237"/>
      <c r="M2092" s="238" t="s">
        <v>5</v>
      </c>
      <c r="N2092" s="239" t="s">
        <v>44</v>
      </c>
      <c r="O2092" s="43"/>
      <c r="P2092" s="192">
        <f>O2092*H2092</f>
        <v>0</v>
      </c>
      <c r="Q2092" s="192">
        <v>0</v>
      </c>
      <c r="R2092" s="192">
        <f>Q2092*H2092</f>
        <v>0</v>
      </c>
      <c r="S2092" s="192">
        <v>0</v>
      </c>
      <c r="T2092" s="193">
        <f>S2092*H2092</f>
        <v>0</v>
      </c>
      <c r="AR2092" s="25" t="s">
        <v>395</v>
      </c>
      <c r="AT2092" s="25" t="s">
        <v>269</v>
      </c>
      <c r="AU2092" s="25" t="s">
        <v>80</v>
      </c>
      <c r="AY2092" s="25" t="s">
        <v>187</v>
      </c>
      <c r="BE2092" s="194">
        <f>IF(N2092="základní",J2092,0)</f>
        <v>0</v>
      </c>
      <c r="BF2092" s="194">
        <f>IF(N2092="snížená",J2092,0)</f>
        <v>0</v>
      </c>
      <c r="BG2092" s="194">
        <f>IF(N2092="zákl. přenesená",J2092,0)</f>
        <v>0</v>
      </c>
      <c r="BH2092" s="194">
        <f>IF(N2092="sníž. přenesená",J2092,0)</f>
        <v>0</v>
      </c>
      <c r="BI2092" s="194">
        <f>IF(N2092="nulová",J2092,0)</f>
        <v>0</v>
      </c>
      <c r="BJ2092" s="25" t="s">
        <v>24</v>
      </c>
      <c r="BK2092" s="194">
        <f>ROUND(I2092*H2092,2)</f>
        <v>0</v>
      </c>
      <c r="BL2092" s="25" t="s">
        <v>126</v>
      </c>
      <c r="BM2092" s="25" t="s">
        <v>1724</v>
      </c>
    </row>
    <row r="2093" spans="2:65" s="12" customFormat="1">
      <c r="B2093" s="195"/>
      <c r="D2093" s="196" t="s">
        <v>196</v>
      </c>
      <c r="E2093" s="197" t="s">
        <v>5</v>
      </c>
      <c r="F2093" s="198" t="s">
        <v>1725</v>
      </c>
      <c r="H2093" s="199" t="s">
        <v>5</v>
      </c>
      <c r="I2093" s="200"/>
      <c r="L2093" s="195"/>
      <c r="M2093" s="201"/>
      <c r="N2093" s="202"/>
      <c r="O2093" s="202"/>
      <c r="P2093" s="202"/>
      <c r="Q2093" s="202"/>
      <c r="R2093" s="202"/>
      <c r="S2093" s="202"/>
      <c r="T2093" s="203"/>
      <c r="AT2093" s="199" t="s">
        <v>196</v>
      </c>
      <c r="AU2093" s="199" t="s">
        <v>80</v>
      </c>
      <c r="AV2093" s="12" t="s">
        <v>24</v>
      </c>
      <c r="AW2093" s="12" t="s">
        <v>37</v>
      </c>
      <c r="AX2093" s="12" t="s">
        <v>73</v>
      </c>
      <c r="AY2093" s="199" t="s">
        <v>187</v>
      </c>
    </row>
    <row r="2094" spans="2:65" s="13" customFormat="1">
      <c r="B2094" s="204"/>
      <c r="D2094" s="196" t="s">
        <v>196</v>
      </c>
      <c r="E2094" s="205" t="s">
        <v>5</v>
      </c>
      <c r="F2094" s="206" t="s">
        <v>24</v>
      </c>
      <c r="H2094" s="207">
        <v>1</v>
      </c>
      <c r="I2094" s="208"/>
      <c r="L2094" s="204"/>
      <c r="M2094" s="209"/>
      <c r="N2094" s="210"/>
      <c r="O2094" s="210"/>
      <c r="P2094" s="210"/>
      <c r="Q2094" s="210"/>
      <c r="R2094" s="210"/>
      <c r="S2094" s="210"/>
      <c r="T2094" s="211"/>
      <c r="AT2094" s="205" t="s">
        <v>196</v>
      </c>
      <c r="AU2094" s="205" t="s">
        <v>80</v>
      </c>
      <c r="AV2094" s="13" t="s">
        <v>80</v>
      </c>
      <c r="AW2094" s="13" t="s">
        <v>37</v>
      </c>
      <c r="AX2094" s="13" t="s">
        <v>73</v>
      </c>
      <c r="AY2094" s="205" t="s">
        <v>187</v>
      </c>
    </row>
    <row r="2095" spans="2:65" s="14" customFormat="1">
      <c r="B2095" s="212"/>
      <c r="D2095" s="196" t="s">
        <v>196</v>
      </c>
      <c r="E2095" s="213" t="s">
        <v>5</v>
      </c>
      <c r="F2095" s="214" t="s">
        <v>201</v>
      </c>
      <c r="H2095" s="215">
        <v>1</v>
      </c>
      <c r="I2095" s="216"/>
      <c r="L2095" s="212"/>
      <c r="M2095" s="217"/>
      <c r="N2095" s="218"/>
      <c r="O2095" s="218"/>
      <c r="P2095" s="218"/>
      <c r="Q2095" s="218"/>
      <c r="R2095" s="218"/>
      <c r="S2095" s="218"/>
      <c r="T2095" s="219"/>
      <c r="AT2095" s="213" t="s">
        <v>196</v>
      </c>
      <c r="AU2095" s="213" t="s">
        <v>80</v>
      </c>
      <c r="AV2095" s="14" t="s">
        <v>202</v>
      </c>
      <c r="AW2095" s="14" t="s">
        <v>37</v>
      </c>
      <c r="AX2095" s="14" t="s">
        <v>73</v>
      </c>
      <c r="AY2095" s="213" t="s">
        <v>187</v>
      </c>
    </row>
    <row r="2096" spans="2:65" s="15" customFormat="1">
      <c r="B2096" s="220"/>
      <c r="D2096" s="221" t="s">
        <v>196</v>
      </c>
      <c r="E2096" s="222" t="s">
        <v>5</v>
      </c>
      <c r="F2096" s="223" t="s">
        <v>203</v>
      </c>
      <c r="H2096" s="224">
        <v>1</v>
      </c>
      <c r="I2096" s="225"/>
      <c r="L2096" s="220"/>
      <c r="M2096" s="226"/>
      <c r="N2096" s="227"/>
      <c r="O2096" s="227"/>
      <c r="P2096" s="227"/>
      <c r="Q2096" s="227"/>
      <c r="R2096" s="227"/>
      <c r="S2096" s="227"/>
      <c r="T2096" s="228"/>
      <c r="AT2096" s="229" t="s">
        <v>196</v>
      </c>
      <c r="AU2096" s="229" t="s">
        <v>80</v>
      </c>
      <c r="AV2096" s="15" t="s">
        <v>194</v>
      </c>
      <c r="AW2096" s="15" t="s">
        <v>37</v>
      </c>
      <c r="AX2096" s="15" t="s">
        <v>24</v>
      </c>
      <c r="AY2096" s="229" t="s">
        <v>187</v>
      </c>
    </row>
    <row r="2097" spans="2:65" s="1" customFormat="1" ht="31.5" customHeight="1">
      <c r="B2097" s="182"/>
      <c r="C2097" s="183" t="s">
        <v>1726</v>
      </c>
      <c r="D2097" s="183" t="s">
        <v>189</v>
      </c>
      <c r="E2097" s="184" t="s">
        <v>1727</v>
      </c>
      <c r="F2097" s="185" t="s">
        <v>1728</v>
      </c>
      <c r="G2097" s="186" t="s">
        <v>277</v>
      </c>
      <c r="H2097" s="187">
        <v>11</v>
      </c>
      <c r="I2097" s="188"/>
      <c r="J2097" s="189">
        <f>ROUND(I2097*H2097,2)</f>
        <v>0</v>
      </c>
      <c r="K2097" s="185" t="s">
        <v>193</v>
      </c>
      <c r="L2097" s="42"/>
      <c r="M2097" s="190" t="s">
        <v>5</v>
      </c>
      <c r="N2097" s="191" t="s">
        <v>44</v>
      </c>
      <c r="O2097" s="43"/>
      <c r="P2097" s="192">
        <f>O2097*H2097</f>
        <v>0</v>
      </c>
      <c r="Q2097" s="192">
        <v>2.614998E-4</v>
      </c>
      <c r="R2097" s="192">
        <f>Q2097*H2097</f>
        <v>2.8764977999999998E-3</v>
      </c>
      <c r="S2097" s="192">
        <v>0</v>
      </c>
      <c r="T2097" s="193">
        <f>S2097*H2097</f>
        <v>0</v>
      </c>
      <c r="AR2097" s="25" t="s">
        <v>126</v>
      </c>
      <c r="AT2097" s="25" t="s">
        <v>189</v>
      </c>
      <c r="AU2097" s="25" t="s">
        <v>80</v>
      </c>
      <c r="AY2097" s="25" t="s">
        <v>187</v>
      </c>
      <c r="BE2097" s="194">
        <f>IF(N2097="základní",J2097,0)</f>
        <v>0</v>
      </c>
      <c r="BF2097" s="194">
        <f>IF(N2097="snížená",J2097,0)</f>
        <v>0</v>
      </c>
      <c r="BG2097" s="194">
        <f>IF(N2097="zákl. přenesená",J2097,0)</f>
        <v>0</v>
      </c>
      <c r="BH2097" s="194">
        <f>IF(N2097="sníž. přenesená",J2097,0)</f>
        <v>0</v>
      </c>
      <c r="BI2097" s="194">
        <f>IF(N2097="nulová",J2097,0)</f>
        <v>0</v>
      </c>
      <c r="BJ2097" s="25" t="s">
        <v>24</v>
      </c>
      <c r="BK2097" s="194">
        <f>ROUND(I2097*H2097,2)</f>
        <v>0</v>
      </c>
      <c r="BL2097" s="25" t="s">
        <v>126</v>
      </c>
      <c r="BM2097" s="25" t="s">
        <v>1729</v>
      </c>
    </row>
    <row r="2098" spans="2:65" s="12" customFormat="1">
      <c r="B2098" s="195"/>
      <c r="D2098" s="196" t="s">
        <v>196</v>
      </c>
      <c r="E2098" s="197" t="s">
        <v>5</v>
      </c>
      <c r="F2098" s="198" t="s">
        <v>1705</v>
      </c>
      <c r="H2098" s="199" t="s">
        <v>5</v>
      </c>
      <c r="I2098" s="200"/>
      <c r="L2098" s="195"/>
      <c r="M2098" s="201"/>
      <c r="N2098" s="202"/>
      <c r="O2098" s="202"/>
      <c r="P2098" s="202"/>
      <c r="Q2098" s="202"/>
      <c r="R2098" s="202"/>
      <c r="S2098" s="202"/>
      <c r="T2098" s="203"/>
      <c r="AT2098" s="199" t="s">
        <v>196</v>
      </c>
      <c r="AU2098" s="199" t="s">
        <v>80</v>
      </c>
      <c r="AV2098" s="12" t="s">
        <v>24</v>
      </c>
      <c r="AW2098" s="12" t="s">
        <v>37</v>
      </c>
      <c r="AX2098" s="12" t="s">
        <v>73</v>
      </c>
      <c r="AY2098" s="199" t="s">
        <v>187</v>
      </c>
    </row>
    <row r="2099" spans="2:65" s="12" customFormat="1">
      <c r="B2099" s="195"/>
      <c r="D2099" s="196" t="s">
        <v>196</v>
      </c>
      <c r="E2099" s="197" t="s">
        <v>5</v>
      </c>
      <c r="F2099" s="198" t="s">
        <v>1447</v>
      </c>
      <c r="H2099" s="199" t="s">
        <v>5</v>
      </c>
      <c r="I2099" s="200"/>
      <c r="L2099" s="195"/>
      <c r="M2099" s="201"/>
      <c r="N2099" s="202"/>
      <c r="O2099" s="202"/>
      <c r="P2099" s="202"/>
      <c r="Q2099" s="202"/>
      <c r="R2099" s="202"/>
      <c r="S2099" s="202"/>
      <c r="T2099" s="203"/>
      <c r="AT2099" s="199" t="s">
        <v>196</v>
      </c>
      <c r="AU2099" s="199" t="s">
        <v>80</v>
      </c>
      <c r="AV2099" s="12" t="s">
        <v>24</v>
      </c>
      <c r="AW2099" s="12" t="s">
        <v>37</v>
      </c>
      <c r="AX2099" s="12" t="s">
        <v>73</v>
      </c>
      <c r="AY2099" s="199" t="s">
        <v>187</v>
      </c>
    </row>
    <row r="2100" spans="2:65" s="12" customFormat="1">
      <c r="B2100" s="195"/>
      <c r="D2100" s="196" t="s">
        <v>196</v>
      </c>
      <c r="E2100" s="197" t="s">
        <v>5</v>
      </c>
      <c r="F2100" s="198" t="s">
        <v>1730</v>
      </c>
      <c r="H2100" s="199" t="s">
        <v>5</v>
      </c>
      <c r="I2100" s="200"/>
      <c r="L2100" s="195"/>
      <c r="M2100" s="201"/>
      <c r="N2100" s="202"/>
      <c r="O2100" s="202"/>
      <c r="P2100" s="202"/>
      <c r="Q2100" s="202"/>
      <c r="R2100" s="202"/>
      <c r="S2100" s="202"/>
      <c r="T2100" s="203"/>
      <c r="AT2100" s="199" t="s">
        <v>196</v>
      </c>
      <c r="AU2100" s="199" t="s">
        <v>80</v>
      </c>
      <c r="AV2100" s="12" t="s">
        <v>24</v>
      </c>
      <c r="AW2100" s="12" t="s">
        <v>37</v>
      </c>
      <c r="AX2100" s="12" t="s">
        <v>73</v>
      </c>
      <c r="AY2100" s="199" t="s">
        <v>187</v>
      </c>
    </row>
    <row r="2101" spans="2:65" s="13" customFormat="1">
      <c r="B2101" s="204"/>
      <c r="D2101" s="196" t="s">
        <v>196</v>
      </c>
      <c r="E2101" s="205" t="s">
        <v>5</v>
      </c>
      <c r="F2101" s="206" t="s">
        <v>1731</v>
      </c>
      <c r="H2101" s="207">
        <v>8.8000000000000007</v>
      </c>
      <c r="I2101" s="208"/>
      <c r="L2101" s="204"/>
      <c r="M2101" s="209"/>
      <c r="N2101" s="210"/>
      <c r="O2101" s="210"/>
      <c r="P2101" s="210"/>
      <c r="Q2101" s="210"/>
      <c r="R2101" s="210"/>
      <c r="S2101" s="210"/>
      <c r="T2101" s="211"/>
      <c r="AT2101" s="205" t="s">
        <v>196</v>
      </c>
      <c r="AU2101" s="205" t="s">
        <v>80</v>
      </c>
      <c r="AV2101" s="13" t="s">
        <v>80</v>
      </c>
      <c r="AW2101" s="13" t="s">
        <v>37</v>
      </c>
      <c r="AX2101" s="13" t="s">
        <v>73</v>
      </c>
      <c r="AY2101" s="205" t="s">
        <v>187</v>
      </c>
    </row>
    <row r="2102" spans="2:65" s="12" customFormat="1">
      <c r="B2102" s="195"/>
      <c r="D2102" s="196" t="s">
        <v>196</v>
      </c>
      <c r="E2102" s="197" t="s">
        <v>5</v>
      </c>
      <c r="F2102" s="198" t="s">
        <v>1732</v>
      </c>
      <c r="H2102" s="199" t="s">
        <v>5</v>
      </c>
      <c r="I2102" s="200"/>
      <c r="L2102" s="195"/>
      <c r="M2102" s="201"/>
      <c r="N2102" s="202"/>
      <c r="O2102" s="202"/>
      <c r="P2102" s="202"/>
      <c r="Q2102" s="202"/>
      <c r="R2102" s="202"/>
      <c r="S2102" s="202"/>
      <c r="T2102" s="203"/>
      <c r="AT2102" s="199" t="s">
        <v>196</v>
      </c>
      <c r="AU2102" s="199" t="s">
        <v>80</v>
      </c>
      <c r="AV2102" s="12" t="s">
        <v>24</v>
      </c>
      <c r="AW2102" s="12" t="s">
        <v>37</v>
      </c>
      <c r="AX2102" s="12" t="s">
        <v>73</v>
      </c>
      <c r="AY2102" s="199" t="s">
        <v>187</v>
      </c>
    </row>
    <row r="2103" spans="2:65" s="13" customFormat="1">
      <c r="B2103" s="204"/>
      <c r="D2103" s="196" t="s">
        <v>196</v>
      </c>
      <c r="E2103" s="205" t="s">
        <v>5</v>
      </c>
      <c r="F2103" s="206" t="s">
        <v>1733</v>
      </c>
      <c r="H2103" s="207">
        <v>2.2000000000000002</v>
      </c>
      <c r="I2103" s="208"/>
      <c r="L2103" s="204"/>
      <c r="M2103" s="209"/>
      <c r="N2103" s="210"/>
      <c r="O2103" s="210"/>
      <c r="P2103" s="210"/>
      <c r="Q2103" s="210"/>
      <c r="R2103" s="210"/>
      <c r="S2103" s="210"/>
      <c r="T2103" s="211"/>
      <c r="AT2103" s="205" t="s">
        <v>196</v>
      </c>
      <c r="AU2103" s="205" t="s">
        <v>80</v>
      </c>
      <c r="AV2103" s="13" t="s">
        <v>80</v>
      </c>
      <c r="AW2103" s="13" t="s">
        <v>37</v>
      </c>
      <c r="AX2103" s="13" t="s">
        <v>73</v>
      </c>
      <c r="AY2103" s="205" t="s">
        <v>187</v>
      </c>
    </row>
    <row r="2104" spans="2:65" s="14" customFormat="1">
      <c r="B2104" s="212"/>
      <c r="D2104" s="196" t="s">
        <v>196</v>
      </c>
      <c r="E2104" s="213" t="s">
        <v>5</v>
      </c>
      <c r="F2104" s="214" t="s">
        <v>201</v>
      </c>
      <c r="H2104" s="215">
        <v>11</v>
      </c>
      <c r="I2104" s="216"/>
      <c r="L2104" s="212"/>
      <c r="M2104" s="217"/>
      <c r="N2104" s="218"/>
      <c r="O2104" s="218"/>
      <c r="P2104" s="218"/>
      <c r="Q2104" s="218"/>
      <c r="R2104" s="218"/>
      <c r="S2104" s="218"/>
      <c r="T2104" s="219"/>
      <c r="AT2104" s="213" t="s">
        <v>196</v>
      </c>
      <c r="AU2104" s="213" t="s">
        <v>80</v>
      </c>
      <c r="AV2104" s="14" t="s">
        <v>202</v>
      </c>
      <c r="AW2104" s="14" t="s">
        <v>37</v>
      </c>
      <c r="AX2104" s="14" t="s">
        <v>73</v>
      </c>
      <c r="AY2104" s="213" t="s">
        <v>187</v>
      </c>
    </row>
    <row r="2105" spans="2:65" s="15" customFormat="1">
      <c r="B2105" s="220"/>
      <c r="D2105" s="221" t="s">
        <v>196</v>
      </c>
      <c r="E2105" s="222" t="s">
        <v>5</v>
      </c>
      <c r="F2105" s="223" t="s">
        <v>203</v>
      </c>
      <c r="H2105" s="224">
        <v>11</v>
      </c>
      <c r="I2105" s="225"/>
      <c r="L2105" s="220"/>
      <c r="M2105" s="226"/>
      <c r="N2105" s="227"/>
      <c r="O2105" s="227"/>
      <c r="P2105" s="227"/>
      <c r="Q2105" s="227"/>
      <c r="R2105" s="227"/>
      <c r="S2105" s="227"/>
      <c r="T2105" s="228"/>
      <c r="AT2105" s="229" t="s">
        <v>196</v>
      </c>
      <c r="AU2105" s="229" t="s">
        <v>80</v>
      </c>
      <c r="AV2105" s="15" t="s">
        <v>194</v>
      </c>
      <c r="AW2105" s="15" t="s">
        <v>37</v>
      </c>
      <c r="AX2105" s="15" t="s">
        <v>24</v>
      </c>
      <c r="AY2105" s="229" t="s">
        <v>187</v>
      </c>
    </row>
    <row r="2106" spans="2:65" s="1" customFormat="1" ht="95.25" customHeight="1">
      <c r="B2106" s="182"/>
      <c r="C2106" s="230" t="s">
        <v>1734</v>
      </c>
      <c r="D2106" s="230" t="s">
        <v>269</v>
      </c>
      <c r="E2106" s="231" t="s">
        <v>1735</v>
      </c>
      <c r="F2106" s="232" t="s">
        <v>1736</v>
      </c>
      <c r="G2106" s="233" t="s">
        <v>410</v>
      </c>
      <c r="H2106" s="234">
        <v>4</v>
      </c>
      <c r="I2106" s="235"/>
      <c r="J2106" s="236">
        <f>ROUND(I2106*H2106,2)</f>
        <v>0</v>
      </c>
      <c r="K2106" s="232" t="s">
        <v>5</v>
      </c>
      <c r="L2106" s="237"/>
      <c r="M2106" s="238" t="s">
        <v>5</v>
      </c>
      <c r="N2106" s="239" t="s">
        <v>44</v>
      </c>
      <c r="O2106" s="43"/>
      <c r="P2106" s="192">
        <f>O2106*H2106</f>
        <v>0</v>
      </c>
      <c r="Q2106" s="192">
        <v>0</v>
      </c>
      <c r="R2106" s="192">
        <f>Q2106*H2106</f>
        <v>0</v>
      </c>
      <c r="S2106" s="192">
        <v>0</v>
      </c>
      <c r="T2106" s="193">
        <f>S2106*H2106</f>
        <v>0</v>
      </c>
      <c r="AR2106" s="25" t="s">
        <v>395</v>
      </c>
      <c r="AT2106" s="25" t="s">
        <v>269</v>
      </c>
      <c r="AU2106" s="25" t="s">
        <v>80</v>
      </c>
      <c r="AY2106" s="25" t="s">
        <v>187</v>
      </c>
      <c r="BE2106" s="194">
        <f>IF(N2106="základní",J2106,0)</f>
        <v>0</v>
      </c>
      <c r="BF2106" s="194">
        <f>IF(N2106="snížená",J2106,0)</f>
        <v>0</v>
      </c>
      <c r="BG2106" s="194">
        <f>IF(N2106="zákl. přenesená",J2106,0)</f>
        <v>0</v>
      </c>
      <c r="BH2106" s="194">
        <f>IF(N2106="sníž. přenesená",J2106,0)</f>
        <v>0</v>
      </c>
      <c r="BI2106" s="194">
        <f>IF(N2106="nulová",J2106,0)</f>
        <v>0</v>
      </c>
      <c r="BJ2106" s="25" t="s">
        <v>24</v>
      </c>
      <c r="BK2106" s="194">
        <f>ROUND(I2106*H2106,2)</f>
        <v>0</v>
      </c>
      <c r="BL2106" s="25" t="s">
        <v>126</v>
      </c>
      <c r="BM2106" s="25" t="s">
        <v>1737</v>
      </c>
    </row>
    <row r="2107" spans="2:65" s="12" customFormat="1">
      <c r="B2107" s="195"/>
      <c r="D2107" s="196" t="s">
        <v>196</v>
      </c>
      <c r="E2107" s="197" t="s">
        <v>5</v>
      </c>
      <c r="F2107" s="198" t="s">
        <v>1730</v>
      </c>
      <c r="H2107" s="199" t="s">
        <v>5</v>
      </c>
      <c r="I2107" s="200"/>
      <c r="L2107" s="195"/>
      <c r="M2107" s="201"/>
      <c r="N2107" s="202"/>
      <c r="O2107" s="202"/>
      <c r="P2107" s="202"/>
      <c r="Q2107" s="202"/>
      <c r="R2107" s="202"/>
      <c r="S2107" s="202"/>
      <c r="T2107" s="203"/>
      <c r="AT2107" s="199" t="s">
        <v>196</v>
      </c>
      <c r="AU2107" s="199" t="s">
        <v>80</v>
      </c>
      <c r="AV2107" s="12" t="s">
        <v>24</v>
      </c>
      <c r="AW2107" s="12" t="s">
        <v>37</v>
      </c>
      <c r="AX2107" s="12" t="s">
        <v>73</v>
      </c>
      <c r="AY2107" s="199" t="s">
        <v>187</v>
      </c>
    </row>
    <row r="2108" spans="2:65" s="13" customFormat="1">
      <c r="B2108" s="204"/>
      <c r="D2108" s="196" t="s">
        <v>196</v>
      </c>
      <c r="E2108" s="205" t="s">
        <v>5</v>
      </c>
      <c r="F2108" s="206" t="s">
        <v>194</v>
      </c>
      <c r="H2108" s="207">
        <v>4</v>
      </c>
      <c r="I2108" s="208"/>
      <c r="L2108" s="204"/>
      <c r="M2108" s="209"/>
      <c r="N2108" s="210"/>
      <c r="O2108" s="210"/>
      <c r="P2108" s="210"/>
      <c r="Q2108" s="210"/>
      <c r="R2108" s="210"/>
      <c r="S2108" s="210"/>
      <c r="T2108" s="211"/>
      <c r="AT2108" s="205" t="s">
        <v>196</v>
      </c>
      <c r="AU2108" s="205" t="s">
        <v>80</v>
      </c>
      <c r="AV2108" s="13" t="s">
        <v>80</v>
      </c>
      <c r="AW2108" s="13" t="s">
        <v>37</v>
      </c>
      <c r="AX2108" s="13" t="s">
        <v>73</v>
      </c>
      <c r="AY2108" s="205" t="s">
        <v>187</v>
      </c>
    </row>
    <row r="2109" spans="2:65" s="14" customFormat="1">
      <c r="B2109" s="212"/>
      <c r="D2109" s="196" t="s">
        <v>196</v>
      </c>
      <c r="E2109" s="213" t="s">
        <v>5</v>
      </c>
      <c r="F2109" s="214" t="s">
        <v>201</v>
      </c>
      <c r="H2109" s="215">
        <v>4</v>
      </c>
      <c r="I2109" s="216"/>
      <c r="L2109" s="212"/>
      <c r="M2109" s="217"/>
      <c r="N2109" s="218"/>
      <c r="O2109" s="218"/>
      <c r="P2109" s="218"/>
      <c r="Q2109" s="218"/>
      <c r="R2109" s="218"/>
      <c r="S2109" s="218"/>
      <c r="T2109" s="219"/>
      <c r="AT2109" s="213" t="s">
        <v>196</v>
      </c>
      <c r="AU2109" s="213" t="s">
        <v>80</v>
      </c>
      <c r="AV2109" s="14" t="s">
        <v>202</v>
      </c>
      <c r="AW2109" s="14" t="s">
        <v>37</v>
      </c>
      <c r="AX2109" s="14" t="s">
        <v>73</v>
      </c>
      <c r="AY2109" s="213" t="s">
        <v>187</v>
      </c>
    </row>
    <row r="2110" spans="2:65" s="15" customFormat="1">
      <c r="B2110" s="220"/>
      <c r="D2110" s="221" t="s">
        <v>196</v>
      </c>
      <c r="E2110" s="222" t="s">
        <v>5</v>
      </c>
      <c r="F2110" s="223" t="s">
        <v>203</v>
      </c>
      <c r="H2110" s="224">
        <v>4</v>
      </c>
      <c r="I2110" s="225"/>
      <c r="L2110" s="220"/>
      <c r="M2110" s="226"/>
      <c r="N2110" s="227"/>
      <c r="O2110" s="227"/>
      <c r="P2110" s="227"/>
      <c r="Q2110" s="227"/>
      <c r="R2110" s="227"/>
      <c r="S2110" s="227"/>
      <c r="T2110" s="228"/>
      <c r="AT2110" s="229" t="s">
        <v>196</v>
      </c>
      <c r="AU2110" s="229" t="s">
        <v>80</v>
      </c>
      <c r="AV2110" s="15" t="s">
        <v>194</v>
      </c>
      <c r="AW2110" s="15" t="s">
        <v>37</v>
      </c>
      <c r="AX2110" s="15" t="s">
        <v>24</v>
      </c>
      <c r="AY2110" s="229" t="s">
        <v>187</v>
      </c>
    </row>
    <row r="2111" spans="2:65" s="1" customFormat="1" ht="95.25" customHeight="1">
      <c r="B2111" s="182"/>
      <c r="C2111" s="230" t="s">
        <v>1738</v>
      </c>
      <c r="D2111" s="230" t="s">
        <v>269</v>
      </c>
      <c r="E2111" s="231" t="s">
        <v>1739</v>
      </c>
      <c r="F2111" s="232" t="s">
        <v>1736</v>
      </c>
      <c r="G2111" s="233" t="s">
        <v>410</v>
      </c>
      <c r="H2111" s="234">
        <v>1</v>
      </c>
      <c r="I2111" s="235"/>
      <c r="J2111" s="236">
        <f>ROUND(I2111*H2111,2)</f>
        <v>0</v>
      </c>
      <c r="K2111" s="232" t="s">
        <v>5</v>
      </c>
      <c r="L2111" s="237"/>
      <c r="M2111" s="238" t="s">
        <v>5</v>
      </c>
      <c r="N2111" s="239" t="s">
        <v>44</v>
      </c>
      <c r="O2111" s="43"/>
      <c r="P2111" s="192">
        <f>O2111*H2111</f>
        <v>0</v>
      </c>
      <c r="Q2111" s="192">
        <v>0</v>
      </c>
      <c r="R2111" s="192">
        <f>Q2111*H2111</f>
        <v>0</v>
      </c>
      <c r="S2111" s="192">
        <v>0</v>
      </c>
      <c r="T2111" s="193">
        <f>S2111*H2111</f>
        <v>0</v>
      </c>
      <c r="AR2111" s="25" t="s">
        <v>395</v>
      </c>
      <c r="AT2111" s="25" t="s">
        <v>269</v>
      </c>
      <c r="AU2111" s="25" t="s">
        <v>80</v>
      </c>
      <c r="AY2111" s="25" t="s">
        <v>187</v>
      </c>
      <c r="BE2111" s="194">
        <f>IF(N2111="základní",J2111,0)</f>
        <v>0</v>
      </c>
      <c r="BF2111" s="194">
        <f>IF(N2111="snížená",J2111,0)</f>
        <v>0</v>
      </c>
      <c r="BG2111" s="194">
        <f>IF(N2111="zákl. přenesená",J2111,0)</f>
        <v>0</v>
      </c>
      <c r="BH2111" s="194">
        <f>IF(N2111="sníž. přenesená",J2111,0)</f>
        <v>0</v>
      </c>
      <c r="BI2111" s="194">
        <f>IF(N2111="nulová",J2111,0)</f>
        <v>0</v>
      </c>
      <c r="BJ2111" s="25" t="s">
        <v>24</v>
      </c>
      <c r="BK2111" s="194">
        <f>ROUND(I2111*H2111,2)</f>
        <v>0</v>
      </c>
      <c r="BL2111" s="25" t="s">
        <v>126</v>
      </c>
      <c r="BM2111" s="25" t="s">
        <v>1740</v>
      </c>
    </row>
    <row r="2112" spans="2:65" s="12" customFormat="1">
      <c r="B2112" s="195"/>
      <c r="D2112" s="196" t="s">
        <v>196</v>
      </c>
      <c r="E2112" s="197" t="s">
        <v>5</v>
      </c>
      <c r="F2112" s="198" t="s">
        <v>1732</v>
      </c>
      <c r="H2112" s="199" t="s">
        <v>5</v>
      </c>
      <c r="I2112" s="200"/>
      <c r="L2112" s="195"/>
      <c r="M2112" s="201"/>
      <c r="N2112" s="202"/>
      <c r="O2112" s="202"/>
      <c r="P2112" s="202"/>
      <c r="Q2112" s="202"/>
      <c r="R2112" s="202"/>
      <c r="S2112" s="202"/>
      <c r="T2112" s="203"/>
      <c r="AT2112" s="199" t="s">
        <v>196</v>
      </c>
      <c r="AU2112" s="199" t="s">
        <v>80</v>
      </c>
      <c r="AV2112" s="12" t="s">
        <v>24</v>
      </c>
      <c r="AW2112" s="12" t="s">
        <v>37</v>
      </c>
      <c r="AX2112" s="12" t="s">
        <v>73</v>
      </c>
      <c r="AY2112" s="199" t="s">
        <v>187</v>
      </c>
    </row>
    <row r="2113" spans="2:65" s="13" customFormat="1">
      <c r="B2113" s="204"/>
      <c r="D2113" s="196" t="s">
        <v>196</v>
      </c>
      <c r="E2113" s="205" t="s">
        <v>5</v>
      </c>
      <c r="F2113" s="206" t="s">
        <v>24</v>
      </c>
      <c r="H2113" s="207">
        <v>1</v>
      </c>
      <c r="I2113" s="208"/>
      <c r="L2113" s="204"/>
      <c r="M2113" s="209"/>
      <c r="N2113" s="210"/>
      <c r="O2113" s="210"/>
      <c r="P2113" s="210"/>
      <c r="Q2113" s="210"/>
      <c r="R2113" s="210"/>
      <c r="S2113" s="210"/>
      <c r="T2113" s="211"/>
      <c r="AT2113" s="205" t="s">
        <v>196</v>
      </c>
      <c r="AU2113" s="205" t="s">
        <v>80</v>
      </c>
      <c r="AV2113" s="13" t="s">
        <v>80</v>
      </c>
      <c r="AW2113" s="13" t="s">
        <v>37</v>
      </c>
      <c r="AX2113" s="13" t="s">
        <v>73</v>
      </c>
      <c r="AY2113" s="205" t="s">
        <v>187</v>
      </c>
    </row>
    <row r="2114" spans="2:65" s="14" customFormat="1">
      <c r="B2114" s="212"/>
      <c r="D2114" s="196" t="s">
        <v>196</v>
      </c>
      <c r="E2114" s="213" t="s">
        <v>5</v>
      </c>
      <c r="F2114" s="214" t="s">
        <v>201</v>
      </c>
      <c r="H2114" s="215">
        <v>1</v>
      </c>
      <c r="I2114" s="216"/>
      <c r="L2114" s="212"/>
      <c r="M2114" s="217"/>
      <c r="N2114" s="218"/>
      <c r="O2114" s="218"/>
      <c r="P2114" s="218"/>
      <c r="Q2114" s="218"/>
      <c r="R2114" s="218"/>
      <c r="S2114" s="218"/>
      <c r="T2114" s="219"/>
      <c r="AT2114" s="213" t="s">
        <v>196</v>
      </c>
      <c r="AU2114" s="213" t="s">
        <v>80</v>
      </c>
      <c r="AV2114" s="14" t="s">
        <v>202</v>
      </c>
      <c r="AW2114" s="14" t="s">
        <v>37</v>
      </c>
      <c r="AX2114" s="14" t="s">
        <v>73</v>
      </c>
      <c r="AY2114" s="213" t="s">
        <v>187</v>
      </c>
    </row>
    <row r="2115" spans="2:65" s="15" customFormat="1">
      <c r="B2115" s="220"/>
      <c r="D2115" s="221" t="s">
        <v>196</v>
      </c>
      <c r="E2115" s="222" t="s">
        <v>5</v>
      </c>
      <c r="F2115" s="223" t="s">
        <v>203</v>
      </c>
      <c r="H2115" s="224">
        <v>1</v>
      </c>
      <c r="I2115" s="225"/>
      <c r="L2115" s="220"/>
      <c r="M2115" s="226"/>
      <c r="N2115" s="227"/>
      <c r="O2115" s="227"/>
      <c r="P2115" s="227"/>
      <c r="Q2115" s="227"/>
      <c r="R2115" s="227"/>
      <c r="S2115" s="227"/>
      <c r="T2115" s="228"/>
      <c r="AT2115" s="229" t="s">
        <v>196</v>
      </c>
      <c r="AU2115" s="229" t="s">
        <v>80</v>
      </c>
      <c r="AV2115" s="15" t="s">
        <v>194</v>
      </c>
      <c r="AW2115" s="15" t="s">
        <v>37</v>
      </c>
      <c r="AX2115" s="15" t="s">
        <v>24</v>
      </c>
      <c r="AY2115" s="229" t="s">
        <v>187</v>
      </c>
    </row>
    <row r="2116" spans="2:65" s="1" customFormat="1" ht="31.5" customHeight="1">
      <c r="B2116" s="182"/>
      <c r="C2116" s="183" t="s">
        <v>1741</v>
      </c>
      <c r="D2116" s="183" t="s">
        <v>189</v>
      </c>
      <c r="E2116" s="184" t="s">
        <v>1742</v>
      </c>
      <c r="F2116" s="185" t="s">
        <v>1743</v>
      </c>
      <c r="G2116" s="186" t="s">
        <v>410</v>
      </c>
      <c r="H2116" s="187">
        <v>12</v>
      </c>
      <c r="I2116" s="188"/>
      <c r="J2116" s="189">
        <f>ROUND(I2116*H2116,2)</f>
        <v>0</v>
      </c>
      <c r="K2116" s="185" t="s">
        <v>193</v>
      </c>
      <c r="L2116" s="42"/>
      <c r="M2116" s="190" t="s">
        <v>5</v>
      </c>
      <c r="N2116" s="191" t="s">
        <v>44</v>
      </c>
      <c r="O2116" s="43"/>
      <c r="P2116" s="192">
        <f>O2116*H2116</f>
        <v>0</v>
      </c>
      <c r="Q2116" s="192">
        <v>0</v>
      </c>
      <c r="R2116" s="192">
        <f>Q2116*H2116</f>
        <v>0</v>
      </c>
      <c r="S2116" s="192">
        <v>0</v>
      </c>
      <c r="T2116" s="193">
        <f>S2116*H2116</f>
        <v>0</v>
      </c>
      <c r="AR2116" s="25" t="s">
        <v>126</v>
      </c>
      <c r="AT2116" s="25" t="s">
        <v>189</v>
      </c>
      <c r="AU2116" s="25" t="s">
        <v>80</v>
      </c>
      <c r="AY2116" s="25" t="s">
        <v>187</v>
      </c>
      <c r="BE2116" s="194">
        <f>IF(N2116="základní",J2116,0)</f>
        <v>0</v>
      </c>
      <c r="BF2116" s="194">
        <f>IF(N2116="snížená",J2116,0)</f>
        <v>0</v>
      </c>
      <c r="BG2116" s="194">
        <f>IF(N2116="zákl. přenesená",J2116,0)</f>
        <v>0</v>
      </c>
      <c r="BH2116" s="194">
        <f>IF(N2116="sníž. přenesená",J2116,0)</f>
        <v>0</v>
      </c>
      <c r="BI2116" s="194">
        <f>IF(N2116="nulová",J2116,0)</f>
        <v>0</v>
      </c>
      <c r="BJ2116" s="25" t="s">
        <v>24</v>
      </c>
      <c r="BK2116" s="194">
        <f>ROUND(I2116*H2116,2)</f>
        <v>0</v>
      </c>
      <c r="BL2116" s="25" t="s">
        <v>126</v>
      </c>
      <c r="BM2116" s="25" t="s">
        <v>1744</v>
      </c>
    </row>
    <row r="2117" spans="2:65" s="12" customFormat="1">
      <c r="B2117" s="195"/>
      <c r="D2117" s="196" t="s">
        <v>196</v>
      </c>
      <c r="E2117" s="197" t="s">
        <v>5</v>
      </c>
      <c r="F2117" s="198" t="s">
        <v>1745</v>
      </c>
      <c r="H2117" s="199" t="s">
        <v>5</v>
      </c>
      <c r="I2117" s="200"/>
      <c r="L2117" s="195"/>
      <c r="M2117" s="201"/>
      <c r="N2117" s="202"/>
      <c r="O2117" s="202"/>
      <c r="P2117" s="202"/>
      <c r="Q2117" s="202"/>
      <c r="R2117" s="202"/>
      <c r="S2117" s="202"/>
      <c r="T2117" s="203"/>
      <c r="AT2117" s="199" t="s">
        <v>196</v>
      </c>
      <c r="AU2117" s="199" t="s">
        <v>80</v>
      </c>
      <c r="AV2117" s="12" t="s">
        <v>24</v>
      </c>
      <c r="AW2117" s="12" t="s">
        <v>37</v>
      </c>
      <c r="AX2117" s="12" t="s">
        <v>73</v>
      </c>
      <c r="AY2117" s="199" t="s">
        <v>187</v>
      </c>
    </row>
    <row r="2118" spans="2:65" s="12" customFormat="1">
      <c r="B2118" s="195"/>
      <c r="D2118" s="196" t="s">
        <v>196</v>
      </c>
      <c r="E2118" s="197" t="s">
        <v>5</v>
      </c>
      <c r="F2118" s="198" t="s">
        <v>1447</v>
      </c>
      <c r="H2118" s="199" t="s">
        <v>5</v>
      </c>
      <c r="I2118" s="200"/>
      <c r="L2118" s="195"/>
      <c r="M2118" s="201"/>
      <c r="N2118" s="202"/>
      <c r="O2118" s="202"/>
      <c r="P2118" s="202"/>
      <c r="Q2118" s="202"/>
      <c r="R2118" s="202"/>
      <c r="S2118" s="202"/>
      <c r="T2118" s="203"/>
      <c r="AT2118" s="199" t="s">
        <v>196</v>
      </c>
      <c r="AU2118" s="199" t="s">
        <v>80</v>
      </c>
      <c r="AV2118" s="12" t="s">
        <v>24</v>
      </c>
      <c r="AW2118" s="12" t="s">
        <v>37</v>
      </c>
      <c r="AX2118" s="12" t="s">
        <v>73</v>
      </c>
      <c r="AY2118" s="199" t="s">
        <v>187</v>
      </c>
    </row>
    <row r="2119" spans="2:65" s="12" customFormat="1">
      <c r="B2119" s="195"/>
      <c r="D2119" s="196" t="s">
        <v>196</v>
      </c>
      <c r="E2119" s="197" t="s">
        <v>5</v>
      </c>
      <c r="F2119" s="198" t="s">
        <v>1746</v>
      </c>
      <c r="H2119" s="199" t="s">
        <v>5</v>
      </c>
      <c r="I2119" s="200"/>
      <c r="L2119" s="195"/>
      <c r="M2119" s="201"/>
      <c r="N2119" s="202"/>
      <c r="O2119" s="202"/>
      <c r="P2119" s="202"/>
      <c r="Q2119" s="202"/>
      <c r="R2119" s="202"/>
      <c r="S2119" s="202"/>
      <c r="T2119" s="203"/>
      <c r="AT2119" s="199" t="s">
        <v>196</v>
      </c>
      <c r="AU2119" s="199" t="s">
        <v>80</v>
      </c>
      <c r="AV2119" s="12" t="s">
        <v>24</v>
      </c>
      <c r="AW2119" s="12" t="s">
        <v>37</v>
      </c>
      <c r="AX2119" s="12" t="s">
        <v>73</v>
      </c>
      <c r="AY2119" s="199" t="s">
        <v>187</v>
      </c>
    </row>
    <row r="2120" spans="2:65" s="13" customFormat="1">
      <c r="B2120" s="204"/>
      <c r="D2120" s="196" t="s">
        <v>196</v>
      </c>
      <c r="E2120" s="205" t="s">
        <v>5</v>
      </c>
      <c r="F2120" s="206" t="s">
        <v>80</v>
      </c>
      <c r="H2120" s="207">
        <v>2</v>
      </c>
      <c r="I2120" s="208"/>
      <c r="L2120" s="204"/>
      <c r="M2120" s="209"/>
      <c r="N2120" s="210"/>
      <c r="O2120" s="210"/>
      <c r="P2120" s="210"/>
      <c r="Q2120" s="210"/>
      <c r="R2120" s="210"/>
      <c r="S2120" s="210"/>
      <c r="T2120" s="211"/>
      <c r="AT2120" s="205" t="s">
        <v>196</v>
      </c>
      <c r="AU2120" s="205" t="s">
        <v>80</v>
      </c>
      <c r="AV2120" s="13" t="s">
        <v>80</v>
      </c>
      <c r="AW2120" s="13" t="s">
        <v>37</v>
      </c>
      <c r="AX2120" s="13" t="s">
        <v>73</v>
      </c>
      <c r="AY2120" s="205" t="s">
        <v>187</v>
      </c>
    </row>
    <row r="2121" spans="2:65" s="12" customFormat="1">
      <c r="B2121" s="195"/>
      <c r="D2121" s="196" t="s">
        <v>196</v>
      </c>
      <c r="E2121" s="197" t="s">
        <v>5</v>
      </c>
      <c r="F2121" s="198" t="s">
        <v>1747</v>
      </c>
      <c r="H2121" s="199" t="s">
        <v>5</v>
      </c>
      <c r="I2121" s="200"/>
      <c r="L2121" s="195"/>
      <c r="M2121" s="201"/>
      <c r="N2121" s="202"/>
      <c r="O2121" s="202"/>
      <c r="P2121" s="202"/>
      <c r="Q2121" s="202"/>
      <c r="R2121" s="202"/>
      <c r="S2121" s="202"/>
      <c r="T2121" s="203"/>
      <c r="AT2121" s="199" t="s">
        <v>196</v>
      </c>
      <c r="AU2121" s="199" t="s">
        <v>80</v>
      </c>
      <c r="AV2121" s="12" t="s">
        <v>24</v>
      </c>
      <c r="AW2121" s="12" t="s">
        <v>37</v>
      </c>
      <c r="AX2121" s="12" t="s">
        <v>73</v>
      </c>
      <c r="AY2121" s="199" t="s">
        <v>187</v>
      </c>
    </row>
    <row r="2122" spans="2:65" s="13" customFormat="1">
      <c r="B2122" s="204"/>
      <c r="D2122" s="196" t="s">
        <v>196</v>
      </c>
      <c r="E2122" s="205" t="s">
        <v>5</v>
      </c>
      <c r="F2122" s="206" t="s">
        <v>202</v>
      </c>
      <c r="H2122" s="207">
        <v>3</v>
      </c>
      <c r="I2122" s="208"/>
      <c r="L2122" s="204"/>
      <c r="M2122" s="209"/>
      <c r="N2122" s="210"/>
      <c r="O2122" s="210"/>
      <c r="P2122" s="210"/>
      <c r="Q2122" s="210"/>
      <c r="R2122" s="210"/>
      <c r="S2122" s="210"/>
      <c r="T2122" s="211"/>
      <c r="AT2122" s="205" t="s">
        <v>196</v>
      </c>
      <c r="AU2122" s="205" t="s">
        <v>80</v>
      </c>
      <c r="AV2122" s="13" t="s">
        <v>80</v>
      </c>
      <c r="AW2122" s="13" t="s">
        <v>37</v>
      </c>
      <c r="AX2122" s="13" t="s">
        <v>73</v>
      </c>
      <c r="AY2122" s="205" t="s">
        <v>187</v>
      </c>
    </row>
    <row r="2123" spans="2:65" s="12" customFormat="1">
      <c r="B2123" s="195"/>
      <c r="D2123" s="196" t="s">
        <v>196</v>
      </c>
      <c r="E2123" s="197" t="s">
        <v>5</v>
      </c>
      <c r="F2123" s="198" t="s">
        <v>1748</v>
      </c>
      <c r="H2123" s="199" t="s">
        <v>5</v>
      </c>
      <c r="I2123" s="200"/>
      <c r="L2123" s="195"/>
      <c r="M2123" s="201"/>
      <c r="N2123" s="202"/>
      <c r="O2123" s="202"/>
      <c r="P2123" s="202"/>
      <c r="Q2123" s="202"/>
      <c r="R2123" s="202"/>
      <c r="S2123" s="202"/>
      <c r="T2123" s="203"/>
      <c r="AT2123" s="199" t="s">
        <v>196</v>
      </c>
      <c r="AU2123" s="199" t="s">
        <v>80</v>
      </c>
      <c r="AV2123" s="12" t="s">
        <v>24</v>
      </c>
      <c r="AW2123" s="12" t="s">
        <v>37</v>
      </c>
      <c r="AX2123" s="12" t="s">
        <v>73</v>
      </c>
      <c r="AY2123" s="199" t="s">
        <v>187</v>
      </c>
    </row>
    <row r="2124" spans="2:65" s="13" customFormat="1">
      <c r="B2124" s="204"/>
      <c r="D2124" s="196" t="s">
        <v>196</v>
      </c>
      <c r="E2124" s="205" t="s">
        <v>5</v>
      </c>
      <c r="F2124" s="206" t="s">
        <v>1749</v>
      </c>
      <c r="H2124" s="207">
        <v>6</v>
      </c>
      <c r="I2124" s="208"/>
      <c r="L2124" s="204"/>
      <c r="M2124" s="209"/>
      <c r="N2124" s="210"/>
      <c r="O2124" s="210"/>
      <c r="P2124" s="210"/>
      <c r="Q2124" s="210"/>
      <c r="R2124" s="210"/>
      <c r="S2124" s="210"/>
      <c r="T2124" s="211"/>
      <c r="AT2124" s="205" t="s">
        <v>196</v>
      </c>
      <c r="AU2124" s="205" t="s">
        <v>80</v>
      </c>
      <c r="AV2124" s="13" t="s">
        <v>80</v>
      </c>
      <c r="AW2124" s="13" t="s">
        <v>37</v>
      </c>
      <c r="AX2124" s="13" t="s">
        <v>73</v>
      </c>
      <c r="AY2124" s="205" t="s">
        <v>187</v>
      </c>
    </row>
    <row r="2125" spans="2:65" s="12" customFormat="1">
      <c r="B2125" s="195"/>
      <c r="D2125" s="196" t="s">
        <v>196</v>
      </c>
      <c r="E2125" s="197" t="s">
        <v>5</v>
      </c>
      <c r="F2125" s="198" t="s">
        <v>1750</v>
      </c>
      <c r="H2125" s="199" t="s">
        <v>5</v>
      </c>
      <c r="I2125" s="200"/>
      <c r="L2125" s="195"/>
      <c r="M2125" s="201"/>
      <c r="N2125" s="202"/>
      <c r="O2125" s="202"/>
      <c r="P2125" s="202"/>
      <c r="Q2125" s="202"/>
      <c r="R2125" s="202"/>
      <c r="S2125" s="202"/>
      <c r="T2125" s="203"/>
      <c r="AT2125" s="199" t="s">
        <v>196</v>
      </c>
      <c r="AU2125" s="199" t="s">
        <v>80</v>
      </c>
      <c r="AV2125" s="12" t="s">
        <v>24</v>
      </c>
      <c r="AW2125" s="12" t="s">
        <v>37</v>
      </c>
      <c r="AX2125" s="12" t="s">
        <v>73</v>
      </c>
      <c r="AY2125" s="199" t="s">
        <v>187</v>
      </c>
    </row>
    <row r="2126" spans="2:65" s="13" customFormat="1">
      <c r="B2126" s="204"/>
      <c r="D2126" s="196" t="s">
        <v>196</v>
      </c>
      <c r="E2126" s="205" t="s">
        <v>5</v>
      </c>
      <c r="F2126" s="206" t="s">
        <v>24</v>
      </c>
      <c r="H2126" s="207">
        <v>1</v>
      </c>
      <c r="I2126" s="208"/>
      <c r="L2126" s="204"/>
      <c r="M2126" s="209"/>
      <c r="N2126" s="210"/>
      <c r="O2126" s="210"/>
      <c r="P2126" s="210"/>
      <c r="Q2126" s="210"/>
      <c r="R2126" s="210"/>
      <c r="S2126" s="210"/>
      <c r="T2126" s="211"/>
      <c r="AT2126" s="205" t="s">
        <v>196</v>
      </c>
      <c r="AU2126" s="205" t="s">
        <v>80</v>
      </c>
      <c r="AV2126" s="13" t="s">
        <v>80</v>
      </c>
      <c r="AW2126" s="13" t="s">
        <v>37</v>
      </c>
      <c r="AX2126" s="13" t="s">
        <v>73</v>
      </c>
      <c r="AY2126" s="205" t="s">
        <v>187</v>
      </c>
    </row>
    <row r="2127" spans="2:65" s="14" customFormat="1">
      <c r="B2127" s="212"/>
      <c r="D2127" s="196" t="s">
        <v>196</v>
      </c>
      <c r="E2127" s="213" t="s">
        <v>5</v>
      </c>
      <c r="F2127" s="214" t="s">
        <v>201</v>
      </c>
      <c r="H2127" s="215">
        <v>12</v>
      </c>
      <c r="I2127" s="216"/>
      <c r="L2127" s="212"/>
      <c r="M2127" s="217"/>
      <c r="N2127" s="218"/>
      <c r="O2127" s="218"/>
      <c r="P2127" s="218"/>
      <c r="Q2127" s="218"/>
      <c r="R2127" s="218"/>
      <c r="S2127" s="218"/>
      <c r="T2127" s="219"/>
      <c r="AT2127" s="213" t="s">
        <v>196</v>
      </c>
      <c r="AU2127" s="213" t="s">
        <v>80</v>
      </c>
      <c r="AV2127" s="14" t="s">
        <v>202</v>
      </c>
      <c r="AW2127" s="14" t="s">
        <v>37</v>
      </c>
      <c r="AX2127" s="14" t="s">
        <v>73</v>
      </c>
      <c r="AY2127" s="213" t="s">
        <v>187</v>
      </c>
    </row>
    <row r="2128" spans="2:65" s="15" customFormat="1">
      <c r="B2128" s="220"/>
      <c r="D2128" s="221" t="s">
        <v>196</v>
      </c>
      <c r="E2128" s="222" t="s">
        <v>5</v>
      </c>
      <c r="F2128" s="223" t="s">
        <v>203</v>
      </c>
      <c r="H2128" s="224">
        <v>12</v>
      </c>
      <c r="I2128" s="225"/>
      <c r="L2128" s="220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196</v>
      </c>
      <c r="AU2128" s="229" t="s">
        <v>80</v>
      </c>
      <c r="AV2128" s="15" t="s">
        <v>194</v>
      </c>
      <c r="AW2128" s="15" t="s">
        <v>37</v>
      </c>
      <c r="AX2128" s="15" t="s">
        <v>24</v>
      </c>
      <c r="AY2128" s="229" t="s">
        <v>187</v>
      </c>
    </row>
    <row r="2129" spans="2:65" s="1" customFormat="1" ht="69.75" customHeight="1">
      <c r="B2129" s="182"/>
      <c r="C2129" s="230" t="s">
        <v>1751</v>
      </c>
      <c r="D2129" s="230" t="s">
        <v>269</v>
      </c>
      <c r="E2129" s="231" t="s">
        <v>1752</v>
      </c>
      <c r="F2129" s="232" t="s">
        <v>1753</v>
      </c>
      <c r="G2129" s="233" t="s">
        <v>410</v>
      </c>
      <c r="H2129" s="234">
        <v>2</v>
      </c>
      <c r="I2129" s="235"/>
      <c r="J2129" s="236">
        <f>ROUND(I2129*H2129,2)</f>
        <v>0</v>
      </c>
      <c r="K2129" s="232" t="s">
        <v>5</v>
      </c>
      <c r="L2129" s="237"/>
      <c r="M2129" s="238" t="s">
        <v>5</v>
      </c>
      <c r="N2129" s="239" t="s">
        <v>44</v>
      </c>
      <c r="O2129" s="43"/>
      <c r="P2129" s="192">
        <f>O2129*H2129</f>
        <v>0</v>
      </c>
      <c r="Q2129" s="192">
        <v>0</v>
      </c>
      <c r="R2129" s="192">
        <f>Q2129*H2129</f>
        <v>0</v>
      </c>
      <c r="S2129" s="192">
        <v>0</v>
      </c>
      <c r="T2129" s="193">
        <f>S2129*H2129</f>
        <v>0</v>
      </c>
      <c r="AR2129" s="25" t="s">
        <v>395</v>
      </c>
      <c r="AT2129" s="25" t="s">
        <v>269</v>
      </c>
      <c r="AU2129" s="25" t="s">
        <v>80</v>
      </c>
      <c r="AY2129" s="25" t="s">
        <v>187</v>
      </c>
      <c r="BE2129" s="194">
        <f>IF(N2129="základní",J2129,0)</f>
        <v>0</v>
      </c>
      <c r="BF2129" s="194">
        <f>IF(N2129="snížená",J2129,0)</f>
        <v>0</v>
      </c>
      <c r="BG2129" s="194">
        <f>IF(N2129="zákl. přenesená",J2129,0)</f>
        <v>0</v>
      </c>
      <c r="BH2129" s="194">
        <f>IF(N2129="sníž. přenesená",J2129,0)</f>
        <v>0</v>
      </c>
      <c r="BI2129" s="194">
        <f>IF(N2129="nulová",J2129,0)</f>
        <v>0</v>
      </c>
      <c r="BJ2129" s="25" t="s">
        <v>24</v>
      </c>
      <c r="BK2129" s="194">
        <f>ROUND(I2129*H2129,2)</f>
        <v>0</v>
      </c>
      <c r="BL2129" s="25" t="s">
        <v>126</v>
      </c>
      <c r="BM2129" s="25" t="s">
        <v>1754</v>
      </c>
    </row>
    <row r="2130" spans="2:65" s="12" customFormat="1">
      <c r="B2130" s="195"/>
      <c r="D2130" s="196" t="s">
        <v>196</v>
      </c>
      <c r="E2130" s="197" t="s">
        <v>5</v>
      </c>
      <c r="F2130" s="198" t="s">
        <v>1746</v>
      </c>
      <c r="H2130" s="199" t="s">
        <v>5</v>
      </c>
      <c r="I2130" s="200"/>
      <c r="L2130" s="195"/>
      <c r="M2130" s="201"/>
      <c r="N2130" s="202"/>
      <c r="O2130" s="202"/>
      <c r="P2130" s="202"/>
      <c r="Q2130" s="202"/>
      <c r="R2130" s="202"/>
      <c r="S2130" s="202"/>
      <c r="T2130" s="203"/>
      <c r="AT2130" s="199" t="s">
        <v>196</v>
      </c>
      <c r="AU2130" s="199" t="s">
        <v>80</v>
      </c>
      <c r="AV2130" s="12" t="s">
        <v>24</v>
      </c>
      <c r="AW2130" s="12" t="s">
        <v>37</v>
      </c>
      <c r="AX2130" s="12" t="s">
        <v>73</v>
      </c>
      <c r="AY2130" s="199" t="s">
        <v>187</v>
      </c>
    </row>
    <row r="2131" spans="2:65" s="13" customFormat="1">
      <c r="B2131" s="204"/>
      <c r="D2131" s="196" t="s">
        <v>196</v>
      </c>
      <c r="E2131" s="205" t="s">
        <v>5</v>
      </c>
      <c r="F2131" s="206" t="s">
        <v>80</v>
      </c>
      <c r="H2131" s="207">
        <v>2</v>
      </c>
      <c r="I2131" s="208"/>
      <c r="L2131" s="204"/>
      <c r="M2131" s="209"/>
      <c r="N2131" s="210"/>
      <c r="O2131" s="210"/>
      <c r="P2131" s="210"/>
      <c r="Q2131" s="210"/>
      <c r="R2131" s="210"/>
      <c r="S2131" s="210"/>
      <c r="T2131" s="211"/>
      <c r="AT2131" s="205" t="s">
        <v>196</v>
      </c>
      <c r="AU2131" s="205" t="s">
        <v>80</v>
      </c>
      <c r="AV2131" s="13" t="s">
        <v>80</v>
      </c>
      <c r="AW2131" s="13" t="s">
        <v>37</v>
      </c>
      <c r="AX2131" s="13" t="s">
        <v>73</v>
      </c>
      <c r="AY2131" s="205" t="s">
        <v>187</v>
      </c>
    </row>
    <row r="2132" spans="2:65" s="14" customFormat="1">
      <c r="B2132" s="212"/>
      <c r="D2132" s="196" t="s">
        <v>196</v>
      </c>
      <c r="E2132" s="213" t="s">
        <v>5</v>
      </c>
      <c r="F2132" s="214" t="s">
        <v>201</v>
      </c>
      <c r="H2132" s="215">
        <v>2</v>
      </c>
      <c r="I2132" s="216"/>
      <c r="L2132" s="212"/>
      <c r="M2132" s="217"/>
      <c r="N2132" s="218"/>
      <c r="O2132" s="218"/>
      <c r="P2132" s="218"/>
      <c r="Q2132" s="218"/>
      <c r="R2132" s="218"/>
      <c r="S2132" s="218"/>
      <c r="T2132" s="219"/>
      <c r="AT2132" s="213" t="s">
        <v>196</v>
      </c>
      <c r="AU2132" s="213" t="s">
        <v>80</v>
      </c>
      <c r="AV2132" s="14" t="s">
        <v>202</v>
      </c>
      <c r="AW2132" s="14" t="s">
        <v>37</v>
      </c>
      <c r="AX2132" s="14" t="s">
        <v>73</v>
      </c>
      <c r="AY2132" s="213" t="s">
        <v>187</v>
      </c>
    </row>
    <row r="2133" spans="2:65" s="15" customFormat="1">
      <c r="B2133" s="220"/>
      <c r="D2133" s="221" t="s">
        <v>196</v>
      </c>
      <c r="E2133" s="222" t="s">
        <v>5</v>
      </c>
      <c r="F2133" s="223" t="s">
        <v>203</v>
      </c>
      <c r="H2133" s="224">
        <v>2</v>
      </c>
      <c r="I2133" s="225"/>
      <c r="L2133" s="220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196</v>
      </c>
      <c r="AU2133" s="229" t="s">
        <v>80</v>
      </c>
      <c r="AV2133" s="15" t="s">
        <v>194</v>
      </c>
      <c r="AW2133" s="15" t="s">
        <v>37</v>
      </c>
      <c r="AX2133" s="15" t="s">
        <v>24</v>
      </c>
      <c r="AY2133" s="229" t="s">
        <v>187</v>
      </c>
    </row>
    <row r="2134" spans="2:65" s="1" customFormat="1" ht="69.75" customHeight="1">
      <c r="B2134" s="182"/>
      <c r="C2134" s="230" t="s">
        <v>1755</v>
      </c>
      <c r="D2134" s="230" t="s">
        <v>269</v>
      </c>
      <c r="E2134" s="231" t="s">
        <v>1756</v>
      </c>
      <c r="F2134" s="232" t="s">
        <v>1757</v>
      </c>
      <c r="G2134" s="233" t="s">
        <v>410</v>
      </c>
      <c r="H2134" s="234">
        <v>3</v>
      </c>
      <c r="I2134" s="235"/>
      <c r="J2134" s="236">
        <f>ROUND(I2134*H2134,2)</f>
        <v>0</v>
      </c>
      <c r="K2134" s="232" t="s">
        <v>5</v>
      </c>
      <c r="L2134" s="237"/>
      <c r="M2134" s="238" t="s">
        <v>5</v>
      </c>
      <c r="N2134" s="239" t="s">
        <v>44</v>
      </c>
      <c r="O2134" s="43"/>
      <c r="P2134" s="192">
        <f>O2134*H2134</f>
        <v>0</v>
      </c>
      <c r="Q2134" s="192">
        <v>0</v>
      </c>
      <c r="R2134" s="192">
        <f>Q2134*H2134</f>
        <v>0</v>
      </c>
      <c r="S2134" s="192">
        <v>0</v>
      </c>
      <c r="T2134" s="193">
        <f>S2134*H2134</f>
        <v>0</v>
      </c>
      <c r="AR2134" s="25" t="s">
        <v>395</v>
      </c>
      <c r="AT2134" s="25" t="s">
        <v>269</v>
      </c>
      <c r="AU2134" s="25" t="s">
        <v>80</v>
      </c>
      <c r="AY2134" s="25" t="s">
        <v>187</v>
      </c>
      <c r="BE2134" s="194">
        <f>IF(N2134="základní",J2134,0)</f>
        <v>0</v>
      </c>
      <c r="BF2134" s="194">
        <f>IF(N2134="snížená",J2134,0)</f>
        <v>0</v>
      </c>
      <c r="BG2134" s="194">
        <f>IF(N2134="zákl. přenesená",J2134,0)</f>
        <v>0</v>
      </c>
      <c r="BH2134" s="194">
        <f>IF(N2134="sníž. přenesená",J2134,0)</f>
        <v>0</v>
      </c>
      <c r="BI2134" s="194">
        <f>IF(N2134="nulová",J2134,0)</f>
        <v>0</v>
      </c>
      <c r="BJ2134" s="25" t="s">
        <v>24</v>
      </c>
      <c r="BK2134" s="194">
        <f>ROUND(I2134*H2134,2)</f>
        <v>0</v>
      </c>
      <c r="BL2134" s="25" t="s">
        <v>126</v>
      </c>
      <c r="BM2134" s="25" t="s">
        <v>1758</v>
      </c>
    </row>
    <row r="2135" spans="2:65" s="12" customFormat="1">
      <c r="B2135" s="195"/>
      <c r="D2135" s="196" t="s">
        <v>196</v>
      </c>
      <c r="E2135" s="197" t="s">
        <v>5</v>
      </c>
      <c r="F2135" s="198" t="s">
        <v>1747</v>
      </c>
      <c r="H2135" s="199" t="s">
        <v>5</v>
      </c>
      <c r="I2135" s="200"/>
      <c r="L2135" s="195"/>
      <c r="M2135" s="201"/>
      <c r="N2135" s="202"/>
      <c r="O2135" s="202"/>
      <c r="P2135" s="202"/>
      <c r="Q2135" s="202"/>
      <c r="R2135" s="202"/>
      <c r="S2135" s="202"/>
      <c r="T2135" s="203"/>
      <c r="AT2135" s="199" t="s">
        <v>196</v>
      </c>
      <c r="AU2135" s="199" t="s">
        <v>80</v>
      </c>
      <c r="AV2135" s="12" t="s">
        <v>24</v>
      </c>
      <c r="AW2135" s="12" t="s">
        <v>37</v>
      </c>
      <c r="AX2135" s="12" t="s">
        <v>73</v>
      </c>
      <c r="AY2135" s="199" t="s">
        <v>187</v>
      </c>
    </row>
    <row r="2136" spans="2:65" s="13" customFormat="1">
      <c r="B2136" s="204"/>
      <c r="D2136" s="196" t="s">
        <v>196</v>
      </c>
      <c r="E2136" s="205" t="s">
        <v>5</v>
      </c>
      <c r="F2136" s="206" t="s">
        <v>202</v>
      </c>
      <c r="H2136" s="207">
        <v>3</v>
      </c>
      <c r="I2136" s="208"/>
      <c r="L2136" s="204"/>
      <c r="M2136" s="209"/>
      <c r="N2136" s="210"/>
      <c r="O2136" s="210"/>
      <c r="P2136" s="210"/>
      <c r="Q2136" s="210"/>
      <c r="R2136" s="210"/>
      <c r="S2136" s="210"/>
      <c r="T2136" s="211"/>
      <c r="AT2136" s="205" t="s">
        <v>196</v>
      </c>
      <c r="AU2136" s="205" t="s">
        <v>80</v>
      </c>
      <c r="AV2136" s="13" t="s">
        <v>80</v>
      </c>
      <c r="AW2136" s="13" t="s">
        <v>37</v>
      </c>
      <c r="AX2136" s="13" t="s">
        <v>73</v>
      </c>
      <c r="AY2136" s="205" t="s">
        <v>187</v>
      </c>
    </row>
    <row r="2137" spans="2:65" s="14" customFormat="1">
      <c r="B2137" s="212"/>
      <c r="D2137" s="196" t="s">
        <v>196</v>
      </c>
      <c r="E2137" s="213" t="s">
        <v>5</v>
      </c>
      <c r="F2137" s="214" t="s">
        <v>201</v>
      </c>
      <c r="H2137" s="215">
        <v>3</v>
      </c>
      <c r="I2137" s="216"/>
      <c r="L2137" s="212"/>
      <c r="M2137" s="217"/>
      <c r="N2137" s="218"/>
      <c r="O2137" s="218"/>
      <c r="P2137" s="218"/>
      <c r="Q2137" s="218"/>
      <c r="R2137" s="218"/>
      <c r="S2137" s="218"/>
      <c r="T2137" s="219"/>
      <c r="AT2137" s="213" t="s">
        <v>196</v>
      </c>
      <c r="AU2137" s="213" t="s">
        <v>80</v>
      </c>
      <c r="AV2137" s="14" t="s">
        <v>202</v>
      </c>
      <c r="AW2137" s="14" t="s">
        <v>37</v>
      </c>
      <c r="AX2137" s="14" t="s">
        <v>73</v>
      </c>
      <c r="AY2137" s="213" t="s">
        <v>187</v>
      </c>
    </row>
    <row r="2138" spans="2:65" s="15" customFormat="1">
      <c r="B2138" s="220"/>
      <c r="D2138" s="221" t="s">
        <v>196</v>
      </c>
      <c r="E2138" s="222" t="s">
        <v>5</v>
      </c>
      <c r="F2138" s="223" t="s">
        <v>203</v>
      </c>
      <c r="H2138" s="224">
        <v>3</v>
      </c>
      <c r="I2138" s="225"/>
      <c r="L2138" s="220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196</v>
      </c>
      <c r="AU2138" s="229" t="s">
        <v>80</v>
      </c>
      <c r="AV2138" s="15" t="s">
        <v>194</v>
      </c>
      <c r="AW2138" s="15" t="s">
        <v>37</v>
      </c>
      <c r="AX2138" s="15" t="s">
        <v>24</v>
      </c>
      <c r="AY2138" s="229" t="s">
        <v>187</v>
      </c>
    </row>
    <row r="2139" spans="2:65" s="1" customFormat="1" ht="82.5" customHeight="1">
      <c r="B2139" s="182"/>
      <c r="C2139" s="230" t="s">
        <v>1759</v>
      </c>
      <c r="D2139" s="230" t="s">
        <v>269</v>
      </c>
      <c r="E2139" s="231" t="s">
        <v>1760</v>
      </c>
      <c r="F2139" s="232" t="s">
        <v>1761</v>
      </c>
      <c r="G2139" s="233" t="s">
        <v>410</v>
      </c>
      <c r="H2139" s="234">
        <v>6</v>
      </c>
      <c r="I2139" s="235"/>
      <c r="J2139" s="236">
        <f>ROUND(I2139*H2139,2)</f>
        <v>0</v>
      </c>
      <c r="K2139" s="232" t="s">
        <v>5</v>
      </c>
      <c r="L2139" s="237"/>
      <c r="M2139" s="238" t="s">
        <v>5</v>
      </c>
      <c r="N2139" s="239" t="s">
        <v>44</v>
      </c>
      <c r="O2139" s="43"/>
      <c r="P2139" s="192">
        <f>O2139*H2139</f>
        <v>0</v>
      </c>
      <c r="Q2139" s="192">
        <v>0</v>
      </c>
      <c r="R2139" s="192">
        <f>Q2139*H2139</f>
        <v>0</v>
      </c>
      <c r="S2139" s="192">
        <v>0</v>
      </c>
      <c r="T2139" s="193">
        <f>S2139*H2139</f>
        <v>0</v>
      </c>
      <c r="AR2139" s="25" t="s">
        <v>395</v>
      </c>
      <c r="AT2139" s="25" t="s">
        <v>269</v>
      </c>
      <c r="AU2139" s="25" t="s">
        <v>80</v>
      </c>
      <c r="AY2139" s="25" t="s">
        <v>187</v>
      </c>
      <c r="BE2139" s="194">
        <f>IF(N2139="základní",J2139,0)</f>
        <v>0</v>
      </c>
      <c r="BF2139" s="194">
        <f>IF(N2139="snížená",J2139,0)</f>
        <v>0</v>
      </c>
      <c r="BG2139" s="194">
        <f>IF(N2139="zákl. přenesená",J2139,0)</f>
        <v>0</v>
      </c>
      <c r="BH2139" s="194">
        <f>IF(N2139="sníž. přenesená",J2139,0)</f>
        <v>0</v>
      </c>
      <c r="BI2139" s="194">
        <f>IF(N2139="nulová",J2139,0)</f>
        <v>0</v>
      </c>
      <c r="BJ2139" s="25" t="s">
        <v>24</v>
      </c>
      <c r="BK2139" s="194">
        <f>ROUND(I2139*H2139,2)</f>
        <v>0</v>
      </c>
      <c r="BL2139" s="25" t="s">
        <v>126</v>
      </c>
      <c r="BM2139" s="25" t="s">
        <v>1762</v>
      </c>
    </row>
    <row r="2140" spans="2:65" s="12" customFormat="1">
      <c r="B2140" s="195"/>
      <c r="D2140" s="196" t="s">
        <v>196</v>
      </c>
      <c r="E2140" s="197" t="s">
        <v>5</v>
      </c>
      <c r="F2140" s="198" t="s">
        <v>1748</v>
      </c>
      <c r="H2140" s="199" t="s">
        <v>5</v>
      </c>
      <c r="I2140" s="200"/>
      <c r="L2140" s="195"/>
      <c r="M2140" s="201"/>
      <c r="N2140" s="202"/>
      <c r="O2140" s="202"/>
      <c r="P2140" s="202"/>
      <c r="Q2140" s="202"/>
      <c r="R2140" s="202"/>
      <c r="S2140" s="202"/>
      <c r="T2140" s="203"/>
      <c r="AT2140" s="199" t="s">
        <v>196</v>
      </c>
      <c r="AU2140" s="199" t="s">
        <v>80</v>
      </c>
      <c r="AV2140" s="12" t="s">
        <v>24</v>
      </c>
      <c r="AW2140" s="12" t="s">
        <v>37</v>
      </c>
      <c r="AX2140" s="12" t="s">
        <v>73</v>
      </c>
      <c r="AY2140" s="199" t="s">
        <v>187</v>
      </c>
    </row>
    <row r="2141" spans="2:65" s="13" customFormat="1">
      <c r="B2141" s="204"/>
      <c r="D2141" s="196" t="s">
        <v>196</v>
      </c>
      <c r="E2141" s="205" t="s">
        <v>5</v>
      </c>
      <c r="F2141" s="206" t="s">
        <v>1749</v>
      </c>
      <c r="H2141" s="207">
        <v>6</v>
      </c>
      <c r="I2141" s="208"/>
      <c r="L2141" s="204"/>
      <c r="M2141" s="209"/>
      <c r="N2141" s="210"/>
      <c r="O2141" s="210"/>
      <c r="P2141" s="210"/>
      <c r="Q2141" s="210"/>
      <c r="R2141" s="210"/>
      <c r="S2141" s="210"/>
      <c r="T2141" s="211"/>
      <c r="AT2141" s="205" t="s">
        <v>196</v>
      </c>
      <c r="AU2141" s="205" t="s">
        <v>80</v>
      </c>
      <c r="AV2141" s="13" t="s">
        <v>80</v>
      </c>
      <c r="AW2141" s="13" t="s">
        <v>37</v>
      </c>
      <c r="AX2141" s="13" t="s">
        <v>73</v>
      </c>
      <c r="AY2141" s="205" t="s">
        <v>187</v>
      </c>
    </row>
    <row r="2142" spans="2:65" s="14" customFormat="1">
      <c r="B2142" s="212"/>
      <c r="D2142" s="196" t="s">
        <v>196</v>
      </c>
      <c r="E2142" s="213" t="s">
        <v>5</v>
      </c>
      <c r="F2142" s="214" t="s">
        <v>201</v>
      </c>
      <c r="H2142" s="215">
        <v>6</v>
      </c>
      <c r="I2142" s="216"/>
      <c r="L2142" s="212"/>
      <c r="M2142" s="217"/>
      <c r="N2142" s="218"/>
      <c r="O2142" s="218"/>
      <c r="P2142" s="218"/>
      <c r="Q2142" s="218"/>
      <c r="R2142" s="218"/>
      <c r="S2142" s="218"/>
      <c r="T2142" s="219"/>
      <c r="AT2142" s="213" t="s">
        <v>196</v>
      </c>
      <c r="AU2142" s="213" t="s">
        <v>80</v>
      </c>
      <c r="AV2142" s="14" t="s">
        <v>202</v>
      </c>
      <c r="AW2142" s="14" t="s">
        <v>37</v>
      </c>
      <c r="AX2142" s="14" t="s">
        <v>73</v>
      </c>
      <c r="AY2142" s="213" t="s">
        <v>187</v>
      </c>
    </row>
    <row r="2143" spans="2:65" s="15" customFormat="1">
      <c r="B2143" s="220"/>
      <c r="D2143" s="221" t="s">
        <v>196</v>
      </c>
      <c r="E2143" s="222" t="s">
        <v>5</v>
      </c>
      <c r="F2143" s="223" t="s">
        <v>203</v>
      </c>
      <c r="H2143" s="224">
        <v>6</v>
      </c>
      <c r="I2143" s="225"/>
      <c r="L2143" s="220"/>
      <c r="M2143" s="226"/>
      <c r="N2143" s="227"/>
      <c r="O2143" s="227"/>
      <c r="P2143" s="227"/>
      <c r="Q2143" s="227"/>
      <c r="R2143" s="227"/>
      <c r="S2143" s="227"/>
      <c r="T2143" s="228"/>
      <c r="AT2143" s="229" t="s">
        <v>196</v>
      </c>
      <c r="AU2143" s="229" t="s">
        <v>80</v>
      </c>
      <c r="AV2143" s="15" t="s">
        <v>194</v>
      </c>
      <c r="AW2143" s="15" t="s">
        <v>37</v>
      </c>
      <c r="AX2143" s="15" t="s">
        <v>24</v>
      </c>
      <c r="AY2143" s="229" t="s">
        <v>187</v>
      </c>
    </row>
    <row r="2144" spans="2:65" s="1" customFormat="1" ht="108" customHeight="1">
      <c r="B2144" s="182"/>
      <c r="C2144" s="230" t="s">
        <v>1763</v>
      </c>
      <c r="D2144" s="230" t="s">
        <v>269</v>
      </c>
      <c r="E2144" s="231" t="s">
        <v>1764</v>
      </c>
      <c r="F2144" s="232" t="s">
        <v>1765</v>
      </c>
      <c r="G2144" s="233" t="s">
        <v>410</v>
      </c>
      <c r="H2144" s="234">
        <v>5</v>
      </c>
      <c r="I2144" s="235"/>
      <c r="J2144" s="236">
        <f>ROUND(I2144*H2144,2)</f>
        <v>0</v>
      </c>
      <c r="K2144" s="232" t="s">
        <v>5</v>
      </c>
      <c r="L2144" s="237"/>
      <c r="M2144" s="238" t="s">
        <v>5</v>
      </c>
      <c r="N2144" s="239" t="s">
        <v>44</v>
      </c>
      <c r="O2144" s="43"/>
      <c r="P2144" s="192">
        <f>O2144*H2144</f>
        <v>0</v>
      </c>
      <c r="Q2144" s="192">
        <v>0</v>
      </c>
      <c r="R2144" s="192">
        <f>Q2144*H2144</f>
        <v>0</v>
      </c>
      <c r="S2144" s="192">
        <v>0</v>
      </c>
      <c r="T2144" s="193">
        <f>S2144*H2144</f>
        <v>0</v>
      </c>
      <c r="AR2144" s="25" t="s">
        <v>395</v>
      </c>
      <c r="AT2144" s="25" t="s">
        <v>269</v>
      </c>
      <c r="AU2144" s="25" t="s">
        <v>80</v>
      </c>
      <c r="AY2144" s="25" t="s">
        <v>187</v>
      </c>
      <c r="BE2144" s="194">
        <f>IF(N2144="základní",J2144,0)</f>
        <v>0</v>
      </c>
      <c r="BF2144" s="194">
        <f>IF(N2144="snížená",J2144,0)</f>
        <v>0</v>
      </c>
      <c r="BG2144" s="194">
        <f>IF(N2144="zákl. přenesená",J2144,0)</f>
        <v>0</v>
      </c>
      <c r="BH2144" s="194">
        <f>IF(N2144="sníž. přenesená",J2144,0)</f>
        <v>0</v>
      </c>
      <c r="BI2144" s="194">
        <f>IF(N2144="nulová",J2144,0)</f>
        <v>0</v>
      </c>
      <c r="BJ2144" s="25" t="s">
        <v>24</v>
      </c>
      <c r="BK2144" s="194">
        <f>ROUND(I2144*H2144,2)</f>
        <v>0</v>
      </c>
      <c r="BL2144" s="25" t="s">
        <v>126</v>
      </c>
      <c r="BM2144" s="25" t="s">
        <v>1766</v>
      </c>
    </row>
    <row r="2145" spans="2:65" s="12" customFormat="1">
      <c r="B2145" s="195"/>
      <c r="D2145" s="196" t="s">
        <v>196</v>
      </c>
      <c r="E2145" s="197" t="s">
        <v>5</v>
      </c>
      <c r="F2145" s="198" t="s">
        <v>1767</v>
      </c>
      <c r="H2145" s="199" t="s">
        <v>5</v>
      </c>
      <c r="I2145" s="200"/>
      <c r="L2145" s="195"/>
      <c r="M2145" s="201"/>
      <c r="N2145" s="202"/>
      <c r="O2145" s="202"/>
      <c r="P2145" s="202"/>
      <c r="Q2145" s="202"/>
      <c r="R2145" s="202"/>
      <c r="S2145" s="202"/>
      <c r="T2145" s="203"/>
      <c r="AT2145" s="199" t="s">
        <v>196</v>
      </c>
      <c r="AU2145" s="199" t="s">
        <v>80</v>
      </c>
      <c r="AV2145" s="12" t="s">
        <v>24</v>
      </c>
      <c r="AW2145" s="12" t="s">
        <v>37</v>
      </c>
      <c r="AX2145" s="12" t="s">
        <v>73</v>
      </c>
      <c r="AY2145" s="199" t="s">
        <v>187</v>
      </c>
    </row>
    <row r="2146" spans="2:65" s="13" customFormat="1">
      <c r="B2146" s="204"/>
      <c r="D2146" s="196" t="s">
        <v>196</v>
      </c>
      <c r="E2146" s="205" t="s">
        <v>5</v>
      </c>
      <c r="F2146" s="206" t="s">
        <v>1768</v>
      </c>
      <c r="H2146" s="207">
        <v>5</v>
      </c>
      <c r="I2146" s="208"/>
      <c r="L2146" s="204"/>
      <c r="M2146" s="209"/>
      <c r="N2146" s="210"/>
      <c r="O2146" s="210"/>
      <c r="P2146" s="210"/>
      <c r="Q2146" s="210"/>
      <c r="R2146" s="210"/>
      <c r="S2146" s="210"/>
      <c r="T2146" s="211"/>
      <c r="AT2146" s="205" t="s">
        <v>196</v>
      </c>
      <c r="AU2146" s="205" t="s">
        <v>80</v>
      </c>
      <c r="AV2146" s="13" t="s">
        <v>80</v>
      </c>
      <c r="AW2146" s="13" t="s">
        <v>37</v>
      </c>
      <c r="AX2146" s="13" t="s">
        <v>73</v>
      </c>
      <c r="AY2146" s="205" t="s">
        <v>187</v>
      </c>
    </row>
    <row r="2147" spans="2:65" s="14" customFormat="1">
      <c r="B2147" s="212"/>
      <c r="D2147" s="196" t="s">
        <v>196</v>
      </c>
      <c r="E2147" s="213" t="s">
        <v>5</v>
      </c>
      <c r="F2147" s="214" t="s">
        <v>201</v>
      </c>
      <c r="H2147" s="215">
        <v>5</v>
      </c>
      <c r="I2147" s="216"/>
      <c r="L2147" s="212"/>
      <c r="M2147" s="217"/>
      <c r="N2147" s="218"/>
      <c r="O2147" s="218"/>
      <c r="P2147" s="218"/>
      <c r="Q2147" s="218"/>
      <c r="R2147" s="218"/>
      <c r="S2147" s="218"/>
      <c r="T2147" s="219"/>
      <c r="AT2147" s="213" t="s">
        <v>196</v>
      </c>
      <c r="AU2147" s="213" t="s">
        <v>80</v>
      </c>
      <c r="AV2147" s="14" t="s">
        <v>202</v>
      </c>
      <c r="AW2147" s="14" t="s">
        <v>37</v>
      </c>
      <c r="AX2147" s="14" t="s">
        <v>73</v>
      </c>
      <c r="AY2147" s="213" t="s">
        <v>187</v>
      </c>
    </row>
    <row r="2148" spans="2:65" s="15" customFormat="1">
      <c r="B2148" s="220"/>
      <c r="D2148" s="221" t="s">
        <v>196</v>
      </c>
      <c r="E2148" s="222" t="s">
        <v>5</v>
      </c>
      <c r="F2148" s="223" t="s">
        <v>203</v>
      </c>
      <c r="H2148" s="224">
        <v>5</v>
      </c>
      <c r="I2148" s="225"/>
      <c r="L2148" s="220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196</v>
      </c>
      <c r="AU2148" s="229" t="s">
        <v>80</v>
      </c>
      <c r="AV2148" s="15" t="s">
        <v>194</v>
      </c>
      <c r="AW2148" s="15" t="s">
        <v>37</v>
      </c>
      <c r="AX2148" s="15" t="s">
        <v>24</v>
      </c>
      <c r="AY2148" s="229" t="s">
        <v>187</v>
      </c>
    </row>
    <row r="2149" spans="2:65" s="1" customFormat="1" ht="95.25" customHeight="1">
      <c r="B2149" s="182"/>
      <c r="C2149" s="230" t="s">
        <v>1204</v>
      </c>
      <c r="D2149" s="230" t="s">
        <v>269</v>
      </c>
      <c r="E2149" s="231" t="s">
        <v>1769</v>
      </c>
      <c r="F2149" s="232" t="s">
        <v>1770</v>
      </c>
      <c r="G2149" s="233" t="s">
        <v>410</v>
      </c>
      <c r="H2149" s="234">
        <v>1</v>
      </c>
      <c r="I2149" s="235"/>
      <c r="J2149" s="236">
        <f>ROUND(I2149*H2149,2)</f>
        <v>0</v>
      </c>
      <c r="K2149" s="232" t="s">
        <v>5</v>
      </c>
      <c r="L2149" s="237"/>
      <c r="M2149" s="238" t="s">
        <v>5</v>
      </c>
      <c r="N2149" s="239" t="s">
        <v>44</v>
      </c>
      <c r="O2149" s="43"/>
      <c r="P2149" s="192">
        <f>O2149*H2149</f>
        <v>0</v>
      </c>
      <c r="Q2149" s="192">
        <v>0</v>
      </c>
      <c r="R2149" s="192">
        <f>Q2149*H2149</f>
        <v>0</v>
      </c>
      <c r="S2149" s="192">
        <v>0</v>
      </c>
      <c r="T2149" s="193">
        <f>S2149*H2149</f>
        <v>0</v>
      </c>
      <c r="AR2149" s="25" t="s">
        <v>395</v>
      </c>
      <c r="AT2149" s="25" t="s">
        <v>269</v>
      </c>
      <c r="AU2149" s="25" t="s">
        <v>80</v>
      </c>
      <c r="AY2149" s="25" t="s">
        <v>187</v>
      </c>
      <c r="BE2149" s="194">
        <f>IF(N2149="základní",J2149,0)</f>
        <v>0</v>
      </c>
      <c r="BF2149" s="194">
        <f>IF(N2149="snížená",J2149,0)</f>
        <v>0</v>
      </c>
      <c r="BG2149" s="194">
        <f>IF(N2149="zákl. přenesená",J2149,0)</f>
        <v>0</v>
      </c>
      <c r="BH2149" s="194">
        <f>IF(N2149="sníž. přenesená",J2149,0)</f>
        <v>0</v>
      </c>
      <c r="BI2149" s="194">
        <f>IF(N2149="nulová",J2149,0)</f>
        <v>0</v>
      </c>
      <c r="BJ2149" s="25" t="s">
        <v>24</v>
      </c>
      <c r="BK2149" s="194">
        <f>ROUND(I2149*H2149,2)</f>
        <v>0</v>
      </c>
      <c r="BL2149" s="25" t="s">
        <v>126</v>
      </c>
      <c r="BM2149" s="25" t="s">
        <v>1771</v>
      </c>
    </row>
    <row r="2150" spans="2:65" s="12" customFormat="1">
      <c r="B2150" s="195"/>
      <c r="D2150" s="196" t="s">
        <v>196</v>
      </c>
      <c r="E2150" s="197" t="s">
        <v>5</v>
      </c>
      <c r="F2150" s="198" t="s">
        <v>1750</v>
      </c>
      <c r="H2150" s="199" t="s">
        <v>5</v>
      </c>
      <c r="I2150" s="200"/>
      <c r="L2150" s="195"/>
      <c r="M2150" s="201"/>
      <c r="N2150" s="202"/>
      <c r="O2150" s="202"/>
      <c r="P2150" s="202"/>
      <c r="Q2150" s="202"/>
      <c r="R2150" s="202"/>
      <c r="S2150" s="202"/>
      <c r="T2150" s="203"/>
      <c r="AT2150" s="199" t="s">
        <v>196</v>
      </c>
      <c r="AU2150" s="199" t="s">
        <v>80</v>
      </c>
      <c r="AV2150" s="12" t="s">
        <v>24</v>
      </c>
      <c r="AW2150" s="12" t="s">
        <v>37</v>
      </c>
      <c r="AX2150" s="12" t="s">
        <v>73</v>
      </c>
      <c r="AY2150" s="199" t="s">
        <v>187</v>
      </c>
    </row>
    <row r="2151" spans="2:65" s="13" customFormat="1">
      <c r="B2151" s="204"/>
      <c r="D2151" s="196" t="s">
        <v>196</v>
      </c>
      <c r="E2151" s="205" t="s">
        <v>5</v>
      </c>
      <c r="F2151" s="206" t="s">
        <v>24</v>
      </c>
      <c r="H2151" s="207">
        <v>1</v>
      </c>
      <c r="I2151" s="208"/>
      <c r="L2151" s="204"/>
      <c r="M2151" s="209"/>
      <c r="N2151" s="210"/>
      <c r="O2151" s="210"/>
      <c r="P2151" s="210"/>
      <c r="Q2151" s="210"/>
      <c r="R2151" s="210"/>
      <c r="S2151" s="210"/>
      <c r="T2151" s="211"/>
      <c r="AT2151" s="205" t="s">
        <v>196</v>
      </c>
      <c r="AU2151" s="205" t="s">
        <v>80</v>
      </c>
      <c r="AV2151" s="13" t="s">
        <v>80</v>
      </c>
      <c r="AW2151" s="13" t="s">
        <v>37</v>
      </c>
      <c r="AX2151" s="13" t="s">
        <v>73</v>
      </c>
      <c r="AY2151" s="205" t="s">
        <v>187</v>
      </c>
    </row>
    <row r="2152" spans="2:65" s="14" customFormat="1">
      <c r="B2152" s="212"/>
      <c r="D2152" s="196" t="s">
        <v>196</v>
      </c>
      <c r="E2152" s="213" t="s">
        <v>5</v>
      </c>
      <c r="F2152" s="214" t="s">
        <v>201</v>
      </c>
      <c r="H2152" s="215">
        <v>1</v>
      </c>
      <c r="I2152" s="216"/>
      <c r="L2152" s="212"/>
      <c r="M2152" s="217"/>
      <c r="N2152" s="218"/>
      <c r="O2152" s="218"/>
      <c r="P2152" s="218"/>
      <c r="Q2152" s="218"/>
      <c r="R2152" s="218"/>
      <c r="S2152" s="218"/>
      <c r="T2152" s="219"/>
      <c r="AT2152" s="213" t="s">
        <v>196</v>
      </c>
      <c r="AU2152" s="213" t="s">
        <v>80</v>
      </c>
      <c r="AV2152" s="14" t="s">
        <v>202</v>
      </c>
      <c r="AW2152" s="14" t="s">
        <v>37</v>
      </c>
      <c r="AX2152" s="14" t="s">
        <v>73</v>
      </c>
      <c r="AY2152" s="213" t="s">
        <v>187</v>
      </c>
    </row>
    <row r="2153" spans="2:65" s="15" customFormat="1">
      <c r="B2153" s="220"/>
      <c r="D2153" s="221" t="s">
        <v>196</v>
      </c>
      <c r="E2153" s="222" t="s">
        <v>5</v>
      </c>
      <c r="F2153" s="223" t="s">
        <v>203</v>
      </c>
      <c r="H2153" s="224">
        <v>1</v>
      </c>
      <c r="I2153" s="225"/>
      <c r="L2153" s="220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196</v>
      </c>
      <c r="AU2153" s="229" t="s">
        <v>80</v>
      </c>
      <c r="AV2153" s="15" t="s">
        <v>194</v>
      </c>
      <c r="AW2153" s="15" t="s">
        <v>37</v>
      </c>
      <c r="AX2153" s="15" t="s">
        <v>24</v>
      </c>
      <c r="AY2153" s="229" t="s">
        <v>187</v>
      </c>
    </row>
    <row r="2154" spans="2:65" s="1" customFormat="1" ht="31.5" customHeight="1">
      <c r="B2154" s="182"/>
      <c r="C2154" s="183" t="s">
        <v>1772</v>
      </c>
      <c r="D2154" s="183" t="s">
        <v>189</v>
      </c>
      <c r="E2154" s="184" t="s">
        <v>1773</v>
      </c>
      <c r="F2154" s="185" t="s">
        <v>1774</v>
      </c>
      <c r="G2154" s="186" t="s">
        <v>410</v>
      </c>
      <c r="H2154" s="187">
        <v>1</v>
      </c>
      <c r="I2154" s="188"/>
      <c r="J2154" s="189">
        <f>ROUND(I2154*H2154,2)</f>
        <v>0</v>
      </c>
      <c r="K2154" s="185" t="s">
        <v>193</v>
      </c>
      <c r="L2154" s="42"/>
      <c r="M2154" s="190" t="s">
        <v>5</v>
      </c>
      <c r="N2154" s="191" t="s">
        <v>44</v>
      </c>
      <c r="O2154" s="43"/>
      <c r="P2154" s="192">
        <f>O2154*H2154</f>
        <v>0</v>
      </c>
      <c r="Q2154" s="192">
        <v>8.8358309999999999E-4</v>
      </c>
      <c r="R2154" s="192">
        <f>Q2154*H2154</f>
        <v>8.8358309999999999E-4</v>
      </c>
      <c r="S2154" s="192">
        <v>0</v>
      </c>
      <c r="T2154" s="193">
        <f>S2154*H2154</f>
        <v>0</v>
      </c>
      <c r="AR2154" s="25" t="s">
        <v>126</v>
      </c>
      <c r="AT2154" s="25" t="s">
        <v>189</v>
      </c>
      <c r="AU2154" s="25" t="s">
        <v>80</v>
      </c>
      <c r="AY2154" s="25" t="s">
        <v>187</v>
      </c>
      <c r="BE2154" s="194">
        <f>IF(N2154="základní",J2154,0)</f>
        <v>0</v>
      </c>
      <c r="BF2154" s="194">
        <f>IF(N2154="snížená",J2154,0)</f>
        <v>0</v>
      </c>
      <c r="BG2154" s="194">
        <f>IF(N2154="zákl. přenesená",J2154,0)</f>
        <v>0</v>
      </c>
      <c r="BH2154" s="194">
        <f>IF(N2154="sníž. přenesená",J2154,0)</f>
        <v>0</v>
      </c>
      <c r="BI2154" s="194">
        <f>IF(N2154="nulová",J2154,0)</f>
        <v>0</v>
      </c>
      <c r="BJ2154" s="25" t="s">
        <v>24</v>
      </c>
      <c r="BK2154" s="194">
        <f>ROUND(I2154*H2154,2)</f>
        <v>0</v>
      </c>
      <c r="BL2154" s="25" t="s">
        <v>126</v>
      </c>
      <c r="BM2154" s="25" t="s">
        <v>1775</v>
      </c>
    </row>
    <row r="2155" spans="2:65" s="12" customFormat="1">
      <c r="B2155" s="195"/>
      <c r="D2155" s="196" t="s">
        <v>196</v>
      </c>
      <c r="E2155" s="197" t="s">
        <v>5</v>
      </c>
      <c r="F2155" s="198" t="s">
        <v>1776</v>
      </c>
      <c r="H2155" s="199" t="s">
        <v>5</v>
      </c>
      <c r="I2155" s="200"/>
      <c r="L2155" s="195"/>
      <c r="M2155" s="201"/>
      <c r="N2155" s="202"/>
      <c r="O2155" s="202"/>
      <c r="P2155" s="202"/>
      <c r="Q2155" s="202"/>
      <c r="R2155" s="202"/>
      <c r="S2155" s="202"/>
      <c r="T2155" s="203"/>
      <c r="AT2155" s="199" t="s">
        <v>196</v>
      </c>
      <c r="AU2155" s="199" t="s">
        <v>80</v>
      </c>
      <c r="AV2155" s="12" t="s">
        <v>24</v>
      </c>
      <c r="AW2155" s="12" t="s">
        <v>37</v>
      </c>
      <c r="AX2155" s="12" t="s">
        <v>73</v>
      </c>
      <c r="AY2155" s="199" t="s">
        <v>187</v>
      </c>
    </row>
    <row r="2156" spans="2:65" s="12" customFormat="1">
      <c r="B2156" s="195"/>
      <c r="D2156" s="196" t="s">
        <v>196</v>
      </c>
      <c r="E2156" s="197" t="s">
        <v>5</v>
      </c>
      <c r="F2156" s="198" t="s">
        <v>1447</v>
      </c>
      <c r="H2156" s="199" t="s">
        <v>5</v>
      </c>
      <c r="I2156" s="200"/>
      <c r="L2156" s="195"/>
      <c r="M2156" s="201"/>
      <c r="N2156" s="202"/>
      <c r="O2156" s="202"/>
      <c r="P2156" s="202"/>
      <c r="Q2156" s="202"/>
      <c r="R2156" s="202"/>
      <c r="S2156" s="202"/>
      <c r="T2156" s="203"/>
      <c r="AT2156" s="199" t="s">
        <v>196</v>
      </c>
      <c r="AU2156" s="199" t="s">
        <v>80</v>
      </c>
      <c r="AV2156" s="12" t="s">
        <v>24</v>
      </c>
      <c r="AW2156" s="12" t="s">
        <v>37</v>
      </c>
      <c r="AX2156" s="12" t="s">
        <v>73</v>
      </c>
      <c r="AY2156" s="199" t="s">
        <v>187</v>
      </c>
    </row>
    <row r="2157" spans="2:65" s="12" customFormat="1">
      <c r="B2157" s="195"/>
      <c r="D2157" s="196" t="s">
        <v>196</v>
      </c>
      <c r="E2157" s="197" t="s">
        <v>5</v>
      </c>
      <c r="F2157" s="198" t="s">
        <v>1777</v>
      </c>
      <c r="H2157" s="199" t="s">
        <v>5</v>
      </c>
      <c r="I2157" s="200"/>
      <c r="L2157" s="195"/>
      <c r="M2157" s="201"/>
      <c r="N2157" s="202"/>
      <c r="O2157" s="202"/>
      <c r="P2157" s="202"/>
      <c r="Q2157" s="202"/>
      <c r="R2157" s="202"/>
      <c r="S2157" s="202"/>
      <c r="T2157" s="203"/>
      <c r="AT2157" s="199" t="s">
        <v>196</v>
      </c>
      <c r="AU2157" s="199" t="s">
        <v>80</v>
      </c>
      <c r="AV2157" s="12" t="s">
        <v>24</v>
      </c>
      <c r="AW2157" s="12" t="s">
        <v>37</v>
      </c>
      <c r="AX2157" s="12" t="s">
        <v>73</v>
      </c>
      <c r="AY2157" s="199" t="s">
        <v>187</v>
      </c>
    </row>
    <row r="2158" spans="2:65" s="13" customFormat="1">
      <c r="B2158" s="204"/>
      <c r="D2158" s="196" t="s">
        <v>196</v>
      </c>
      <c r="E2158" s="205" t="s">
        <v>5</v>
      </c>
      <c r="F2158" s="206" t="s">
        <v>24</v>
      </c>
      <c r="H2158" s="207">
        <v>1</v>
      </c>
      <c r="I2158" s="208"/>
      <c r="L2158" s="204"/>
      <c r="M2158" s="209"/>
      <c r="N2158" s="210"/>
      <c r="O2158" s="210"/>
      <c r="P2158" s="210"/>
      <c r="Q2158" s="210"/>
      <c r="R2158" s="210"/>
      <c r="S2158" s="210"/>
      <c r="T2158" s="211"/>
      <c r="AT2158" s="205" t="s">
        <v>196</v>
      </c>
      <c r="AU2158" s="205" t="s">
        <v>80</v>
      </c>
      <c r="AV2158" s="13" t="s">
        <v>80</v>
      </c>
      <c r="AW2158" s="13" t="s">
        <v>37</v>
      </c>
      <c r="AX2158" s="13" t="s">
        <v>73</v>
      </c>
      <c r="AY2158" s="205" t="s">
        <v>187</v>
      </c>
    </row>
    <row r="2159" spans="2:65" s="14" customFormat="1">
      <c r="B2159" s="212"/>
      <c r="D2159" s="196" t="s">
        <v>196</v>
      </c>
      <c r="E2159" s="213" t="s">
        <v>5</v>
      </c>
      <c r="F2159" s="214" t="s">
        <v>201</v>
      </c>
      <c r="H2159" s="215">
        <v>1</v>
      </c>
      <c r="I2159" s="216"/>
      <c r="L2159" s="212"/>
      <c r="M2159" s="217"/>
      <c r="N2159" s="218"/>
      <c r="O2159" s="218"/>
      <c r="P2159" s="218"/>
      <c r="Q2159" s="218"/>
      <c r="R2159" s="218"/>
      <c r="S2159" s="218"/>
      <c r="T2159" s="219"/>
      <c r="AT2159" s="213" t="s">
        <v>196</v>
      </c>
      <c r="AU2159" s="213" t="s">
        <v>80</v>
      </c>
      <c r="AV2159" s="14" t="s">
        <v>202</v>
      </c>
      <c r="AW2159" s="14" t="s">
        <v>37</v>
      </c>
      <c r="AX2159" s="14" t="s">
        <v>73</v>
      </c>
      <c r="AY2159" s="213" t="s">
        <v>187</v>
      </c>
    </row>
    <row r="2160" spans="2:65" s="15" customFormat="1">
      <c r="B2160" s="220"/>
      <c r="D2160" s="221" t="s">
        <v>196</v>
      </c>
      <c r="E2160" s="222" t="s">
        <v>5</v>
      </c>
      <c r="F2160" s="223" t="s">
        <v>203</v>
      </c>
      <c r="H2160" s="224">
        <v>1</v>
      </c>
      <c r="I2160" s="225"/>
      <c r="L2160" s="220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196</v>
      </c>
      <c r="AU2160" s="229" t="s">
        <v>80</v>
      </c>
      <c r="AV2160" s="15" t="s">
        <v>194</v>
      </c>
      <c r="AW2160" s="15" t="s">
        <v>37</v>
      </c>
      <c r="AX2160" s="15" t="s">
        <v>24</v>
      </c>
      <c r="AY2160" s="229" t="s">
        <v>187</v>
      </c>
    </row>
    <row r="2161" spans="2:65" s="1" customFormat="1" ht="95.25" customHeight="1">
      <c r="B2161" s="182"/>
      <c r="C2161" s="230" t="s">
        <v>1778</v>
      </c>
      <c r="D2161" s="230" t="s">
        <v>269</v>
      </c>
      <c r="E2161" s="231" t="s">
        <v>1779</v>
      </c>
      <c r="F2161" s="232" t="s">
        <v>1780</v>
      </c>
      <c r="G2161" s="233" t="s">
        <v>410</v>
      </c>
      <c r="H2161" s="234">
        <v>1</v>
      </c>
      <c r="I2161" s="235"/>
      <c r="J2161" s="236">
        <f>ROUND(I2161*H2161,2)</f>
        <v>0</v>
      </c>
      <c r="K2161" s="232" t="s">
        <v>5</v>
      </c>
      <c r="L2161" s="237"/>
      <c r="M2161" s="238" t="s">
        <v>5</v>
      </c>
      <c r="N2161" s="239" t="s">
        <v>44</v>
      </c>
      <c r="O2161" s="43"/>
      <c r="P2161" s="192">
        <f>O2161*H2161</f>
        <v>0</v>
      </c>
      <c r="Q2161" s="192">
        <v>0</v>
      </c>
      <c r="R2161" s="192">
        <f>Q2161*H2161</f>
        <v>0</v>
      </c>
      <c r="S2161" s="192">
        <v>0</v>
      </c>
      <c r="T2161" s="193">
        <f>S2161*H2161</f>
        <v>0</v>
      </c>
      <c r="AR2161" s="25" t="s">
        <v>395</v>
      </c>
      <c r="AT2161" s="25" t="s">
        <v>269</v>
      </c>
      <c r="AU2161" s="25" t="s">
        <v>80</v>
      </c>
      <c r="AY2161" s="25" t="s">
        <v>187</v>
      </c>
      <c r="BE2161" s="194">
        <f>IF(N2161="základní",J2161,0)</f>
        <v>0</v>
      </c>
      <c r="BF2161" s="194">
        <f>IF(N2161="snížená",J2161,0)</f>
        <v>0</v>
      </c>
      <c r="BG2161" s="194">
        <f>IF(N2161="zákl. přenesená",J2161,0)</f>
        <v>0</v>
      </c>
      <c r="BH2161" s="194">
        <f>IF(N2161="sníž. přenesená",J2161,0)</f>
        <v>0</v>
      </c>
      <c r="BI2161" s="194">
        <f>IF(N2161="nulová",J2161,0)</f>
        <v>0</v>
      </c>
      <c r="BJ2161" s="25" t="s">
        <v>24</v>
      </c>
      <c r="BK2161" s="194">
        <f>ROUND(I2161*H2161,2)</f>
        <v>0</v>
      </c>
      <c r="BL2161" s="25" t="s">
        <v>126</v>
      </c>
      <c r="BM2161" s="25" t="s">
        <v>1781</v>
      </c>
    </row>
    <row r="2162" spans="2:65" s="12" customFormat="1">
      <c r="B2162" s="195"/>
      <c r="D2162" s="196" t="s">
        <v>196</v>
      </c>
      <c r="E2162" s="197" t="s">
        <v>5</v>
      </c>
      <c r="F2162" s="198" t="s">
        <v>1777</v>
      </c>
      <c r="H2162" s="199" t="s">
        <v>5</v>
      </c>
      <c r="I2162" s="200"/>
      <c r="L2162" s="195"/>
      <c r="M2162" s="201"/>
      <c r="N2162" s="202"/>
      <c r="O2162" s="202"/>
      <c r="P2162" s="202"/>
      <c r="Q2162" s="202"/>
      <c r="R2162" s="202"/>
      <c r="S2162" s="202"/>
      <c r="T2162" s="203"/>
      <c r="AT2162" s="199" t="s">
        <v>196</v>
      </c>
      <c r="AU2162" s="199" t="s">
        <v>80</v>
      </c>
      <c r="AV2162" s="12" t="s">
        <v>24</v>
      </c>
      <c r="AW2162" s="12" t="s">
        <v>37</v>
      </c>
      <c r="AX2162" s="12" t="s">
        <v>73</v>
      </c>
      <c r="AY2162" s="199" t="s">
        <v>187</v>
      </c>
    </row>
    <row r="2163" spans="2:65" s="13" customFormat="1">
      <c r="B2163" s="204"/>
      <c r="D2163" s="196" t="s">
        <v>196</v>
      </c>
      <c r="E2163" s="205" t="s">
        <v>5</v>
      </c>
      <c r="F2163" s="206" t="s">
        <v>24</v>
      </c>
      <c r="H2163" s="207">
        <v>1</v>
      </c>
      <c r="I2163" s="208"/>
      <c r="L2163" s="204"/>
      <c r="M2163" s="209"/>
      <c r="N2163" s="210"/>
      <c r="O2163" s="210"/>
      <c r="P2163" s="210"/>
      <c r="Q2163" s="210"/>
      <c r="R2163" s="210"/>
      <c r="S2163" s="210"/>
      <c r="T2163" s="211"/>
      <c r="AT2163" s="205" t="s">
        <v>196</v>
      </c>
      <c r="AU2163" s="205" t="s">
        <v>80</v>
      </c>
      <c r="AV2163" s="13" t="s">
        <v>80</v>
      </c>
      <c r="AW2163" s="13" t="s">
        <v>37</v>
      </c>
      <c r="AX2163" s="13" t="s">
        <v>73</v>
      </c>
      <c r="AY2163" s="205" t="s">
        <v>187</v>
      </c>
    </row>
    <row r="2164" spans="2:65" s="14" customFormat="1">
      <c r="B2164" s="212"/>
      <c r="D2164" s="196" t="s">
        <v>196</v>
      </c>
      <c r="E2164" s="213" t="s">
        <v>5</v>
      </c>
      <c r="F2164" s="214" t="s">
        <v>201</v>
      </c>
      <c r="H2164" s="215">
        <v>1</v>
      </c>
      <c r="I2164" s="216"/>
      <c r="L2164" s="212"/>
      <c r="M2164" s="217"/>
      <c r="N2164" s="218"/>
      <c r="O2164" s="218"/>
      <c r="P2164" s="218"/>
      <c r="Q2164" s="218"/>
      <c r="R2164" s="218"/>
      <c r="S2164" s="218"/>
      <c r="T2164" s="219"/>
      <c r="AT2164" s="213" t="s">
        <v>196</v>
      </c>
      <c r="AU2164" s="213" t="s">
        <v>80</v>
      </c>
      <c r="AV2164" s="14" t="s">
        <v>202</v>
      </c>
      <c r="AW2164" s="14" t="s">
        <v>37</v>
      </c>
      <c r="AX2164" s="14" t="s">
        <v>73</v>
      </c>
      <c r="AY2164" s="213" t="s">
        <v>187</v>
      </c>
    </row>
    <row r="2165" spans="2:65" s="15" customFormat="1">
      <c r="B2165" s="220"/>
      <c r="D2165" s="221" t="s">
        <v>196</v>
      </c>
      <c r="E2165" s="222" t="s">
        <v>5</v>
      </c>
      <c r="F2165" s="223" t="s">
        <v>203</v>
      </c>
      <c r="H2165" s="224">
        <v>1</v>
      </c>
      <c r="I2165" s="225"/>
      <c r="L2165" s="220"/>
      <c r="M2165" s="226"/>
      <c r="N2165" s="227"/>
      <c r="O2165" s="227"/>
      <c r="P2165" s="227"/>
      <c r="Q2165" s="227"/>
      <c r="R2165" s="227"/>
      <c r="S2165" s="227"/>
      <c r="T2165" s="228"/>
      <c r="AT2165" s="229" t="s">
        <v>196</v>
      </c>
      <c r="AU2165" s="229" t="s">
        <v>80</v>
      </c>
      <c r="AV2165" s="15" t="s">
        <v>194</v>
      </c>
      <c r="AW2165" s="15" t="s">
        <v>37</v>
      </c>
      <c r="AX2165" s="15" t="s">
        <v>24</v>
      </c>
      <c r="AY2165" s="229" t="s">
        <v>187</v>
      </c>
    </row>
    <row r="2166" spans="2:65" s="1" customFormat="1" ht="31.5" customHeight="1">
      <c r="B2166" s="182"/>
      <c r="C2166" s="183" t="s">
        <v>1782</v>
      </c>
      <c r="D2166" s="183" t="s">
        <v>189</v>
      </c>
      <c r="E2166" s="184" t="s">
        <v>1783</v>
      </c>
      <c r="F2166" s="185" t="s">
        <v>1784</v>
      </c>
      <c r="G2166" s="186" t="s">
        <v>410</v>
      </c>
      <c r="H2166" s="187">
        <v>9</v>
      </c>
      <c r="I2166" s="188"/>
      <c r="J2166" s="189">
        <f>ROUND(I2166*H2166,2)</f>
        <v>0</v>
      </c>
      <c r="K2166" s="185" t="s">
        <v>5</v>
      </c>
      <c r="L2166" s="42"/>
      <c r="M2166" s="190" t="s">
        <v>5</v>
      </c>
      <c r="N2166" s="191" t="s">
        <v>44</v>
      </c>
      <c r="O2166" s="43"/>
      <c r="P2166" s="192">
        <f>O2166*H2166</f>
        <v>0</v>
      </c>
      <c r="Q2166" s="192">
        <v>3.5099999999999999E-2</v>
      </c>
      <c r="R2166" s="192">
        <f>Q2166*H2166</f>
        <v>0.31590000000000001</v>
      </c>
      <c r="S2166" s="192">
        <v>0</v>
      </c>
      <c r="T2166" s="193">
        <f>S2166*H2166</f>
        <v>0</v>
      </c>
      <c r="AR2166" s="25" t="s">
        <v>126</v>
      </c>
      <c r="AT2166" s="25" t="s">
        <v>189</v>
      </c>
      <c r="AU2166" s="25" t="s">
        <v>80</v>
      </c>
      <c r="AY2166" s="25" t="s">
        <v>187</v>
      </c>
      <c r="BE2166" s="194">
        <f>IF(N2166="základní",J2166,0)</f>
        <v>0</v>
      </c>
      <c r="BF2166" s="194">
        <f>IF(N2166="snížená",J2166,0)</f>
        <v>0</v>
      </c>
      <c r="BG2166" s="194">
        <f>IF(N2166="zákl. přenesená",J2166,0)</f>
        <v>0</v>
      </c>
      <c r="BH2166" s="194">
        <f>IF(N2166="sníž. přenesená",J2166,0)</f>
        <v>0</v>
      </c>
      <c r="BI2166" s="194">
        <f>IF(N2166="nulová",J2166,0)</f>
        <v>0</v>
      </c>
      <c r="BJ2166" s="25" t="s">
        <v>24</v>
      </c>
      <c r="BK2166" s="194">
        <f>ROUND(I2166*H2166,2)</f>
        <v>0</v>
      </c>
      <c r="BL2166" s="25" t="s">
        <v>126</v>
      </c>
      <c r="BM2166" s="25" t="s">
        <v>1785</v>
      </c>
    </row>
    <row r="2167" spans="2:65" s="12" customFormat="1">
      <c r="B2167" s="195"/>
      <c r="D2167" s="196" t="s">
        <v>196</v>
      </c>
      <c r="E2167" s="197" t="s">
        <v>5</v>
      </c>
      <c r="F2167" s="198" t="s">
        <v>1786</v>
      </c>
      <c r="H2167" s="199" t="s">
        <v>5</v>
      </c>
      <c r="I2167" s="200"/>
      <c r="L2167" s="195"/>
      <c r="M2167" s="201"/>
      <c r="N2167" s="202"/>
      <c r="O2167" s="202"/>
      <c r="P2167" s="202"/>
      <c r="Q2167" s="202"/>
      <c r="R2167" s="202"/>
      <c r="S2167" s="202"/>
      <c r="T2167" s="203"/>
      <c r="AT2167" s="199" t="s">
        <v>196</v>
      </c>
      <c r="AU2167" s="199" t="s">
        <v>80</v>
      </c>
      <c r="AV2167" s="12" t="s">
        <v>24</v>
      </c>
      <c r="AW2167" s="12" t="s">
        <v>37</v>
      </c>
      <c r="AX2167" s="12" t="s">
        <v>73</v>
      </c>
      <c r="AY2167" s="199" t="s">
        <v>187</v>
      </c>
    </row>
    <row r="2168" spans="2:65" s="12" customFormat="1">
      <c r="B2168" s="195"/>
      <c r="D2168" s="196" t="s">
        <v>196</v>
      </c>
      <c r="E2168" s="197" t="s">
        <v>5</v>
      </c>
      <c r="F2168" s="198" t="s">
        <v>1447</v>
      </c>
      <c r="H2168" s="199" t="s">
        <v>5</v>
      </c>
      <c r="I2168" s="200"/>
      <c r="L2168" s="195"/>
      <c r="M2168" s="201"/>
      <c r="N2168" s="202"/>
      <c r="O2168" s="202"/>
      <c r="P2168" s="202"/>
      <c r="Q2168" s="202"/>
      <c r="R2168" s="202"/>
      <c r="S2168" s="202"/>
      <c r="T2168" s="203"/>
      <c r="AT2168" s="199" t="s">
        <v>196</v>
      </c>
      <c r="AU2168" s="199" t="s">
        <v>80</v>
      </c>
      <c r="AV2168" s="12" t="s">
        <v>24</v>
      </c>
      <c r="AW2168" s="12" t="s">
        <v>37</v>
      </c>
      <c r="AX2168" s="12" t="s">
        <v>73</v>
      </c>
      <c r="AY2168" s="199" t="s">
        <v>187</v>
      </c>
    </row>
    <row r="2169" spans="2:65" s="12" customFormat="1">
      <c r="B2169" s="195"/>
      <c r="D2169" s="196" t="s">
        <v>196</v>
      </c>
      <c r="E2169" s="197" t="s">
        <v>5</v>
      </c>
      <c r="F2169" s="198" t="s">
        <v>1787</v>
      </c>
      <c r="H2169" s="199" t="s">
        <v>5</v>
      </c>
      <c r="I2169" s="200"/>
      <c r="L2169" s="195"/>
      <c r="M2169" s="201"/>
      <c r="N2169" s="202"/>
      <c r="O2169" s="202"/>
      <c r="P2169" s="202"/>
      <c r="Q2169" s="202"/>
      <c r="R2169" s="202"/>
      <c r="S2169" s="202"/>
      <c r="T2169" s="203"/>
      <c r="AT2169" s="199" t="s">
        <v>196</v>
      </c>
      <c r="AU2169" s="199" t="s">
        <v>80</v>
      </c>
      <c r="AV2169" s="12" t="s">
        <v>24</v>
      </c>
      <c r="AW2169" s="12" t="s">
        <v>37</v>
      </c>
      <c r="AX2169" s="12" t="s">
        <v>73</v>
      </c>
      <c r="AY2169" s="199" t="s">
        <v>187</v>
      </c>
    </row>
    <row r="2170" spans="2:65" s="13" customFormat="1">
      <c r="B2170" s="204"/>
      <c r="D2170" s="196" t="s">
        <v>196</v>
      </c>
      <c r="E2170" s="205" t="s">
        <v>5</v>
      </c>
      <c r="F2170" s="206" t="s">
        <v>246</v>
      </c>
      <c r="H2170" s="207">
        <v>9</v>
      </c>
      <c r="I2170" s="208"/>
      <c r="L2170" s="204"/>
      <c r="M2170" s="209"/>
      <c r="N2170" s="210"/>
      <c r="O2170" s="210"/>
      <c r="P2170" s="210"/>
      <c r="Q2170" s="210"/>
      <c r="R2170" s="210"/>
      <c r="S2170" s="210"/>
      <c r="T2170" s="211"/>
      <c r="AT2170" s="205" t="s">
        <v>196</v>
      </c>
      <c r="AU2170" s="205" t="s">
        <v>80</v>
      </c>
      <c r="AV2170" s="13" t="s">
        <v>80</v>
      </c>
      <c r="AW2170" s="13" t="s">
        <v>37</v>
      </c>
      <c r="AX2170" s="13" t="s">
        <v>73</v>
      </c>
      <c r="AY2170" s="205" t="s">
        <v>187</v>
      </c>
    </row>
    <row r="2171" spans="2:65" s="14" customFormat="1">
      <c r="B2171" s="212"/>
      <c r="D2171" s="196" t="s">
        <v>196</v>
      </c>
      <c r="E2171" s="213" t="s">
        <v>5</v>
      </c>
      <c r="F2171" s="214" t="s">
        <v>201</v>
      </c>
      <c r="H2171" s="215">
        <v>9</v>
      </c>
      <c r="I2171" s="216"/>
      <c r="L2171" s="212"/>
      <c r="M2171" s="217"/>
      <c r="N2171" s="218"/>
      <c r="O2171" s="218"/>
      <c r="P2171" s="218"/>
      <c r="Q2171" s="218"/>
      <c r="R2171" s="218"/>
      <c r="S2171" s="218"/>
      <c r="T2171" s="219"/>
      <c r="AT2171" s="213" t="s">
        <v>196</v>
      </c>
      <c r="AU2171" s="213" t="s">
        <v>80</v>
      </c>
      <c r="AV2171" s="14" t="s">
        <v>202</v>
      </c>
      <c r="AW2171" s="14" t="s">
        <v>37</v>
      </c>
      <c r="AX2171" s="14" t="s">
        <v>73</v>
      </c>
      <c r="AY2171" s="213" t="s">
        <v>187</v>
      </c>
    </row>
    <row r="2172" spans="2:65" s="15" customFormat="1">
      <c r="B2172" s="220"/>
      <c r="D2172" s="221" t="s">
        <v>196</v>
      </c>
      <c r="E2172" s="222" t="s">
        <v>5</v>
      </c>
      <c r="F2172" s="223" t="s">
        <v>203</v>
      </c>
      <c r="H2172" s="224">
        <v>9</v>
      </c>
      <c r="I2172" s="225"/>
      <c r="L2172" s="220"/>
      <c r="M2172" s="226"/>
      <c r="N2172" s="227"/>
      <c r="O2172" s="227"/>
      <c r="P2172" s="227"/>
      <c r="Q2172" s="227"/>
      <c r="R2172" s="227"/>
      <c r="S2172" s="227"/>
      <c r="T2172" s="228"/>
      <c r="AT2172" s="229" t="s">
        <v>196</v>
      </c>
      <c r="AU2172" s="229" t="s">
        <v>80</v>
      </c>
      <c r="AV2172" s="15" t="s">
        <v>194</v>
      </c>
      <c r="AW2172" s="15" t="s">
        <v>37</v>
      </c>
      <c r="AX2172" s="15" t="s">
        <v>24</v>
      </c>
      <c r="AY2172" s="229" t="s">
        <v>187</v>
      </c>
    </row>
    <row r="2173" spans="2:65" s="1" customFormat="1" ht="44.25" customHeight="1">
      <c r="B2173" s="182"/>
      <c r="C2173" s="230" t="s">
        <v>1788</v>
      </c>
      <c r="D2173" s="230" t="s">
        <v>269</v>
      </c>
      <c r="E2173" s="231" t="s">
        <v>1789</v>
      </c>
      <c r="F2173" s="232" t="s">
        <v>1790</v>
      </c>
      <c r="G2173" s="233" t="s">
        <v>410</v>
      </c>
      <c r="H2173" s="234">
        <v>9</v>
      </c>
      <c r="I2173" s="235"/>
      <c r="J2173" s="236">
        <f>ROUND(I2173*H2173,2)</f>
        <v>0</v>
      </c>
      <c r="K2173" s="232" t="s">
        <v>193</v>
      </c>
      <c r="L2173" s="237"/>
      <c r="M2173" s="238" t="s">
        <v>5</v>
      </c>
      <c r="N2173" s="239" t="s">
        <v>44</v>
      </c>
      <c r="O2173" s="43"/>
      <c r="P2173" s="192">
        <f>O2173*H2173</f>
        <v>0</v>
      </c>
      <c r="Q2173" s="192">
        <v>1.6999999999999999E-3</v>
      </c>
      <c r="R2173" s="192">
        <f>Q2173*H2173</f>
        <v>1.5299999999999999E-2</v>
      </c>
      <c r="S2173" s="192">
        <v>0</v>
      </c>
      <c r="T2173" s="193">
        <f>S2173*H2173</f>
        <v>0</v>
      </c>
      <c r="AR2173" s="25" t="s">
        <v>395</v>
      </c>
      <c r="AT2173" s="25" t="s">
        <v>269</v>
      </c>
      <c r="AU2173" s="25" t="s">
        <v>80</v>
      </c>
      <c r="AY2173" s="25" t="s">
        <v>187</v>
      </c>
      <c r="BE2173" s="194">
        <f>IF(N2173="základní",J2173,0)</f>
        <v>0</v>
      </c>
      <c r="BF2173" s="194">
        <f>IF(N2173="snížená",J2173,0)</f>
        <v>0</v>
      </c>
      <c r="BG2173" s="194">
        <f>IF(N2173="zákl. přenesená",J2173,0)</f>
        <v>0</v>
      </c>
      <c r="BH2173" s="194">
        <f>IF(N2173="sníž. přenesená",J2173,0)</f>
        <v>0</v>
      </c>
      <c r="BI2173" s="194">
        <f>IF(N2173="nulová",J2173,0)</f>
        <v>0</v>
      </c>
      <c r="BJ2173" s="25" t="s">
        <v>24</v>
      </c>
      <c r="BK2173" s="194">
        <f>ROUND(I2173*H2173,2)</f>
        <v>0</v>
      </c>
      <c r="BL2173" s="25" t="s">
        <v>126</v>
      </c>
      <c r="BM2173" s="25" t="s">
        <v>1791</v>
      </c>
    </row>
    <row r="2174" spans="2:65" s="12" customFormat="1">
      <c r="B2174" s="195"/>
      <c r="D2174" s="196" t="s">
        <v>196</v>
      </c>
      <c r="E2174" s="197" t="s">
        <v>5</v>
      </c>
      <c r="F2174" s="198" t="s">
        <v>273</v>
      </c>
      <c r="H2174" s="199" t="s">
        <v>5</v>
      </c>
      <c r="I2174" s="200"/>
      <c r="L2174" s="195"/>
      <c r="M2174" s="201"/>
      <c r="N2174" s="202"/>
      <c r="O2174" s="202"/>
      <c r="P2174" s="202"/>
      <c r="Q2174" s="202"/>
      <c r="R2174" s="202"/>
      <c r="S2174" s="202"/>
      <c r="T2174" s="203"/>
      <c r="AT2174" s="199" t="s">
        <v>196</v>
      </c>
      <c r="AU2174" s="199" t="s">
        <v>80</v>
      </c>
      <c r="AV2174" s="12" t="s">
        <v>24</v>
      </c>
      <c r="AW2174" s="12" t="s">
        <v>37</v>
      </c>
      <c r="AX2174" s="12" t="s">
        <v>73</v>
      </c>
      <c r="AY2174" s="199" t="s">
        <v>187</v>
      </c>
    </row>
    <row r="2175" spans="2:65" s="12" customFormat="1">
      <c r="B2175" s="195"/>
      <c r="D2175" s="196" t="s">
        <v>196</v>
      </c>
      <c r="E2175" s="197" t="s">
        <v>5</v>
      </c>
      <c r="F2175" s="198" t="s">
        <v>1787</v>
      </c>
      <c r="H2175" s="199" t="s">
        <v>5</v>
      </c>
      <c r="I2175" s="200"/>
      <c r="L2175" s="195"/>
      <c r="M2175" s="201"/>
      <c r="N2175" s="202"/>
      <c r="O2175" s="202"/>
      <c r="P2175" s="202"/>
      <c r="Q2175" s="202"/>
      <c r="R2175" s="202"/>
      <c r="S2175" s="202"/>
      <c r="T2175" s="203"/>
      <c r="AT2175" s="199" t="s">
        <v>196</v>
      </c>
      <c r="AU2175" s="199" t="s">
        <v>80</v>
      </c>
      <c r="AV2175" s="12" t="s">
        <v>24</v>
      </c>
      <c r="AW2175" s="12" t="s">
        <v>37</v>
      </c>
      <c r="AX2175" s="12" t="s">
        <v>73</v>
      </c>
      <c r="AY2175" s="199" t="s">
        <v>187</v>
      </c>
    </row>
    <row r="2176" spans="2:65" s="13" customFormat="1">
      <c r="B2176" s="204"/>
      <c r="D2176" s="196" t="s">
        <v>196</v>
      </c>
      <c r="E2176" s="205" t="s">
        <v>5</v>
      </c>
      <c r="F2176" s="206" t="s">
        <v>246</v>
      </c>
      <c r="H2176" s="207">
        <v>9</v>
      </c>
      <c r="I2176" s="208"/>
      <c r="L2176" s="204"/>
      <c r="M2176" s="209"/>
      <c r="N2176" s="210"/>
      <c r="O2176" s="210"/>
      <c r="P2176" s="210"/>
      <c r="Q2176" s="210"/>
      <c r="R2176" s="210"/>
      <c r="S2176" s="210"/>
      <c r="T2176" s="211"/>
      <c r="AT2176" s="205" t="s">
        <v>196</v>
      </c>
      <c r="AU2176" s="205" t="s">
        <v>80</v>
      </c>
      <c r="AV2176" s="13" t="s">
        <v>80</v>
      </c>
      <c r="AW2176" s="13" t="s">
        <v>37</v>
      </c>
      <c r="AX2176" s="13" t="s">
        <v>73</v>
      </c>
      <c r="AY2176" s="205" t="s">
        <v>187</v>
      </c>
    </row>
    <row r="2177" spans="2:65" s="14" customFormat="1">
      <c r="B2177" s="212"/>
      <c r="D2177" s="196" t="s">
        <v>196</v>
      </c>
      <c r="E2177" s="213" t="s">
        <v>5</v>
      </c>
      <c r="F2177" s="214" t="s">
        <v>201</v>
      </c>
      <c r="H2177" s="215">
        <v>9</v>
      </c>
      <c r="I2177" s="216"/>
      <c r="L2177" s="212"/>
      <c r="M2177" s="217"/>
      <c r="N2177" s="218"/>
      <c r="O2177" s="218"/>
      <c r="P2177" s="218"/>
      <c r="Q2177" s="218"/>
      <c r="R2177" s="218"/>
      <c r="S2177" s="218"/>
      <c r="T2177" s="219"/>
      <c r="AT2177" s="213" t="s">
        <v>196</v>
      </c>
      <c r="AU2177" s="213" t="s">
        <v>80</v>
      </c>
      <c r="AV2177" s="14" t="s">
        <v>202</v>
      </c>
      <c r="AW2177" s="14" t="s">
        <v>37</v>
      </c>
      <c r="AX2177" s="14" t="s">
        <v>73</v>
      </c>
      <c r="AY2177" s="213" t="s">
        <v>187</v>
      </c>
    </row>
    <row r="2178" spans="2:65" s="15" customFormat="1">
      <c r="B2178" s="220"/>
      <c r="D2178" s="221" t="s">
        <v>196</v>
      </c>
      <c r="E2178" s="222" t="s">
        <v>5</v>
      </c>
      <c r="F2178" s="223" t="s">
        <v>203</v>
      </c>
      <c r="H2178" s="224">
        <v>9</v>
      </c>
      <c r="I2178" s="225"/>
      <c r="L2178" s="220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196</v>
      </c>
      <c r="AU2178" s="229" t="s">
        <v>80</v>
      </c>
      <c r="AV2178" s="15" t="s">
        <v>194</v>
      </c>
      <c r="AW2178" s="15" t="s">
        <v>37</v>
      </c>
      <c r="AX2178" s="15" t="s">
        <v>24</v>
      </c>
      <c r="AY2178" s="229" t="s">
        <v>187</v>
      </c>
    </row>
    <row r="2179" spans="2:65" s="1" customFormat="1" ht="44.25" customHeight="1">
      <c r="B2179" s="182"/>
      <c r="C2179" s="230" t="s">
        <v>1792</v>
      </c>
      <c r="D2179" s="230" t="s">
        <v>269</v>
      </c>
      <c r="E2179" s="231" t="s">
        <v>1793</v>
      </c>
      <c r="F2179" s="232" t="s">
        <v>1794</v>
      </c>
      <c r="G2179" s="233" t="s">
        <v>410</v>
      </c>
      <c r="H2179" s="234">
        <v>9</v>
      </c>
      <c r="I2179" s="235"/>
      <c r="J2179" s="236">
        <f>ROUND(I2179*H2179,2)</f>
        <v>0</v>
      </c>
      <c r="K2179" s="232" t="s">
        <v>193</v>
      </c>
      <c r="L2179" s="237"/>
      <c r="M2179" s="238" t="s">
        <v>5</v>
      </c>
      <c r="N2179" s="239" t="s">
        <v>44</v>
      </c>
      <c r="O2179" s="43"/>
      <c r="P2179" s="192">
        <f>O2179*H2179</f>
        <v>0</v>
      </c>
      <c r="Q2179" s="192">
        <v>7.3999999999999999E-4</v>
      </c>
      <c r="R2179" s="192">
        <f>Q2179*H2179</f>
        <v>6.6600000000000001E-3</v>
      </c>
      <c r="S2179" s="192">
        <v>0</v>
      </c>
      <c r="T2179" s="193">
        <f>S2179*H2179</f>
        <v>0</v>
      </c>
      <c r="AR2179" s="25" t="s">
        <v>395</v>
      </c>
      <c r="AT2179" s="25" t="s">
        <v>269</v>
      </c>
      <c r="AU2179" s="25" t="s">
        <v>80</v>
      </c>
      <c r="AY2179" s="25" t="s">
        <v>187</v>
      </c>
      <c r="BE2179" s="194">
        <f>IF(N2179="základní",J2179,0)</f>
        <v>0</v>
      </c>
      <c r="BF2179" s="194">
        <f>IF(N2179="snížená",J2179,0)</f>
        <v>0</v>
      </c>
      <c r="BG2179" s="194">
        <f>IF(N2179="zákl. přenesená",J2179,0)</f>
        <v>0</v>
      </c>
      <c r="BH2179" s="194">
        <f>IF(N2179="sníž. přenesená",J2179,0)</f>
        <v>0</v>
      </c>
      <c r="BI2179" s="194">
        <f>IF(N2179="nulová",J2179,0)</f>
        <v>0</v>
      </c>
      <c r="BJ2179" s="25" t="s">
        <v>24</v>
      </c>
      <c r="BK2179" s="194">
        <f>ROUND(I2179*H2179,2)</f>
        <v>0</v>
      </c>
      <c r="BL2179" s="25" t="s">
        <v>126</v>
      </c>
      <c r="BM2179" s="25" t="s">
        <v>1795</v>
      </c>
    </row>
    <row r="2180" spans="2:65" s="12" customFormat="1">
      <c r="B2180" s="195"/>
      <c r="D2180" s="196" t="s">
        <v>196</v>
      </c>
      <c r="E2180" s="197" t="s">
        <v>5</v>
      </c>
      <c r="F2180" s="198" t="s">
        <v>273</v>
      </c>
      <c r="H2180" s="199" t="s">
        <v>5</v>
      </c>
      <c r="I2180" s="200"/>
      <c r="L2180" s="195"/>
      <c r="M2180" s="201"/>
      <c r="N2180" s="202"/>
      <c r="O2180" s="202"/>
      <c r="P2180" s="202"/>
      <c r="Q2180" s="202"/>
      <c r="R2180" s="202"/>
      <c r="S2180" s="202"/>
      <c r="T2180" s="203"/>
      <c r="AT2180" s="199" t="s">
        <v>196</v>
      </c>
      <c r="AU2180" s="199" t="s">
        <v>80</v>
      </c>
      <c r="AV2180" s="12" t="s">
        <v>24</v>
      </c>
      <c r="AW2180" s="12" t="s">
        <v>37</v>
      </c>
      <c r="AX2180" s="12" t="s">
        <v>73</v>
      </c>
      <c r="AY2180" s="199" t="s">
        <v>187</v>
      </c>
    </row>
    <row r="2181" spans="2:65" s="12" customFormat="1">
      <c r="B2181" s="195"/>
      <c r="D2181" s="196" t="s">
        <v>196</v>
      </c>
      <c r="E2181" s="197" t="s">
        <v>5</v>
      </c>
      <c r="F2181" s="198" t="s">
        <v>1787</v>
      </c>
      <c r="H2181" s="199" t="s">
        <v>5</v>
      </c>
      <c r="I2181" s="200"/>
      <c r="L2181" s="195"/>
      <c r="M2181" s="201"/>
      <c r="N2181" s="202"/>
      <c r="O2181" s="202"/>
      <c r="P2181" s="202"/>
      <c r="Q2181" s="202"/>
      <c r="R2181" s="202"/>
      <c r="S2181" s="202"/>
      <c r="T2181" s="203"/>
      <c r="AT2181" s="199" t="s">
        <v>196</v>
      </c>
      <c r="AU2181" s="199" t="s">
        <v>80</v>
      </c>
      <c r="AV2181" s="12" t="s">
        <v>24</v>
      </c>
      <c r="AW2181" s="12" t="s">
        <v>37</v>
      </c>
      <c r="AX2181" s="12" t="s">
        <v>73</v>
      </c>
      <c r="AY2181" s="199" t="s">
        <v>187</v>
      </c>
    </row>
    <row r="2182" spans="2:65" s="13" customFormat="1">
      <c r="B2182" s="204"/>
      <c r="D2182" s="196" t="s">
        <v>196</v>
      </c>
      <c r="E2182" s="205" t="s">
        <v>5</v>
      </c>
      <c r="F2182" s="206" t="s">
        <v>246</v>
      </c>
      <c r="H2182" s="207">
        <v>9</v>
      </c>
      <c r="I2182" s="208"/>
      <c r="L2182" s="204"/>
      <c r="M2182" s="209"/>
      <c r="N2182" s="210"/>
      <c r="O2182" s="210"/>
      <c r="P2182" s="210"/>
      <c r="Q2182" s="210"/>
      <c r="R2182" s="210"/>
      <c r="S2182" s="210"/>
      <c r="T2182" s="211"/>
      <c r="AT2182" s="205" t="s">
        <v>196</v>
      </c>
      <c r="AU2182" s="205" t="s">
        <v>80</v>
      </c>
      <c r="AV2182" s="13" t="s">
        <v>80</v>
      </c>
      <c r="AW2182" s="13" t="s">
        <v>37</v>
      </c>
      <c r="AX2182" s="13" t="s">
        <v>73</v>
      </c>
      <c r="AY2182" s="205" t="s">
        <v>187</v>
      </c>
    </row>
    <row r="2183" spans="2:65" s="14" customFormat="1">
      <c r="B2183" s="212"/>
      <c r="D2183" s="196" t="s">
        <v>196</v>
      </c>
      <c r="E2183" s="213" t="s">
        <v>5</v>
      </c>
      <c r="F2183" s="214" t="s">
        <v>201</v>
      </c>
      <c r="H2183" s="215">
        <v>9</v>
      </c>
      <c r="I2183" s="216"/>
      <c r="L2183" s="212"/>
      <c r="M2183" s="217"/>
      <c r="N2183" s="218"/>
      <c r="O2183" s="218"/>
      <c r="P2183" s="218"/>
      <c r="Q2183" s="218"/>
      <c r="R2183" s="218"/>
      <c r="S2183" s="218"/>
      <c r="T2183" s="219"/>
      <c r="AT2183" s="213" t="s">
        <v>196</v>
      </c>
      <c r="AU2183" s="213" t="s">
        <v>80</v>
      </c>
      <c r="AV2183" s="14" t="s">
        <v>202</v>
      </c>
      <c r="AW2183" s="14" t="s">
        <v>37</v>
      </c>
      <c r="AX2183" s="14" t="s">
        <v>73</v>
      </c>
      <c r="AY2183" s="213" t="s">
        <v>187</v>
      </c>
    </row>
    <row r="2184" spans="2:65" s="15" customFormat="1">
      <c r="B2184" s="220"/>
      <c r="D2184" s="221" t="s">
        <v>196</v>
      </c>
      <c r="E2184" s="222" t="s">
        <v>5</v>
      </c>
      <c r="F2184" s="223" t="s">
        <v>203</v>
      </c>
      <c r="H2184" s="224">
        <v>9</v>
      </c>
      <c r="I2184" s="225"/>
      <c r="L2184" s="220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196</v>
      </c>
      <c r="AU2184" s="229" t="s">
        <v>80</v>
      </c>
      <c r="AV2184" s="15" t="s">
        <v>194</v>
      </c>
      <c r="AW2184" s="15" t="s">
        <v>37</v>
      </c>
      <c r="AX2184" s="15" t="s">
        <v>24</v>
      </c>
      <c r="AY2184" s="229" t="s">
        <v>187</v>
      </c>
    </row>
    <row r="2185" spans="2:65" s="1" customFormat="1" ht="44.25" customHeight="1">
      <c r="B2185" s="182"/>
      <c r="C2185" s="230" t="s">
        <v>1796</v>
      </c>
      <c r="D2185" s="230" t="s">
        <v>269</v>
      </c>
      <c r="E2185" s="231" t="s">
        <v>1797</v>
      </c>
      <c r="F2185" s="232" t="s">
        <v>1798</v>
      </c>
      <c r="G2185" s="233" t="s">
        <v>410</v>
      </c>
      <c r="H2185" s="234">
        <v>9</v>
      </c>
      <c r="I2185" s="235"/>
      <c r="J2185" s="236">
        <f>ROUND(I2185*H2185,2)</f>
        <v>0</v>
      </c>
      <c r="K2185" s="232" t="s">
        <v>193</v>
      </c>
      <c r="L2185" s="237"/>
      <c r="M2185" s="238" t="s">
        <v>5</v>
      </c>
      <c r="N2185" s="239" t="s">
        <v>44</v>
      </c>
      <c r="O2185" s="43"/>
      <c r="P2185" s="192">
        <f>O2185*H2185</f>
        <v>0</v>
      </c>
      <c r="Q2185" s="192">
        <v>2.1000000000000001E-4</v>
      </c>
      <c r="R2185" s="192">
        <f>Q2185*H2185</f>
        <v>1.8900000000000002E-3</v>
      </c>
      <c r="S2185" s="192">
        <v>0</v>
      </c>
      <c r="T2185" s="193">
        <f>S2185*H2185</f>
        <v>0</v>
      </c>
      <c r="AR2185" s="25" t="s">
        <v>395</v>
      </c>
      <c r="AT2185" s="25" t="s">
        <v>269</v>
      </c>
      <c r="AU2185" s="25" t="s">
        <v>80</v>
      </c>
      <c r="AY2185" s="25" t="s">
        <v>187</v>
      </c>
      <c r="BE2185" s="194">
        <f>IF(N2185="základní",J2185,0)</f>
        <v>0</v>
      </c>
      <c r="BF2185" s="194">
        <f>IF(N2185="snížená",J2185,0)</f>
        <v>0</v>
      </c>
      <c r="BG2185" s="194">
        <f>IF(N2185="zákl. přenesená",J2185,0)</f>
        <v>0</v>
      </c>
      <c r="BH2185" s="194">
        <f>IF(N2185="sníž. přenesená",J2185,0)</f>
        <v>0</v>
      </c>
      <c r="BI2185" s="194">
        <f>IF(N2185="nulová",J2185,0)</f>
        <v>0</v>
      </c>
      <c r="BJ2185" s="25" t="s">
        <v>24</v>
      </c>
      <c r="BK2185" s="194">
        <f>ROUND(I2185*H2185,2)</f>
        <v>0</v>
      </c>
      <c r="BL2185" s="25" t="s">
        <v>126</v>
      </c>
      <c r="BM2185" s="25" t="s">
        <v>1799</v>
      </c>
    </row>
    <row r="2186" spans="2:65" s="12" customFormat="1">
      <c r="B2186" s="195"/>
      <c r="D2186" s="196" t="s">
        <v>196</v>
      </c>
      <c r="E2186" s="197" t="s">
        <v>5</v>
      </c>
      <c r="F2186" s="198" t="s">
        <v>273</v>
      </c>
      <c r="H2186" s="199" t="s">
        <v>5</v>
      </c>
      <c r="I2186" s="200"/>
      <c r="L2186" s="195"/>
      <c r="M2186" s="201"/>
      <c r="N2186" s="202"/>
      <c r="O2186" s="202"/>
      <c r="P2186" s="202"/>
      <c r="Q2186" s="202"/>
      <c r="R2186" s="202"/>
      <c r="S2186" s="202"/>
      <c r="T2186" s="203"/>
      <c r="AT2186" s="199" t="s">
        <v>196</v>
      </c>
      <c r="AU2186" s="199" t="s">
        <v>80</v>
      </c>
      <c r="AV2186" s="12" t="s">
        <v>24</v>
      </c>
      <c r="AW2186" s="12" t="s">
        <v>37</v>
      </c>
      <c r="AX2186" s="12" t="s">
        <v>73</v>
      </c>
      <c r="AY2186" s="199" t="s">
        <v>187</v>
      </c>
    </row>
    <row r="2187" spans="2:65" s="12" customFormat="1">
      <c r="B2187" s="195"/>
      <c r="D2187" s="196" t="s">
        <v>196</v>
      </c>
      <c r="E2187" s="197" t="s">
        <v>5</v>
      </c>
      <c r="F2187" s="198" t="s">
        <v>1787</v>
      </c>
      <c r="H2187" s="199" t="s">
        <v>5</v>
      </c>
      <c r="I2187" s="200"/>
      <c r="L2187" s="195"/>
      <c r="M2187" s="201"/>
      <c r="N2187" s="202"/>
      <c r="O2187" s="202"/>
      <c r="P2187" s="202"/>
      <c r="Q2187" s="202"/>
      <c r="R2187" s="202"/>
      <c r="S2187" s="202"/>
      <c r="T2187" s="203"/>
      <c r="AT2187" s="199" t="s">
        <v>196</v>
      </c>
      <c r="AU2187" s="199" t="s">
        <v>80</v>
      </c>
      <c r="AV2187" s="12" t="s">
        <v>24</v>
      </c>
      <c r="AW2187" s="12" t="s">
        <v>37</v>
      </c>
      <c r="AX2187" s="12" t="s">
        <v>73</v>
      </c>
      <c r="AY2187" s="199" t="s">
        <v>187</v>
      </c>
    </row>
    <row r="2188" spans="2:65" s="13" customFormat="1">
      <c r="B2188" s="204"/>
      <c r="D2188" s="196" t="s">
        <v>196</v>
      </c>
      <c r="E2188" s="205" t="s">
        <v>5</v>
      </c>
      <c r="F2188" s="206" t="s">
        <v>246</v>
      </c>
      <c r="H2188" s="207">
        <v>9</v>
      </c>
      <c r="I2188" s="208"/>
      <c r="L2188" s="204"/>
      <c r="M2188" s="209"/>
      <c r="N2188" s="210"/>
      <c r="O2188" s="210"/>
      <c r="P2188" s="210"/>
      <c r="Q2188" s="210"/>
      <c r="R2188" s="210"/>
      <c r="S2188" s="210"/>
      <c r="T2188" s="211"/>
      <c r="AT2188" s="205" t="s">
        <v>196</v>
      </c>
      <c r="AU2188" s="205" t="s">
        <v>80</v>
      </c>
      <c r="AV2188" s="13" t="s">
        <v>80</v>
      </c>
      <c r="AW2188" s="13" t="s">
        <v>37</v>
      </c>
      <c r="AX2188" s="13" t="s">
        <v>73</v>
      </c>
      <c r="AY2188" s="205" t="s">
        <v>187</v>
      </c>
    </row>
    <row r="2189" spans="2:65" s="14" customFormat="1">
      <c r="B2189" s="212"/>
      <c r="D2189" s="196" t="s">
        <v>196</v>
      </c>
      <c r="E2189" s="213" t="s">
        <v>5</v>
      </c>
      <c r="F2189" s="214" t="s">
        <v>201</v>
      </c>
      <c r="H2189" s="215">
        <v>9</v>
      </c>
      <c r="I2189" s="216"/>
      <c r="L2189" s="212"/>
      <c r="M2189" s="217"/>
      <c r="N2189" s="218"/>
      <c r="O2189" s="218"/>
      <c r="P2189" s="218"/>
      <c r="Q2189" s="218"/>
      <c r="R2189" s="218"/>
      <c r="S2189" s="218"/>
      <c r="T2189" s="219"/>
      <c r="AT2189" s="213" t="s">
        <v>196</v>
      </c>
      <c r="AU2189" s="213" t="s">
        <v>80</v>
      </c>
      <c r="AV2189" s="14" t="s">
        <v>202</v>
      </c>
      <c r="AW2189" s="14" t="s">
        <v>37</v>
      </c>
      <c r="AX2189" s="14" t="s">
        <v>73</v>
      </c>
      <c r="AY2189" s="213" t="s">
        <v>187</v>
      </c>
    </row>
    <row r="2190" spans="2:65" s="15" customFormat="1">
      <c r="B2190" s="220"/>
      <c r="D2190" s="221" t="s">
        <v>196</v>
      </c>
      <c r="E2190" s="222" t="s">
        <v>5</v>
      </c>
      <c r="F2190" s="223" t="s">
        <v>203</v>
      </c>
      <c r="H2190" s="224">
        <v>9</v>
      </c>
      <c r="I2190" s="225"/>
      <c r="L2190" s="220"/>
      <c r="M2190" s="226"/>
      <c r="N2190" s="227"/>
      <c r="O2190" s="227"/>
      <c r="P2190" s="227"/>
      <c r="Q2190" s="227"/>
      <c r="R2190" s="227"/>
      <c r="S2190" s="227"/>
      <c r="T2190" s="228"/>
      <c r="AT2190" s="229" t="s">
        <v>196</v>
      </c>
      <c r="AU2190" s="229" t="s">
        <v>80</v>
      </c>
      <c r="AV2190" s="15" t="s">
        <v>194</v>
      </c>
      <c r="AW2190" s="15" t="s">
        <v>37</v>
      </c>
      <c r="AX2190" s="15" t="s">
        <v>24</v>
      </c>
      <c r="AY2190" s="229" t="s">
        <v>187</v>
      </c>
    </row>
    <row r="2191" spans="2:65" s="1" customFormat="1" ht="31.5" customHeight="1">
      <c r="B2191" s="182"/>
      <c r="C2191" s="183" t="s">
        <v>1800</v>
      </c>
      <c r="D2191" s="183" t="s">
        <v>189</v>
      </c>
      <c r="E2191" s="184" t="s">
        <v>1801</v>
      </c>
      <c r="F2191" s="185" t="s">
        <v>1802</v>
      </c>
      <c r="G2191" s="186" t="s">
        <v>410</v>
      </c>
      <c r="H2191" s="187">
        <v>12</v>
      </c>
      <c r="I2191" s="188"/>
      <c r="J2191" s="189">
        <f>ROUND(I2191*H2191,2)</f>
        <v>0</v>
      </c>
      <c r="K2191" s="185" t="s">
        <v>193</v>
      </c>
      <c r="L2191" s="42"/>
      <c r="M2191" s="190" t="s">
        <v>5</v>
      </c>
      <c r="N2191" s="191" t="s">
        <v>44</v>
      </c>
      <c r="O2191" s="43"/>
      <c r="P2191" s="192">
        <f>O2191*H2191</f>
        <v>0</v>
      </c>
      <c r="Q2191" s="192">
        <v>4.4905839999999998E-4</v>
      </c>
      <c r="R2191" s="192">
        <f>Q2191*H2191</f>
        <v>5.3887008E-3</v>
      </c>
      <c r="S2191" s="192">
        <v>0</v>
      </c>
      <c r="T2191" s="193">
        <f>S2191*H2191</f>
        <v>0</v>
      </c>
      <c r="AR2191" s="25" t="s">
        <v>126</v>
      </c>
      <c r="AT2191" s="25" t="s">
        <v>189</v>
      </c>
      <c r="AU2191" s="25" t="s">
        <v>80</v>
      </c>
      <c r="AY2191" s="25" t="s">
        <v>187</v>
      </c>
      <c r="BE2191" s="194">
        <f>IF(N2191="základní",J2191,0)</f>
        <v>0</v>
      </c>
      <c r="BF2191" s="194">
        <f>IF(N2191="snížená",J2191,0)</f>
        <v>0</v>
      </c>
      <c r="BG2191" s="194">
        <f>IF(N2191="zákl. přenesená",J2191,0)</f>
        <v>0</v>
      </c>
      <c r="BH2191" s="194">
        <f>IF(N2191="sníž. přenesená",J2191,0)</f>
        <v>0</v>
      </c>
      <c r="BI2191" s="194">
        <f>IF(N2191="nulová",J2191,0)</f>
        <v>0</v>
      </c>
      <c r="BJ2191" s="25" t="s">
        <v>24</v>
      </c>
      <c r="BK2191" s="194">
        <f>ROUND(I2191*H2191,2)</f>
        <v>0</v>
      </c>
      <c r="BL2191" s="25" t="s">
        <v>126</v>
      </c>
      <c r="BM2191" s="25" t="s">
        <v>1803</v>
      </c>
    </row>
    <row r="2192" spans="2:65" s="12" customFormat="1">
      <c r="B2192" s="195"/>
      <c r="D2192" s="196" t="s">
        <v>196</v>
      </c>
      <c r="E2192" s="197" t="s">
        <v>5</v>
      </c>
      <c r="F2192" s="198" t="s">
        <v>1804</v>
      </c>
      <c r="H2192" s="199" t="s">
        <v>5</v>
      </c>
      <c r="I2192" s="200"/>
      <c r="L2192" s="195"/>
      <c r="M2192" s="201"/>
      <c r="N2192" s="202"/>
      <c r="O2192" s="202"/>
      <c r="P2192" s="202"/>
      <c r="Q2192" s="202"/>
      <c r="R2192" s="202"/>
      <c r="S2192" s="202"/>
      <c r="T2192" s="203"/>
      <c r="AT2192" s="199" t="s">
        <v>196</v>
      </c>
      <c r="AU2192" s="199" t="s">
        <v>80</v>
      </c>
      <c r="AV2192" s="12" t="s">
        <v>24</v>
      </c>
      <c r="AW2192" s="12" t="s">
        <v>37</v>
      </c>
      <c r="AX2192" s="12" t="s">
        <v>73</v>
      </c>
      <c r="AY2192" s="199" t="s">
        <v>187</v>
      </c>
    </row>
    <row r="2193" spans="2:65" s="12" customFormat="1">
      <c r="B2193" s="195"/>
      <c r="D2193" s="196" t="s">
        <v>196</v>
      </c>
      <c r="E2193" s="197" t="s">
        <v>5</v>
      </c>
      <c r="F2193" s="198" t="s">
        <v>1447</v>
      </c>
      <c r="H2193" s="199" t="s">
        <v>5</v>
      </c>
      <c r="I2193" s="200"/>
      <c r="L2193" s="195"/>
      <c r="M2193" s="201"/>
      <c r="N2193" s="202"/>
      <c r="O2193" s="202"/>
      <c r="P2193" s="202"/>
      <c r="Q2193" s="202"/>
      <c r="R2193" s="202"/>
      <c r="S2193" s="202"/>
      <c r="T2193" s="203"/>
      <c r="AT2193" s="199" t="s">
        <v>196</v>
      </c>
      <c r="AU2193" s="199" t="s">
        <v>80</v>
      </c>
      <c r="AV2193" s="12" t="s">
        <v>24</v>
      </c>
      <c r="AW2193" s="12" t="s">
        <v>37</v>
      </c>
      <c r="AX2193" s="12" t="s">
        <v>73</v>
      </c>
      <c r="AY2193" s="199" t="s">
        <v>187</v>
      </c>
    </row>
    <row r="2194" spans="2:65" s="13" customFormat="1">
      <c r="B2194" s="204"/>
      <c r="D2194" s="196" t="s">
        <v>196</v>
      </c>
      <c r="E2194" s="205" t="s">
        <v>5</v>
      </c>
      <c r="F2194" s="206" t="s">
        <v>115</v>
      </c>
      <c r="H2194" s="207">
        <v>12</v>
      </c>
      <c r="I2194" s="208"/>
      <c r="L2194" s="204"/>
      <c r="M2194" s="209"/>
      <c r="N2194" s="210"/>
      <c r="O2194" s="210"/>
      <c r="P2194" s="210"/>
      <c r="Q2194" s="210"/>
      <c r="R2194" s="210"/>
      <c r="S2194" s="210"/>
      <c r="T2194" s="211"/>
      <c r="AT2194" s="205" t="s">
        <v>196</v>
      </c>
      <c r="AU2194" s="205" t="s">
        <v>80</v>
      </c>
      <c r="AV2194" s="13" t="s">
        <v>80</v>
      </c>
      <c r="AW2194" s="13" t="s">
        <v>37</v>
      </c>
      <c r="AX2194" s="13" t="s">
        <v>73</v>
      </c>
      <c r="AY2194" s="205" t="s">
        <v>187</v>
      </c>
    </row>
    <row r="2195" spans="2:65" s="14" customFormat="1">
      <c r="B2195" s="212"/>
      <c r="D2195" s="196" t="s">
        <v>196</v>
      </c>
      <c r="E2195" s="213" t="s">
        <v>5</v>
      </c>
      <c r="F2195" s="214" t="s">
        <v>201</v>
      </c>
      <c r="H2195" s="215">
        <v>12</v>
      </c>
      <c r="I2195" s="216"/>
      <c r="L2195" s="212"/>
      <c r="M2195" s="217"/>
      <c r="N2195" s="218"/>
      <c r="O2195" s="218"/>
      <c r="P2195" s="218"/>
      <c r="Q2195" s="218"/>
      <c r="R2195" s="218"/>
      <c r="S2195" s="218"/>
      <c r="T2195" s="219"/>
      <c r="AT2195" s="213" t="s">
        <v>196</v>
      </c>
      <c r="AU2195" s="213" t="s">
        <v>80</v>
      </c>
      <c r="AV2195" s="14" t="s">
        <v>202</v>
      </c>
      <c r="AW2195" s="14" t="s">
        <v>37</v>
      </c>
      <c r="AX2195" s="14" t="s">
        <v>73</v>
      </c>
      <c r="AY2195" s="213" t="s">
        <v>187</v>
      </c>
    </row>
    <row r="2196" spans="2:65" s="15" customFormat="1">
      <c r="B2196" s="220"/>
      <c r="D2196" s="221" t="s">
        <v>196</v>
      </c>
      <c r="E2196" s="222" t="s">
        <v>5</v>
      </c>
      <c r="F2196" s="223" t="s">
        <v>203</v>
      </c>
      <c r="H2196" s="224">
        <v>12</v>
      </c>
      <c r="I2196" s="225"/>
      <c r="L2196" s="220"/>
      <c r="M2196" s="226"/>
      <c r="N2196" s="227"/>
      <c r="O2196" s="227"/>
      <c r="P2196" s="227"/>
      <c r="Q2196" s="227"/>
      <c r="R2196" s="227"/>
      <c r="S2196" s="227"/>
      <c r="T2196" s="228"/>
      <c r="AT2196" s="229" t="s">
        <v>196</v>
      </c>
      <c r="AU2196" s="229" t="s">
        <v>80</v>
      </c>
      <c r="AV2196" s="15" t="s">
        <v>194</v>
      </c>
      <c r="AW2196" s="15" t="s">
        <v>37</v>
      </c>
      <c r="AX2196" s="15" t="s">
        <v>24</v>
      </c>
      <c r="AY2196" s="229" t="s">
        <v>187</v>
      </c>
    </row>
    <row r="2197" spans="2:65" s="1" customFormat="1" ht="22.5" customHeight="1">
      <c r="B2197" s="182"/>
      <c r="C2197" s="230" t="s">
        <v>1805</v>
      </c>
      <c r="D2197" s="230" t="s">
        <v>269</v>
      </c>
      <c r="E2197" s="231" t="s">
        <v>1806</v>
      </c>
      <c r="F2197" s="232" t="s">
        <v>1807</v>
      </c>
      <c r="G2197" s="233" t="s">
        <v>410</v>
      </c>
      <c r="H2197" s="234">
        <v>12</v>
      </c>
      <c r="I2197" s="235"/>
      <c r="J2197" s="236">
        <f>ROUND(I2197*H2197,2)</f>
        <v>0</v>
      </c>
      <c r="K2197" s="232" t="s">
        <v>193</v>
      </c>
      <c r="L2197" s="237"/>
      <c r="M2197" s="238" t="s">
        <v>5</v>
      </c>
      <c r="N2197" s="239" t="s">
        <v>44</v>
      </c>
      <c r="O2197" s="43"/>
      <c r="P2197" s="192">
        <f>O2197*H2197</f>
        <v>0</v>
      </c>
      <c r="Q2197" s="192">
        <v>8.5000000000000006E-3</v>
      </c>
      <c r="R2197" s="192">
        <f>Q2197*H2197</f>
        <v>0.10200000000000001</v>
      </c>
      <c r="S2197" s="192">
        <v>0</v>
      </c>
      <c r="T2197" s="193">
        <f>S2197*H2197</f>
        <v>0</v>
      </c>
      <c r="AR2197" s="25" t="s">
        <v>395</v>
      </c>
      <c r="AT2197" s="25" t="s">
        <v>269</v>
      </c>
      <c r="AU2197" s="25" t="s">
        <v>80</v>
      </c>
      <c r="AY2197" s="25" t="s">
        <v>187</v>
      </c>
      <c r="BE2197" s="194">
        <f>IF(N2197="základní",J2197,0)</f>
        <v>0</v>
      </c>
      <c r="BF2197" s="194">
        <f>IF(N2197="snížená",J2197,0)</f>
        <v>0</v>
      </c>
      <c r="BG2197" s="194">
        <f>IF(N2197="zákl. přenesená",J2197,0)</f>
        <v>0</v>
      </c>
      <c r="BH2197" s="194">
        <f>IF(N2197="sníž. přenesená",J2197,0)</f>
        <v>0</v>
      </c>
      <c r="BI2197" s="194">
        <f>IF(N2197="nulová",J2197,0)</f>
        <v>0</v>
      </c>
      <c r="BJ2197" s="25" t="s">
        <v>24</v>
      </c>
      <c r="BK2197" s="194">
        <f>ROUND(I2197*H2197,2)</f>
        <v>0</v>
      </c>
      <c r="BL2197" s="25" t="s">
        <v>126</v>
      </c>
      <c r="BM2197" s="25" t="s">
        <v>1808</v>
      </c>
    </row>
    <row r="2198" spans="2:65" s="12" customFormat="1">
      <c r="B2198" s="195"/>
      <c r="D2198" s="196" t="s">
        <v>196</v>
      </c>
      <c r="E2198" s="197" t="s">
        <v>5</v>
      </c>
      <c r="F2198" s="198" t="s">
        <v>273</v>
      </c>
      <c r="H2198" s="199" t="s">
        <v>5</v>
      </c>
      <c r="I2198" s="200"/>
      <c r="L2198" s="195"/>
      <c r="M2198" s="201"/>
      <c r="N2198" s="202"/>
      <c r="O2198" s="202"/>
      <c r="P2198" s="202"/>
      <c r="Q2198" s="202"/>
      <c r="R2198" s="202"/>
      <c r="S2198" s="202"/>
      <c r="T2198" s="203"/>
      <c r="AT2198" s="199" t="s">
        <v>196</v>
      </c>
      <c r="AU2198" s="199" t="s">
        <v>80</v>
      </c>
      <c r="AV2198" s="12" t="s">
        <v>24</v>
      </c>
      <c r="AW2198" s="12" t="s">
        <v>37</v>
      </c>
      <c r="AX2198" s="12" t="s">
        <v>73</v>
      </c>
      <c r="AY2198" s="199" t="s">
        <v>187</v>
      </c>
    </row>
    <row r="2199" spans="2:65" s="13" customFormat="1">
      <c r="B2199" s="204"/>
      <c r="D2199" s="196" t="s">
        <v>196</v>
      </c>
      <c r="E2199" s="205" t="s">
        <v>5</v>
      </c>
      <c r="F2199" s="206" t="s">
        <v>115</v>
      </c>
      <c r="H2199" s="207">
        <v>12</v>
      </c>
      <c r="I2199" s="208"/>
      <c r="L2199" s="204"/>
      <c r="M2199" s="209"/>
      <c r="N2199" s="210"/>
      <c r="O2199" s="210"/>
      <c r="P2199" s="210"/>
      <c r="Q2199" s="210"/>
      <c r="R2199" s="210"/>
      <c r="S2199" s="210"/>
      <c r="T2199" s="211"/>
      <c r="AT2199" s="205" t="s">
        <v>196</v>
      </c>
      <c r="AU2199" s="205" t="s">
        <v>80</v>
      </c>
      <c r="AV2199" s="13" t="s">
        <v>80</v>
      </c>
      <c r="AW2199" s="13" t="s">
        <v>37</v>
      </c>
      <c r="AX2199" s="13" t="s">
        <v>73</v>
      </c>
      <c r="AY2199" s="205" t="s">
        <v>187</v>
      </c>
    </row>
    <row r="2200" spans="2:65" s="14" customFormat="1">
      <c r="B2200" s="212"/>
      <c r="D2200" s="196" t="s">
        <v>196</v>
      </c>
      <c r="E2200" s="213" t="s">
        <v>5</v>
      </c>
      <c r="F2200" s="214" t="s">
        <v>201</v>
      </c>
      <c r="H2200" s="215">
        <v>12</v>
      </c>
      <c r="I2200" s="216"/>
      <c r="L2200" s="212"/>
      <c r="M2200" s="217"/>
      <c r="N2200" s="218"/>
      <c r="O2200" s="218"/>
      <c r="P2200" s="218"/>
      <c r="Q2200" s="218"/>
      <c r="R2200" s="218"/>
      <c r="S2200" s="218"/>
      <c r="T2200" s="219"/>
      <c r="AT2200" s="213" t="s">
        <v>196</v>
      </c>
      <c r="AU2200" s="213" t="s">
        <v>80</v>
      </c>
      <c r="AV2200" s="14" t="s">
        <v>202</v>
      </c>
      <c r="AW2200" s="14" t="s">
        <v>37</v>
      </c>
      <c r="AX2200" s="14" t="s">
        <v>73</v>
      </c>
      <c r="AY2200" s="213" t="s">
        <v>187</v>
      </c>
    </row>
    <row r="2201" spans="2:65" s="15" customFormat="1">
      <c r="B2201" s="220"/>
      <c r="D2201" s="221" t="s">
        <v>196</v>
      </c>
      <c r="E2201" s="222" t="s">
        <v>5</v>
      </c>
      <c r="F2201" s="223" t="s">
        <v>203</v>
      </c>
      <c r="H2201" s="224">
        <v>12</v>
      </c>
      <c r="I2201" s="225"/>
      <c r="L2201" s="220"/>
      <c r="M2201" s="226"/>
      <c r="N2201" s="227"/>
      <c r="O2201" s="227"/>
      <c r="P2201" s="227"/>
      <c r="Q2201" s="227"/>
      <c r="R2201" s="227"/>
      <c r="S2201" s="227"/>
      <c r="T2201" s="228"/>
      <c r="AT2201" s="229" t="s">
        <v>196</v>
      </c>
      <c r="AU2201" s="229" t="s">
        <v>80</v>
      </c>
      <c r="AV2201" s="15" t="s">
        <v>194</v>
      </c>
      <c r="AW2201" s="15" t="s">
        <v>37</v>
      </c>
      <c r="AX2201" s="15" t="s">
        <v>24</v>
      </c>
      <c r="AY2201" s="229" t="s">
        <v>187</v>
      </c>
    </row>
    <row r="2202" spans="2:65" s="1" customFormat="1" ht="31.5" customHeight="1">
      <c r="B2202" s="182"/>
      <c r="C2202" s="183" t="s">
        <v>1809</v>
      </c>
      <c r="D2202" s="183" t="s">
        <v>189</v>
      </c>
      <c r="E2202" s="184" t="s">
        <v>1810</v>
      </c>
      <c r="F2202" s="185" t="s">
        <v>1811</v>
      </c>
      <c r="G2202" s="186" t="s">
        <v>410</v>
      </c>
      <c r="H2202" s="187">
        <v>1</v>
      </c>
      <c r="I2202" s="188"/>
      <c r="J2202" s="189">
        <f>ROUND(I2202*H2202,2)</f>
        <v>0</v>
      </c>
      <c r="K2202" s="185" t="s">
        <v>193</v>
      </c>
      <c r="L2202" s="42"/>
      <c r="M2202" s="190" t="s">
        <v>5</v>
      </c>
      <c r="N2202" s="191" t="s">
        <v>44</v>
      </c>
      <c r="O2202" s="43"/>
      <c r="P2202" s="192">
        <f>O2202*H2202</f>
        <v>0</v>
      </c>
      <c r="Q2202" s="192">
        <v>4.4969919999999998E-4</v>
      </c>
      <c r="R2202" s="192">
        <f>Q2202*H2202</f>
        <v>4.4969919999999998E-4</v>
      </c>
      <c r="S2202" s="192">
        <v>0</v>
      </c>
      <c r="T2202" s="193">
        <f>S2202*H2202</f>
        <v>0</v>
      </c>
      <c r="AR2202" s="25" t="s">
        <v>126</v>
      </c>
      <c r="AT2202" s="25" t="s">
        <v>189</v>
      </c>
      <c r="AU2202" s="25" t="s">
        <v>80</v>
      </c>
      <c r="AY2202" s="25" t="s">
        <v>187</v>
      </c>
      <c r="BE2202" s="194">
        <f>IF(N2202="základní",J2202,0)</f>
        <v>0</v>
      </c>
      <c r="BF2202" s="194">
        <f>IF(N2202="snížená",J2202,0)</f>
        <v>0</v>
      </c>
      <c r="BG2202" s="194">
        <f>IF(N2202="zákl. přenesená",J2202,0)</f>
        <v>0</v>
      </c>
      <c r="BH2202" s="194">
        <f>IF(N2202="sníž. přenesená",J2202,0)</f>
        <v>0</v>
      </c>
      <c r="BI2202" s="194">
        <f>IF(N2202="nulová",J2202,0)</f>
        <v>0</v>
      </c>
      <c r="BJ2202" s="25" t="s">
        <v>24</v>
      </c>
      <c r="BK2202" s="194">
        <f>ROUND(I2202*H2202,2)</f>
        <v>0</v>
      </c>
      <c r="BL2202" s="25" t="s">
        <v>126</v>
      </c>
      <c r="BM2202" s="25" t="s">
        <v>1812</v>
      </c>
    </row>
    <row r="2203" spans="2:65" s="12" customFormat="1">
      <c r="B2203" s="195"/>
      <c r="D2203" s="196" t="s">
        <v>196</v>
      </c>
      <c r="E2203" s="197" t="s">
        <v>5</v>
      </c>
      <c r="F2203" s="198" t="s">
        <v>1813</v>
      </c>
      <c r="H2203" s="199" t="s">
        <v>5</v>
      </c>
      <c r="I2203" s="200"/>
      <c r="L2203" s="195"/>
      <c r="M2203" s="201"/>
      <c r="N2203" s="202"/>
      <c r="O2203" s="202"/>
      <c r="P2203" s="202"/>
      <c r="Q2203" s="202"/>
      <c r="R2203" s="202"/>
      <c r="S2203" s="202"/>
      <c r="T2203" s="203"/>
      <c r="AT2203" s="199" t="s">
        <v>196</v>
      </c>
      <c r="AU2203" s="199" t="s">
        <v>80</v>
      </c>
      <c r="AV2203" s="12" t="s">
        <v>24</v>
      </c>
      <c r="AW2203" s="12" t="s">
        <v>37</v>
      </c>
      <c r="AX2203" s="12" t="s">
        <v>73</v>
      </c>
      <c r="AY2203" s="199" t="s">
        <v>187</v>
      </c>
    </row>
    <row r="2204" spans="2:65" s="12" customFormat="1">
      <c r="B2204" s="195"/>
      <c r="D2204" s="196" t="s">
        <v>196</v>
      </c>
      <c r="E2204" s="197" t="s">
        <v>5</v>
      </c>
      <c r="F2204" s="198" t="s">
        <v>1447</v>
      </c>
      <c r="H2204" s="199" t="s">
        <v>5</v>
      </c>
      <c r="I2204" s="200"/>
      <c r="L2204" s="195"/>
      <c r="M2204" s="201"/>
      <c r="N2204" s="202"/>
      <c r="O2204" s="202"/>
      <c r="P2204" s="202"/>
      <c r="Q2204" s="202"/>
      <c r="R2204" s="202"/>
      <c r="S2204" s="202"/>
      <c r="T2204" s="203"/>
      <c r="AT2204" s="199" t="s">
        <v>196</v>
      </c>
      <c r="AU2204" s="199" t="s">
        <v>80</v>
      </c>
      <c r="AV2204" s="12" t="s">
        <v>24</v>
      </c>
      <c r="AW2204" s="12" t="s">
        <v>37</v>
      </c>
      <c r="AX2204" s="12" t="s">
        <v>73</v>
      </c>
      <c r="AY2204" s="199" t="s">
        <v>187</v>
      </c>
    </row>
    <row r="2205" spans="2:65" s="12" customFormat="1">
      <c r="B2205" s="195"/>
      <c r="D2205" s="196" t="s">
        <v>196</v>
      </c>
      <c r="E2205" s="197" t="s">
        <v>5</v>
      </c>
      <c r="F2205" s="198" t="s">
        <v>1814</v>
      </c>
      <c r="H2205" s="199" t="s">
        <v>5</v>
      </c>
      <c r="I2205" s="200"/>
      <c r="L2205" s="195"/>
      <c r="M2205" s="201"/>
      <c r="N2205" s="202"/>
      <c r="O2205" s="202"/>
      <c r="P2205" s="202"/>
      <c r="Q2205" s="202"/>
      <c r="R2205" s="202"/>
      <c r="S2205" s="202"/>
      <c r="T2205" s="203"/>
      <c r="AT2205" s="199" t="s">
        <v>196</v>
      </c>
      <c r="AU2205" s="199" t="s">
        <v>80</v>
      </c>
      <c r="AV2205" s="12" t="s">
        <v>24</v>
      </c>
      <c r="AW2205" s="12" t="s">
        <v>37</v>
      </c>
      <c r="AX2205" s="12" t="s">
        <v>73</v>
      </c>
      <c r="AY2205" s="199" t="s">
        <v>187</v>
      </c>
    </row>
    <row r="2206" spans="2:65" s="13" customFormat="1">
      <c r="B2206" s="204"/>
      <c r="D2206" s="196" t="s">
        <v>196</v>
      </c>
      <c r="E2206" s="205" t="s">
        <v>5</v>
      </c>
      <c r="F2206" s="206" t="s">
        <v>24</v>
      </c>
      <c r="H2206" s="207">
        <v>1</v>
      </c>
      <c r="I2206" s="208"/>
      <c r="L2206" s="204"/>
      <c r="M2206" s="209"/>
      <c r="N2206" s="210"/>
      <c r="O2206" s="210"/>
      <c r="P2206" s="210"/>
      <c r="Q2206" s="210"/>
      <c r="R2206" s="210"/>
      <c r="S2206" s="210"/>
      <c r="T2206" s="211"/>
      <c r="AT2206" s="205" t="s">
        <v>196</v>
      </c>
      <c r="AU2206" s="205" t="s">
        <v>80</v>
      </c>
      <c r="AV2206" s="13" t="s">
        <v>80</v>
      </c>
      <c r="AW2206" s="13" t="s">
        <v>37</v>
      </c>
      <c r="AX2206" s="13" t="s">
        <v>73</v>
      </c>
      <c r="AY2206" s="205" t="s">
        <v>187</v>
      </c>
    </row>
    <row r="2207" spans="2:65" s="14" customFormat="1">
      <c r="B2207" s="212"/>
      <c r="D2207" s="196" t="s">
        <v>196</v>
      </c>
      <c r="E2207" s="213" t="s">
        <v>5</v>
      </c>
      <c r="F2207" s="214" t="s">
        <v>201</v>
      </c>
      <c r="H2207" s="215">
        <v>1</v>
      </c>
      <c r="I2207" s="216"/>
      <c r="L2207" s="212"/>
      <c r="M2207" s="217"/>
      <c r="N2207" s="218"/>
      <c r="O2207" s="218"/>
      <c r="P2207" s="218"/>
      <c r="Q2207" s="218"/>
      <c r="R2207" s="218"/>
      <c r="S2207" s="218"/>
      <c r="T2207" s="219"/>
      <c r="AT2207" s="213" t="s">
        <v>196</v>
      </c>
      <c r="AU2207" s="213" t="s">
        <v>80</v>
      </c>
      <c r="AV2207" s="14" t="s">
        <v>202</v>
      </c>
      <c r="AW2207" s="14" t="s">
        <v>37</v>
      </c>
      <c r="AX2207" s="14" t="s">
        <v>73</v>
      </c>
      <c r="AY2207" s="213" t="s">
        <v>187</v>
      </c>
    </row>
    <row r="2208" spans="2:65" s="15" customFormat="1">
      <c r="B2208" s="220"/>
      <c r="D2208" s="221" t="s">
        <v>196</v>
      </c>
      <c r="E2208" s="222" t="s">
        <v>5</v>
      </c>
      <c r="F2208" s="223" t="s">
        <v>203</v>
      </c>
      <c r="H2208" s="224">
        <v>1</v>
      </c>
      <c r="I2208" s="225"/>
      <c r="L2208" s="220"/>
      <c r="M2208" s="226"/>
      <c r="N2208" s="227"/>
      <c r="O2208" s="227"/>
      <c r="P2208" s="227"/>
      <c r="Q2208" s="227"/>
      <c r="R2208" s="227"/>
      <c r="S2208" s="227"/>
      <c r="T2208" s="228"/>
      <c r="AT2208" s="229" t="s">
        <v>196</v>
      </c>
      <c r="AU2208" s="229" t="s">
        <v>80</v>
      </c>
      <c r="AV2208" s="15" t="s">
        <v>194</v>
      </c>
      <c r="AW2208" s="15" t="s">
        <v>37</v>
      </c>
      <c r="AX2208" s="15" t="s">
        <v>24</v>
      </c>
      <c r="AY2208" s="229" t="s">
        <v>187</v>
      </c>
    </row>
    <row r="2209" spans="2:65" s="1" customFormat="1" ht="95.25" customHeight="1">
      <c r="B2209" s="182"/>
      <c r="C2209" s="230" t="s">
        <v>1815</v>
      </c>
      <c r="D2209" s="230" t="s">
        <v>269</v>
      </c>
      <c r="E2209" s="231" t="s">
        <v>1816</v>
      </c>
      <c r="F2209" s="232" t="s">
        <v>1780</v>
      </c>
      <c r="G2209" s="233" t="s">
        <v>410</v>
      </c>
      <c r="H2209" s="234">
        <v>1</v>
      </c>
      <c r="I2209" s="235"/>
      <c r="J2209" s="236">
        <f>ROUND(I2209*H2209,2)</f>
        <v>0</v>
      </c>
      <c r="K2209" s="232" t="s">
        <v>5</v>
      </c>
      <c r="L2209" s="237"/>
      <c r="M2209" s="238" t="s">
        <v>5</v>
      </c>
      <c r="N2209" s="239" t="s">
        <v>44</v>
      </c>
      <c r="O2209" s="43"/>
      <c r="P2209" s="192">
        <f>O2209*H2209</f>
        <v>0</v>
      </c>
      <c r="Q2209" s="192">
        <v>0</v>
      </c>
      <c r="R2209" s="192">
        <f>Q2209*H2209</f>
        <v>0</v>
      </c>
      <c r="S2209" s="192">
        <v>0</v>
      </c>
      <c r="T2209" s="193">
        <f>S2209*H2209</f>
        <v>0</v>
      </c>
      <c r="AR2209" s="25" t="s">
        <v>395</v>
      </c>
      <c r="AT2209" s="25" t="s">
        <v>269</v>
      </c>
      <c r="AU2209" s="25" t="s">
        <v>80</v>
      </c>
      <c r="AY2209" s="25" t="s">
        <v>187</v>
      </c>
      <c r="BE2209" s="194">
        <f>IF(N2209="základní",J2209,0)</f>
        <v>0</v>
      </c>
      <c r="BF2209" s="194">
        <f>IF(N2209="snížená",J2209,0)</f>
        <v>0</v>
      </c>
      <c r="BG2209" s="194">
        <f>IF(N2209="zákl. přenesená",J2209,0)</f>
        <v>0</v>
      </c>
      <c r="BH2209" s="194">
        <f>IF(N2209="sníž. přenesená",J2209,0)</f>
        <v>0</v>
      </c>
      <c r="BI2209" s="194">
        <f>IF(N2209="nulová",J2209,0)</f>
        <v>0</v>
      </c>
      <c r="BJ2209" s="25" t="s">
        <v>24</v>
      </c>
      <c r="BK2209" s="194">
        <f>ROUND(I2209*H2209,2)</f>
        <v>0</v>
      </c>
      <c r="BL2209" s="25" t="s">
        <v>126</v>
      </c>
      <c r="BM2209" s="25" t="s">
        <v>1817</v>
      </c>
    </row>
    <row r="2210" spans="2:65" s="12" customFormat="1">
      <c r="B2210" s="195"/>
      <c r="D2210" s="196" t="s">
        <v>196</v>
      </c>
      <c r="E2210" s="197" t="s">
        <v>5</v>
      </c>
      <c r="F2210" s="198" t="s">
        <v>1814</v>
      </c>
      <c r="H2210" s="199" t="s">
        <v>5</v>
      </c>
      <c r="I2210" s="200"/>
      <c r="L2210" s="195"/>
      <c r="M2210" s="201"/>
      <c r="N2210" s="202"/>
      <c r="O2210" s="202"/>
      <c r="P2210" s="202"/>
      <c r="Q2210" s="202"/>
      <c r="R2210" s="202"/>
      <c r="S2210" s="202"/>
      <c r="T2210" s="203"/>
      <c r="AT2210" s="199" t="s">
        <v>196</v>
      </c>
      <c r="AU2210" s="199" t="s">
        <v>80</v>
      </c>
      <c r="AV2210" s="12" t="s">
        <v>24</v>
      </c>
      <c r="AW2210" s="12" t="s">
        <v>37</v>
      </c>
      <c r="AX2210" s="12" t="s">
        <v>73</v>
      </c>
      <c r="AY2210" s="199" t="s">
        <v>187</v>
      </c>
    </row>
    <row r="2211" spans="2:65" s="13" customFormat="1">
      <c r="B2211" s="204"/>
      <c r="D2211" s="196" t="s">
        <v>196</v>
      </c>
      <c r="E2211" s="205" t="s">
        <v>5</v>
      </c>
      <c r="F2211" s="206" t="s">
        <v>24</v>
      </c>
      <c r="H2211" s="207">
        <v>1</v>
      </c>
      <c r="I2211" s="208"/>
      <c r="L2211" s="204"/>
      <c r="M2211" s="209"/>
      <c r="N2211" s="210"/>
      <c r="O2211" s="210"/>
      <c r="P2211" s="210"/>
      <c r="Q2211" s="210"/>
      <c r="R2211" s="210"/>
      <c r="S2211" s="210"/>
      <c r="T2211" s="211"/>
      <c r="AT2211" s="205" t="s">
        <v>196</v>
      </c>
      <c r="AU2211" s="205" t="s">
        <v>80</v>
      </c>
      <c r="AV2211" s="13" t="s">
        <v>80</v>
      </c>
      <c r="AW2211" s="13" t="s">
        <v>37</v>
      </c>
      <c r="AX2211" s="13" t="s">
        <v>73</v>
      </c>
      <c r="AY2211" s="205" t="s">
        <v>187</v>
      </c>
    </row>
    <row r="2212" spans="2:65" s="14" customFormat="1">
      <c r="B2212" s="212"/>
      <c r="D2212" s="196" t="s">
        <v>196</v>
      </c>
      <c r="E2212" s="213" t="s">
        <v>5</v>
      </c>
      <c r="F2212" s="214" t="s">
        <v>201</v>
      </c>
      <c r="H2212" s="215">
        <v>1</v>
      </c>
      <c r="I2212" s="216"/>
      <c r="L2212" s="212"/>
      <c r="M2212" s="217"/>
      <c r="N2212" s="218"/>
      <c r="O2212" s="218"/>
      <c r="P2212" s="218"/>
      <c r="Q2212" s="218"/>
      <c r="R2212" s="218"/>
      <c r="S2212" s="218"/>
      <c r="T2212" s="219"/>
      <c r="AT2212" s="213" t="s">
        <v>196</v>
      </c>
      <c r="AU2212" s="213" t="s">
        <v>80</v>
      </c>
      <c r="AV2212" s="14" t="s">
        <v>202</v>
      </c>
      <c r="AW2212" s="14" t="s">
        <v>37</v>
      </c>
      <c r="AX2212" s="14" t="s">
        <v>73</v>
      </c>
      <c r="AY2212" s="213" t="s">
        <v>187</v>
      </c>
    </row>
    <row r="2213" spans="2:65" s="15" customFormat="1">
      <c r="B2213" s="220"/>
      <c r="D2213" s="221" t="s">
        <v>196</v>
      </c>
      <c r="E2213" s="222" t="s">
        <v>5</v>
      </c>
      <c r="F2213" s="223" t="s">
        <v>203</v>
      </c>
      <c r="H2213" s="224">
        <v>1</v>
      </c>
      <c r="I2213" s="225"/>
      <c r="L2213" s="220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196</v>
      </c>
      <c r="AU2213" s="229" t="s">
        <v>80</v>
      </c>
      <c r="AV2213" s="15" t="s">
        <v>194</v>
      </c>
      <c r="AW2213" s="15" t="s">
        <v>37</v>
      </c>
      <c r="AX2213" s="15" t="s">
        <v>24</v>
      </c>
      <c r="AY2213" s="229" t="s">
        <v>187</v>
      </c>
    </row>
    <row r="2214" spans="2:65" s="1" customFormat="1" ht="57" customHeight="1">
      <c r="B2214" s="182"/>
      <c r="C2214" s="183" t="s">
        <v>1818</v>
      </c>
      <c r="D2214" s="183" t="s">
        <v>189</v>
      </c>
      <c r="E2214" s="184" t="s">
        <v>1819</v>
      </c>
      <c r="F2214" s="185" t="s">
        <v>1820</v>
      </c>
      <c r="G2214" s="186" t="s">
        <v>410</v>
      </c>
      <c r="H2214" s="187">
        <v>1</v>
      </c>
      <c r="I2214" s="188"/>
      <c r="J2214" s="189">
        <f>ROUND(I2214*H2214,2)</f>
        <v>0</v>
      </c>
      <c r="K2214" s="185" t="s">
        <v>5</v>
      </c>
      <c r="L2214" s="42"/>
      <c r="M2214" s="190" t="s">
        <v>5</v>
      </c>
      <c r="N2214" s="191" t="s">
        <v>44</v>
      </c>
      <c r="O2214" s="43"/>
      <c r="P2214" s="192">
        <f>O2214*H2214</f>
        <v>0</v>
      </c>
      <c r="Q2214" s="192">
        <v>0</v>
      </c>
      <c r="R2214" s="192">
        <f>Q2214*H2214</f>
        <v>0</v>
      </c>
      <c r="S2214" s="192">
        <v>0</v>
      </c>
      <c r="T2214" s="193">
        <f>S2214*H2214</f>
        <v>0</v>
      </c>
      <c r="AR2214" s="25" t="s">
        <v>126</v>
      </c>
      <c r="AT2214" s="25" t="s">
        <v>189</v>
      </c>
      <c r="AU2214" s="25" t="s">
        <v>80</v>
      </c>
      <c r="AY2214" s="25" t="s">
        <v>187</v>
      </c>
      <c r="BE2214" s="194">
        <f>IF(N2214="základní",J2214,0)</f>
        <v>0</v>
      </c>
      <c r="BF2214" s="194">
        <f>IF(N2214="snížená",J2214,0)</f>
        <v>0</v>
      </c>
      <c r="BG2214" s="194">
        <f>IF(N2214="zákl. přenesená",J2214,0)</f>
        <v>0</v>
      </c>
      <c r="BH2214" s="194">
        <f>IF(N2214="sníž. přenesená",J2214,0)</f>
        <v>0</v>
      </c>
      <c r="BI2214" s="194">
        <f>IF(N2214="nulová",J2214,0)</f>
        <v>0</v>
      </c>
      <c r="BJ2214" s="25" t="s">
        <v>24</v>
      </c>
      <c r="BK2214" s="194">
        <f>ROUND(I2214*H2214,2)</f>
        <v>0</v>
      </c>
      <c r="BL2214" s="25" t="s">
        <v>126</v>
      </c>
      <c r="BM2214" s="25" t="s">
        <v>1821</v>
      </c>
    </row>
    <row r="2215" spans="2:65" s="12" customFormat="1">
      <c r="B2215" s="195"/>
      <c r="D2215" s="196" t="s">
        <v>196</v>
      </c>
      <c r="E2215" s="197" t="s">
        <v>5</v>
      </c>
      <c r="F2215" s="198" t="s">
        <v>1822</v>
      </c>
      <c r="H2215" s="199" t="s">
        <v>5</v>
      </c>
      <c r="I2215" s="200"/>
      <c r="L2215" s="195"/>
      <c r="M2215" s="201"/>
      <c r="N2215" s="202"/>
      <c r="O2215" s="202"/>
      <c r="P2215" s="202"/>
      <c r="Q2215" s="202"/>
      <c r="R2215" s="202"/>
      <c r="S2215" s="202"/>
      <c r="T2215" s="203"/>
      <c r="AT2215" s="199" t="s">
        <v>196</v>
      </c>
      <c r="AU2215" s="199" t="s">
        <v>80</v>
      </c>
      <c r="AV2215" s="12" t="s">
        <v>24</v>
      </c>
      <c r="AW2215" s="12" t="s">
        <v>37</v>
      </c>
      <c r="AX2215" s="12" t="s">
        <v>73</v>
      </c>
      <c r="AY2215" s="199" t="s">
        <v>187</v>
      </c>
    </row>
    <row r="2216" spans="2:65" s="12" customFormat="1">
      <c r="B2216" s="195"/>
      <c r="D2216" s="196" t="s">
        <v>196</v>
      </c>
      <c r="E2216" s="197" t="s">
        <v>5</v>
      </c>
      <c r="F2216" s="198" t="s">
        <v>1447</v>
      </c>
      <c r="H2216" s="199" t="s">
        <v>5</v>
      </c>
      <c r="I2216" s="200"/>
      <c r="L2216" s="195"/>
      <c r="M2216" s="201"/>
      <c r="N2216" s="202"/>
      <c r="O2216" s="202"/>
      <c r="P2216" s="202"/>
      <c r="Q2216" s="202"/>
      <c r="R2216" s="202"/>
      <c r="S2216" s="202"/>
      <c r="T2216" s="203"/>
      <c r="AT2216" s="199" t="s">
        <v>196</v>
      </c>
      <c r="AU2216" s="199" t="s">
        <v>80</v>
      </c>
      <c r="AV2216" s="12" t="s">
        <v>24</v>
      </c>
      <c r="AW2216" s="12" t="s">
        <v>37</v>
      </c>
      <c r="AX2216" s="12" t="s">
        <v>73</v>
      </c>
      <c r="AY2216" s="199" t="s">
        <v>187</v>
      </c>
    </row>
    <row r="2217" spans="2:65" s="12" customFormat="1">
      <c r="B2217" s="195"/>
      <c r="D2217" s="196" t="s">
        <v>196</v>
      </c>
      <c r="E2217" s="197" t="s">
        <v>5</v>
      </c>
      <c r="F2217" s="198" t="s">
        <v>1823</v>
      </c>
      <c r="H2217" s="199" t="s">
        <v>5</v>
      </c>
      <c r="I2217" s="200"/>
      <c r="L2217" s="195"/>
      <c r="M2217" s="201"/>
      <c r="N2217" s="202"/>
      <c r="O2217" s="202"/>
      <c r="P2217" s="202"/>
      <c r="Q2217" s="202"/>
      <c r="R2217" s="202"/>
      <c r="S2217" s="202"/>
      <c r="T2217" s="203"/>
      <c r="AT2217" s="199" t="s">
        <v>196</v>
      </c>
      <c r="AU2217" s="199" t="s">
        <v>80</v>
      </c>
      <c r="AV2217" s="12" t="s">
        <v>24</v>
      </c>
      <c r="AW2217" s="12" t="s">
        <v>37</v>
      </c>
      <c r="AX2217" s="12" t="s">
        <v>73</v>
      </c>
      <c r="AY2217" s="199" t="s">
        <v>187</v>
      </c>
    </row>
    <row r="2218" spans="2:65" s="13" customFormat="1">
      <c r="B2218" s="204"/>
      <c r="D2218" s="196" t="s">
        <v>196</v>
      </c>
      <c r="E2218" s="205" t="s">
        <v>5</v>
      </c>
      <c r="F2218" s="206" t="s">
        <v>24</v>
      </c>
      <c r="H2218" s="207">
        <v>1</v>
      </c>
      <c r="I2218" s="208"/>
      <c r="L2218" s="204"/>
      <c r="M2218" s="209"/>
      <c r="N2218" s="210"/>
      <c r="O2218" s="210"/>
      <c r="P2218" s="210"/>
      <c r="Q2218" s="210"/>
      <c r="R2218" s="210"/>
      <c r="S2218" s="210"/>
      <c r="T2218" s="211"/>
      <c r="AT2218" s="205" t="s">
        <v>196</v>
      </c>
      <c r="AU2218" s="205" t="s">
        <v>80</v>
      </c>
      <c r="AV2218" s="13" t="s">
        <v>80</v>
      </c>
      <c r="AW2218" s="13" t="s">
        <v>37</v>
      </c>
      <c r="AX2218" s="13" t="s">
        <v>73</v>
      </c>
      <c r="AY2218" s="205" t="s">
        <v>187</v>
      </c>
    </row>
    <row r="2219" spans="2:65" s="14" customFormat="1">
      <c r="B2219" s="212"/>
      <c r="D2219" s="196" t="s">
        <v>196</v>
      </c>
      <c r="E2219" s="213" t="s">
        <v>5</v>
      </c>
      <c r="F2219" s="214" t="s">
        <v>201</v>
      </c>
      <c r="H2219" s="215">
        <v>1</v>
      </c>
      <c r="I2219" s="216"/>
      <c r="L2219" s="212"/>
      <c r="M2219" s="217"/>
      <c r="N2219" s="218"/>
      <c r="O2219" s="218"/>
      <c r="P2219" s="218"/>
      <c r="Q2219" s="218"/>
      <c r="R2219" s="218"/>
      <c r="S2219" s="218"/>
      <c r="T2219" s="219"/>
      <c r="AT2219" s="213" t="s">
        <v>196</v>
      </c>
      <c r="AU2219" s="213" t="s">
        <v>80</v>
      </c>
      <c r="AV2219" s="14" t="s">
        <v>202</v>
      </c>
      <c r="AW2219" s="14" t="s">
        <v>37</v>
      </c>
      <c r="AX2219" s="14" t="s">
        <v>73</v>
      </c>
      <c r="AY2219" s="213" t="s">
        <v>187</v>
      </c>
    </row>
    <row r="2220" spans="2:65" s="15" customFormat="1">
      <c r="B2220" s="220"/>
      <c r="D2220" s="221" t="s">
        <v>196</v>
      </c>
      <c r="E2220" s="222" t="s">
        <v>5</v>
      </c>
      <c r="F2220" s="223" t="s">
        <v>203</v>
      </c>
      <c r="H2220" s="224">
        <v>1</v>
      </c>
      <c r="I2220" s="225"/>
      <c r="L2220" s="220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196</v>
      </c>
      <c r="AU2220" s="229" t="s">
        <v>80</v>
      </c>
      <c r="AV2220" s="15" t="s">
        <v>194</v>
      </c>
      <c r="AW2220" s="15" t="s">
        <v>37</v>
      </c>
      <c r="AX2220" s="15" t="s">
        <v>24</v>
      </c>
      <c r="AY2220" s="229" t="s">
        <v>187</v>
      </c>
    </row>
    <row r="2221" spans="2:65" s="1" customFormat="1" ht="69.75" customHeight="1">
      <c r="B2221" s="182"/>
      <c r="C2221" s="183" t="s">
        <v>1824</v>
      </c>
      <c r="D2221" s="183" t="s">
        <v>189</v>
      </c>
      <c r="E2221" s="184" t="s">
        <v>1825</v>
      </c>
      <c r="F2221" s="185" t="s">
        <v>1826</v>
      </c>
      <c r="G2221" s="186" t="s">
        <v>410</v>
      </c>
      <c r="H2221" s="187">
        <v>1</v>
      </c>
      <c r="I2221" s="188"/>
      <c r="J2221" s="189">
        <f>ROUND(I2221*H2221,2)</f>
        <v>0</v>
      </c>
      <c r="K2221" s="185" t="s">
        <v>5</v>
      </c>
      <c r="L2221" s="42"/>
      <c r="M2221" s="190" t="s">
        <v>5</v>
      </c>
      <c r="N2221" s="191" t="s">
        <v>44</v>
      </c>
      <c r="O2221" s="43"/>
      <c r="P2221" s="192">
        <f>O2221*H2221</f>
        <v>0</v>
      </c>
      <c r="Q2221" s="192">
        <v>0</v>
      </c>
      <c r="R2221" s="192">
        <f>Q2221*H2221</f>
        <v>0</v>
      </c>
      <c r="S2221" s="192">
        <v>0</v>
      </c>
      <c r="T2221" s="193">
        <f>S2221*H2221</f>
        <v>0</v>
      </c>
      <c r="AR2221" s="25" t="s">
        <v>126</v>
      </c>
      <c r="AT2221" s="25" t="s">
        <v>189</v>
      </c>
      <c r="AU2221" s="25" t="s">
        <v>80</v>
      </c>
      <c r="AY2221" s="25" t="s">
        <v>187</v>
      </c>
      <c r="BE2221" s="194">
        <f>IF(N2221="základní",J2221,0)</f>
        <v>0</v>
      </c>
      <c r="BF2221" s="194">
        <f>IF(N2221="snížená",J2221,0)</f>
        <v>0</v>
      </c>
      <c r="BG2221" s="194">
        <f>IF(N2221="zákl. přenesená",J2221,0)</f>
        <v>0</v>
      </c>
      <c r="BH2221" s="194">
        <f>IF(N2221="sníž. přenesená",J2221,0)</f>
        <v>0</v>
      </c>
      <c r="BI2221" s="194">
        <f>IF(N2221="nulová",J2221,0)</f>
        <v>0</v>
      </c>
      <c r="BJ2221" s="25" t="s">
        <v>24</v>
      </c>
      <c r="BK2221" s="194">
        <f>ROUND(I2221*H2221,2)</f>
        <v>0</v>
      </c>
      <c r="BL2221" s="25" t="s">
        <v>126</v>
      </c>
      <c r="BM2221" s="25" t="s">
        <v>1827</v>
      </c>
    </row>
    <row r="2222" spans="2:65" s="12" customFormat="1">
      <c r="B2222" s="195"/>
      <c r="D2222" s="196" t="s">
        <v>196</v>
      </c>
      <c r="E2222" s="197" t="s">
        <v>5</v>
      </c>
      <c r="F2222" s="198" t="s">
        <v>1828</v>
      </c>
      <c r="H2222" s="199" t="s">
        <v>5</v>
      </c>
      <c r="I2222" s="200"/>
      <c r="L2222" s="195"/>
      <c r="M2222" s="201"/>
      <c r="N2222" s="202"/>
      <c r="O2222" s="202"/>
      <c r="P2222" s="202"/>
      <c r="Q2222" s="202"/>
      <c r="R2222" s="202"/>
      <c r="S2222" s="202"/>
      <c r="T2222" s="203"/>
      <c r="AT2222" s="199" t="s">
        <v>196</v>
      </c>
      <c r="AU2222" s="199" t="s">
        <v>80</v>
      </c>
      <c r="AV2222" s="12" t="s">
        <v>24</v>
      </c>
      <c r="AW2222" s="12" t="s">
        <v>37</v>
      </c>
      <c r="AX2222" s="12" t="s">
        <v>73</v>
      </c>
      <c r="AY2222" s="199" t="s">
        <v>187</v>
      </c>
    </row>
    <row r="2223" spans="2:65" s="12" customFormat="1">
      <c r="B2223" s="195"/>
      <c r="D2223" s="196" t="s">
        <v>196</v>
      </c>
      <c r="E2223" s="197" t="s">
        <v>5</v>
      </c>
      <c r="F2223" s="198" t="s">
        <v>1447</v>
      </c>
      <c r="H2223" s="199" t="s">
        <v>5</v>
      </c>
      <c r="I2223" s="200"/>
      <c r="L2223" s="195"/>
      <c r="M2223" s="201"/>
      <c r="N2223" s="202"/>
      <c r="O2223" s="202"/>
      <c r="P2223" s="202"/>
      <c r="Q2223" s="202"/>
      <c r="R2223" s="202"/>
      <c r="S2223" s="202"/>
      <c r="T2223" s="203"/>
      <c r="AT2223" s="199" t="s">
        <v>196</v>
      </c>
      <c r="AU2223" s="199" t="s">
        <v>80</v>
      </c>
      <c r="AV2223" s="12" t="s">
        <v>24</v>
      </c>
      <c r="AW2223" s="12" t="s">
        <v>37</v>
      </c>
      <c r="AX2223" s="12" t="s">
        <v>73</v>
      </c>
      <c r="AY2223" s="199" t="s">
        <v>187</v>
      </c>
    </row>
    <row r="2224" spans="2:65" s="12" customFormat="1">
      <c r="B2224" s="195"/>
      <c r="D2224" s="196" t="s">
        <v>196</v>
      </c>
      <c r="E2224" s="197" t="s">
        <v>5</v>
      </c>
      <c r="F2224" s="198" t="s">
        <v>1829</v>
      </c>
      <c r="H2224" s="199" t="s">
        <v>5</v>
      </c>
      <c r="I2224" s="200"/>
      <c r="L2224" s="195"/>
      <c r="M2224" s="201"/>
      <c r="N2224" s="202"/>
      <c r="O2224" s="202"/>
      <c r="P2224" s="202"/>
      <c r="Q2224" s="202"/>
      <c r="R2224" s="202"/>
      <c r="S2224" s="202"/>
      <c r="T2224" s="203"/>
      <c r="AT2224" s="199" t="s">
        <v>196</v>
      </c>
      <c r="AU2224" s="199" t="s">
        <v>80</v>
      </c>
      <c r="AV2224" s="12" t="s">
        <v>24</v>
      </c>
      <c r="AW2224" s="12" t="s">
        <v>37</v>
      </c>
      <c r="AX2224" s="12" t="s">
        <v>73</v>
      </c>
      <c r="AY2224" s="199" t="s">
        <v>187</v>
      </c>
    </row>
    <row r="2225" spans="2:65" s="13" customFormat="1">
      <c r="B2225" s="204"/>
      <c r="D2225" s="196" t="s">
        <v>196</v>
      </c>
      <c r="E2225" s="205" t="s">
        <v>5</v>
      </c>
      <c r="F2225" s="206" t="s">
        <v>24</v>
      </c>
      <c r="H2225" s="207">
        <v>1</v>
      </c>
      <c r="I2225" s="208"/>
      <c r="L2225" s="204"/>
      <c r="M2225" s="209"/>
      <c r="N2225" s="210"/>
      <c r="O2225" s="210"/>
      <c r="P2225" s="210"/>
      <c r="Q2225" s="210"/>
      <c r="R2225" s="210"/>
      <c r="S2225" s="210"/>
      <c r="T2225" s="211"/>
      <c r="AT2225" s="205" t="s">
        <v>196</v>
      </c>
      <c r="AU2225" s="205" t="s">
        <v>80</v>
      </c>
      <c r="AV2225" s="13" t="s">
        <v>80</v>
      </c>
      <c r="AW2225" s="13" t="s">
        <v>37</v>
      </c>
      <c r="AX2225" s="13" t="s">
        <v>73</v>
      </c>
      <c r="AY2225" s="205" t="s">
        <v>187</v>
      </c>
    </row>
    <row r="2226" spans="2:65" s="14" customFormat="1">
      <c r="B2226" s="212"/>
      <c r="D2226" s="196" t="s">
        <v>196</v>
      </c>
      <c r="E2226" s="213" t="s">
        <v>5</v>
      </c>
      <c r="F2226" s="214" t="s">
        <v>201</v>
      </c>
      <c r="H2226" s="215">
        <v>1</v>
      </c>
      <c r="I2226" s="216"/>
      <c r="L2226" s="212"/>
      <c r="M2226" s="217"/>
      <c r="N2226" s="218"/>
      <c r="O2226" s="218"/>
      <c r="P2226" s="218"/>
      <c r="Q2226" s="218"/>
      <c r="R2226" s="218"/>
      <c r="S2226" s="218"/>
      <c r="T2226" s="219"/>
      <c r="AT2226" s="213" t="s">
        <v>196</v>
      </c>
      <c r="AU2226" s="213" t="s">
        <v>80</v>
      </c>
      <c r="AV2226" s="14" t="s">
        <v>202</v>
      </c>
      <c r="AW2226" s="14" t="s">
        <v>37</v>
      </c>
      <c r="AX2226" s="14" t="s">
        <v>73</v>
      </c>
      <c r="AY2226" s="213" t="s">
        <v>187</v>
      </c>
    </row>
    <row r="2227" spans="2:65" s="15" customFormat="1">
      <c r="B2227" s="220"/>
      <c r="D2227" s="221" t="s">
        <v>196</v>
      </c>
      <c r="E2227" s="222" t="s">
        <v>5</v>
      </c>
      <c r="F2227" s="223" t="s">
        <v>203</v>
      </c>
      <c r="H2227" s="224">
        <v>1</v>
      </c>
      <c r="I2227" s="225"/>
      <c r="L2227" s="220"/>
      <c r="M2227" s="226"/>
      <c r="N2227" s="227"/>
      <c r="O2227" s="227"/>
      <c r="P2227" s="227"/>
      <c r="Q2227" s="227"/>
      <c r="R2227" s="227"/>
      <c r="S2227" s="227"/>
      <c r="T2227" s="228"/>
      <c r="AT2227" s="229" t="s">
        <v>196</v>
      </c>
      <c r="AU2227" s="229" t="s">
        <v>80</v>
      </c>
      <c r="AV2227" s="15" t="s">
        <v>194</v>
      </c>
      <c r="AW2227" s="15" t="s">
        <v>37</v>
      </c>
      <c r="AX2227" s="15" t="s">
        <v>24</v>
      </c>
      <c r="AY2227" s="229" t="s">
        <v>187</v>
      </c>
    </row>
    <row r="2228" spans="2:65" s="1" customFormat="1" ht="22.5" customHeight="1">
      <c r="B2228" s="182"/>
      <c r="C2228" s="183" t="s">
        <v>1830</v>
      </c>
      <c r="D2228" s="183" t="s">
        <v>189</v>
      </c>
      <c r="E2228" s="184" t="s">
        <v>1831</v>
      </c>
      <c r="F2228" s="185" t="s">
        <v>1832</v>
      </c>
      <c r="G2228" s="186" t="s">
        <v>410</v>
      </c>
      <c r="H2228" s="187">
        <v>20</v>
      </c>
      <c r="I2228" s="188"/>
      <c r="J2228" s="189">
        <f>ROUND(I2228*H2228,2)</f>
        <v>0</v>
      </c>
      <c r="K2228" s="185" t="s">
        <v>5</v>
      </c>
      <c r="L2228" s="42"/>
      <c r="M2228" s="190" t="s">
        <v>5</v>
      </c>
      <c r="N2228" s="191" t="s">
        <v>44</v>
      </c>
      <c r="O2228" s="43"/>
      <c r="P2228" s="192">
        <f>O2228*H2228</f>
        <v>0</v>
      </c>
      <c r="Q2228" s="192">
        <v>0</v>
      </c>
      <c r="R2228" s="192">
        <f>Q2228*H2228</f>
        <v>0</v>
      </c>
      <c r="S2228" s="192">
        <v>0</v>
      </c>
      <c r="T2228" s="193">
        <f>S2228*H2228</f>
        <v>0</v>
      </c>
      <c r="AR2228" s="25" t="s">
        <v>126</v>
      </c>
      <c r="AT2228" s="25" t="s">
        <v>189</v>
      </c>
      <c r="AU2228" s="25" t="s">
        <v>80</v>
      </c>
      <c r="AY2228" s="25" t="s">
        <v>187</v>
      </c>
      <c r="BE2228" s="194">
        <f>IF(N2228="základní",J2228,0)</f>
        <v>0</v>
      </c>
      <c r="BF2228" s="194">
        <f>IF(N2228="snížená",J2228,0)</f>
        <v>0</v>
      </c>
      <c r="BG2228" s="194">
        <f>IF(N2228="zákl. přenesená",J2228,0)</f>
        <v>0</v>
      </c>
      <c r="BH2228" s="194">
        <f>IF(N2228="sníž. přenesená",J2228,0)</f>
        <v>0</v>
      </c>
      <c r="BI2228" s="194">
        <f>IF(N2228="nulová",J2228,0)</f>
        <v>0</v>
      </c>
      <c r="BJ2228" s="25" t="s">
        <v>24</v>
      </c>
      <c r="BK2228" s="194">
        <f>ROUND(I2228*H2228,2)</f>
        <v>0</v>
      </c>
      <c r="BL2228" s="25" t="s">
        <v>126</v>
      </c>
      <c r="BM2228" s="25" t="s">
        <v>1833</v>
      </c>
    </row>
    <row r="2229" spans="2:65" s="12" customFormat="1">
      <c r="B2229" s="195"/>
      <c r="D2229" s="196" t="s">
        <v>196</v>
      </c>
      <c r="E2229" s="197" t="s">
        <v>5</v>
      </c>
      <c r="F2229" s="198" t="s">
        <v>1834</v>
      </c>
      <c r="H2229" s="199" t="s">
        <v>5</v>
      </c>
      <c r="I2229" s="200"/>
      <c r="L2229" s="195"/>
      <c r="M2229" s="201"/>
      <c r="N2229" s="202"/>
      <c r="O2229" s="202"/>
      <c r="P2229" s="202"/>
      <c r="Q2229" s="202"/>
      <c r="R2229" s="202"/>
      <c r="S2229" s="202"/>
      <c r="T2229" s="203"/>
      <c r="AT2229" s="199" t="s">
        <v>196</v>
      </c>
      <c r="AU2229" s="199" t="s">
        <v>80</v>
      </c>
      <c r="AV2229" s="12" t="s">
        <v>24</v>
      </c>
      <c r="AW2229" s="12" t="s">
        <v>37</v>
      </c>
      <c r="AX2229" s="12" t="s">
        <v>73</v>
      </c>
      <c r="AY2229" s="199" t="s">
        <v>187</v>
      </c>
    </row>
    <row r="2230" spans="2:65" s="12" customFormat="1">
      <c r="B2230" s="195"/>
      <c r="D2230" s="196" t="s">
        <v>196</v>
      </c>
      <c r="E2230" s="197" t="s">
        <v>5</v>
      </c>
      <c r="F2230" s="198" t="s">
        <v>1835</v>
      </c>
      <c r="H2230" s="199" t="s">
        <v>5</v>
      </c>
      <c r="I2230" s="200"/>
      <c r="L2230" s="195"/>
      <c r="M2230" s="201"/>
      <c r="N2230" s="202"/>
      <c r="O2230" s="202"/>
      <c r="P2230" s="202"/>
      <c r="Q2230" s="202"/>
      <c r="R2230" s="202"/>
      <c r="S2230" s="202"/>
      <c r="T2230" s="203"/>
      <c r="AT2230" s="199" t="s">
        <v>196</v>
      </c>
      <c r="AU2230" s="199" t="s">
        <v>80</v>
      </c>
      <c r="AV2230" s="12" t="s">
        <v>24</v>
      </c>
      <c r="AW2230" s="12" t="s">
        <v>37</v>
      </c>
      <c r="AX2230" s="12" t="s">
        <v>73</v>
      </c>
      <c r="AY2230" s="199" t="s">
        <v>187</v>
      </c>
    </row>
    <row r="2231" spans="2:65" s="13" customFormat="1">
      <c r="B2231" s="204"/>
      <c r="D2231" s="196" t="s">
        <v>196</v>
      </c>
      <c r="E2231" s="205" t="s">
        <v>5</v>
      </c>
      <c r="F2231" s="206" t="s">
        <v>317</v>
      </c>
      <c r="H2231" s="207">
        <v>20</v>
      </c>
      <c r="I2231" s="208"/>
      <c r="L2231" s="204"/>
      <c r="M2231" s="209"/>
      <c r="N2231" s="210"/>
      <c r="O2231" s="210"/>
      <c r="P2231" s="210"/>
      <c r="Q2231" s="210"/>
      <c r="R2231" s="210"/>
      <c r="S2231" s="210"/>
      <c r="T2231" s="211"/>
      <c r="AT2231" s="205" t="s">
        <v>196</v>
      </c>
      <c r="AU2231" s="205" t="s">
        <v>80</v>
      </c>
      <c r="AV2231" s="13" t="s">
        <v>80</v>
      </c>
      <c r="AW2231" s="13" t="s">
        <v>37</v>
      </c>
      <c r="AX2231" s="13" t="s">
        <v>73</v>
      </c>
      <c r="AY2231" s="205" t="s">
        <v>187</v>
      </c>
    </row>
    <row r="2232" spans="2:65" s="14" customFormat="1">
      <c r="B2232" s="212"/>
      <c r="D2232" s="196" t="s">
        <v>196</v>
      </c>
      <c r="E2232" s="213" t="s">
        <v>5</v>
      </c>
      <c r="F2232" s="214" t="s">
        <v>201</v>
      </c>
      <c r="H2232" s="215">
        <v>20</v>
      </c>
      <c r="I2232" s="216"/>
      <c r="L2232" s="212"/>
      <c r="M2232" s="217"/>
      <c r="N2232" s="218"/>
      <c r="O2232" s="218"/>
      <c r="P2232" s="218"/>
      <c r="Q2232" s="218"/>
      <c r="R2232" s="218"/>
      <c r="S2232" s="218"/>
      <c r="T2232" s="219"/>
      <c r="AT2232" s="213" t="s">
        <v>196</v>
      </c>
      <c r="AU2232" s="213" t="s">
        <v>80</v>
      </c>
      <c r="AV2232" s="14" t="s">
        <v>202</v>
      </c>
      <c r="AW2232" s="14" t="s">
        <v>37</v>
      </c>
      <c r="AX2232" s="14" t="s">
        <v>73</v>
      </c>
      <c r="AY2232" s="213" t="s">
        <v>187</v>
      </c>
    </row>
    <row r="2233" spans="2:65" s="15" customFormat="1">
      <c r="B2233" s="220"/>
      <c r="D2233" s="221" t="s">
        <v>196</v>
      </c>
      <c r="E2233" s="222" t="s">
        <v>5</v>
      </c>
      <c r="F2233" s="223" t="s">
        <v>203</v>
      </c>
      <c r="H2233" s="224">
        <v>20</v>
      </c>
      <c r="I2233" s="225"/>
      <c r="L2233" s="220"/>
      <c r="M2233" s="226"/>
      <c r="N2233" s="227"/>
      <c r="O2233" s="227"/>
      <c r="P2233" s="227"/>
      <c r="Q2233" s="227"/>
      <c r="R2233" s="227"/>
      <c r="S2233" s="227"/>
      <c r="T2233" s="228"/>
      <c r="AT2233" s="229" t="s">
        <v>196</v>
      </c>
      <c r="AU2233" s="229" t="s">
        <v>80</v>
      </c>
      <c r="AV2233" s="15" t="s">
        <v>194</v>
      </c>
      <c r="AW2233" s="15" t="s">
        <v>37</v>
      </c>
      <c r="AX2233" s="15" t="s">
        <v>24</v>
      </c>
      <c r="AY2233" s="229" t="s">
        <v>187</v>
      </c>
    </row>
    <row r="2234" spans="2:65" s="1" customFormat="1" ht="22.5" customHeight="1">
      <c r="B2234" s="182"/>
      <c r="C2234" s="183" t="s">
        <v>1836</v>
      </c>
      <c r="D2234" s="183" t="s">
        <v>189</v>
      </c>
      <c r="E2234" s="184" t="s">
        <v>1837</v>
      </c>
      <c r="F2234" s="185" t="s">
        <v>1838</v>
      </c>
      <c r="G2234" s="186" t="s">
        <v>410</v>
      </c>
      <c r="H2234" s="187">
        <v>20</v>
      </c>
      <c r="I2234" s="188"/>
      <c r="J2234" s="189">
        <f>ROUND(I2234*H2234,2)</f>
        <v>0</v>
      </c>
      <c r="K2234" s="185" t="s">
        <v>5</v>
      </c>
      <c r="L2234" s="42"/>
      <c r="M2234" s="190" t="s">
        <v>5</v>
      </c>
      <c r="N2234" s="191" t="s">
        <v>44</v>
      </c>
      <c r="O2234" s="43"/>
      <c r="P2234" s="192">
        <f>O2234*H2234</f>
        <v>0</v>
      </c>
      <c r="Q2234" s="192">
        <v>0</v>
      </c>
      <c r="R2234" s="192">
        <f>Q2234*H2234</f>
        <v>0</v>
      </c>
      <c r="S2234" s="192">
        <v>0</v>
      </c>
      <c r="T2234" s="193">
        <f>S2234*H2234</f>
        <v>0</v>
      </c>
      <c r="AR2234" s="25" t="s">
        <v>126</v>
      </c>
      <c r="AT2234" s="25" t="s">
        <v>189</v>
      </c>
      <c r="AU2234" s="25" t="s">
        <v>80</v>
      </c>
      <c r="AY2234" s="25" t="s">
        <v>187</v>
      </c>
      <c r="BE2234" s="194">
        <f>IF(N2234="základní",J2234,0)</f>
        <v>0</v>
      </c>
      <c r="BF2234" s="194">
        <f>IF(N2234="snížená",J2234,0)</f>
        <v>0</v>
      </c>
      <c r="BG2234" s="194">
        <f>IF(N2234="zákl. přenesená",J2234,0)</f>
        <v>0</v>
      </c>
      <c r="BH2234" s="194">
        <f>IF(N2234="sníž. přenesená",J2234,0)</f>
        <v>0</v>
      </c>
      <c r="BI2234" s="194">
        <f>IF(N2234="nulová",J2234,0)</f>
        <v>0</v>
      </c>
      <c r="BJ2234" s="25" t="s">
        <v>24</v>
      </c>
      <c r="BK2234" s="194">
        <f>ROUND(I2234*H2234,2)</f>
        <v>0</v>
      </c>
      <c r="BL2234" s="25" t="s">
        <v>126</v>
      </c>
      <c r="BM2234" s="25" t="s">
        <v>1839</v>
      </c>
    </row>
    <row r="2235" spans="2:65" s="12" customFormat="1">
      <c r="B2235" s="195"/>
      <c r="D2235" s="196" t="s">
        <v>196</v>
      </c>
      <c r="E2235" s="197" t="s">
        <v>5</v>
      </c>
      <c r="F2235" s="198" t="s">
        <v>1840</v>
      </c>
      <c r="H2235" s="199" t="s">
        <v>5</v>
      </c>
      <c r="I2235" s="200"/>
      <c r="L2235" s="195"/>
      <c r="M2235" s="201"/>
      <c r="N2235" s="202"/>
      <c r="O2235" s="202"/>
      <c r="P2235" s="202"/>
      <c r="Q2235" s="202"/>
      <c r="R2235" s="202"/>
      <c r="S2235" s="202"/>
      <c r="T2235" s="203"/>
      <c r="AT2235" s="199" t="s">
        <v>196</v>
      </c>
      <c r="AU2235" s="199" t="s">
        <v>80</v>
      </c>
      <c r="AV2235" s="12" t="s">
        <v>24</v>
      </c>
      <c r="AW2235" s="12" t="s">
        <v>37</v>
      </c>
      <c r="AX2235" s="12" t="s">
        <v>73</v>
      </c>
      <c r="AY2235" s="199" t="s">
        <v>187</v>
      </c>
    </row>
    <row r="2236" spans="2:65" s="12" customFormat="1">
      <c r="B2236" s="195"/>
      <c r="D2236" s="196" t="s">
        <v>196</v>
      </c>
      <c r="E2236" s="197" t="s">
        <v>5</v>
      </c>
      <c r="F2236" s="198" t="s">
        <v>1835</v>
      </c>
      <c r="H2236" s="199" t="s">
        <v>5</v>
      </c>
      <c r="I2236" s="200"/>
      <c r="L2236" s="195"/>
      <c r="M2236" s="201"/>
      <c r="N2236" s="202"/>
      <c r="O2236" s="202"/>
      <c r="P2236" s="202"/>
      <c r="Q2236" s="202"/>
      <c r="R2236" s="202"/>
      <c r="S2236" s="202"/>
      <c r="T2236" s="203"/>
      <c r="AT2236" s="199" t="s">
        <v>196</v>
      </c>
      <c r="AU2236" s="199" t="s">
        <v>80</v>
      </c>
      <c r="AV2236" s="12" t="s">
        <v>24</v>
      </c>
      <c r="AW2236" s="12" t="s">
        <v>37</v>
      </c>
      <c r="AX2236" s="12" t="s">
        <v>73</v>
      </c>
      <c r="AY2236" s="199" t="s">
        <v>187</v>
      </c>
    </row>
    <row r="2237" spans="2:65" s="13" customFormat="1">
      <c r="B2237" s="204"/>
      <c r="D2237" s="196" t="s">
        <v>196</v>
      </c>
      <c r="E2237" s="205" t="s">
        <v>5</v>
      </c>
      <c r="F2237" s="206" t="s">
        <v>317</v>
      </c>
      <c r="H2237" s="207">
        <v>20</v>
      </c>
      <c r="I2237" s="208"/>
      <c r="L2237" s="204"/>
      <c r="M2237" s="209"/>
      <c r="N2237" s="210"/>
      <c r="O2237" s="210"/>
      <c r="P2237" s="210"/>
      <c r="Q2237" s="210"/>
      <c r="R2237" s="210"/>
      <c r="S2237" s="210"/>
      <c r="T2237" s="211"/>
      <c r="AT2237" s="205" t="s">
        <v>196</v>
      </c>
      <c r="AU2237" s="205" t="s">
        <v>80</v>
      </c>
      <c r="AV2237" s="13" t="s">
        <v>80</v>
      </c>
      <c r="AW2237" s="13" t="s">
        <v>37</v>
      </c>
      <c r="AX2237" s="13" t="s">
        <v>73</v>
      </c>
      <c r="AY2237" s="205" t="s">
        <v>187</v>
      </c>
    </row>
    <row r="2238" spans="2:65" s="14" customFormat="1">
      <c r="B2238" s="212"/>
      <c r="D2238" s="196" t="s">
        <v>196</v>
      </c>
      <c r="E2238" s="213" t="s">
        <v>5</v>
      </c>
      <c r="F2238" s="214" t="s">
        <v>201</v>
      </c>
      <c r="H2238" s="215">
        <v>20</v>
      </c>
      <c r="I2238" s="216"/>
      <c r="L2238" s="212"/>
      <c r="M2238" s="217"/>
      <c r="N2238" s="218"/>
      <c r="O2238" s="218"/>
      <c r="P2238" s="218"/>
      <c r="Q2238" s="218"/>
      <c r="R2238" s="218"/>
      <c r="S2238" s="218"/>
      <c r="T2238" s="219"/>
      <c r="AT2238" s="213" t="s">
        <v>196</v>
      </c>
      <c r="AU2238" s="213" t="s">
        <v>80</v>
      </c>
      <c r="AV2238" s="14" t="s">
        <v>202</v>
      </c>
      <c r="AW2238" s="14" t="s">
        <v>37</v>
      </c>
      <c r="AX2238" s="14" t="s">
        <v>73</v>
      </c>
      <c r="AY2238" s="213" t="s">
        <v>187</v>
      </c>
    </row>
    <row r="2239" spans="2:65" s="15" customFormat="1">
      <c r="B2239" s="220"/>
      <c r="D2239" s="221" t="s">
        <v>196</v>
      </c>
      <c r="E2239" s="222" t="s">
        <v>5</v>
      </c>
      <c r="F2239" s="223" t="s">
        <v>203</v>
      </c>
      <c r="H2239" s="224">
        <v>20</v>
      </c>
      <c r="I2239" s="225"/>
      <c r="L2239" s="220"/>
      <c r="M2239" s="226"/>
      <c r="N2239" s="227"/>
      <c r="O2239" s="227"/>
      <c r="P2239" s="227"/>
      <c r="Q2239" s="227"/>
      <c r="R2239" s="227"/>
      <c r="S2239" s="227"/>
      <c r="T2239" s="228"/>
      <c r="AT2239" s="229" t="s">
        <v>196</v>
      </c>
      <c r="AU2239" s="229" t="s">
        <v>80</v>
      </c>
      <c r="AV2239" s="15" t="s">
        <v>194</v>
      </c>
      <c r="AW2239" s="15" t="s">
        <v>37</v>
      </c>
      <c r="AX2239" s="15" t="s">
        <v>24</v>
      </c>
      <c r="AY2239" s="229" t="s">
        <v>187</v>
      </c>
    </row>
    <row r="2240" spans="2:65" s="1" customFormat="1" ht="22.5" customHeight="1">
      <c r="B2240" s="182"/>
      <c r="C2240" s="183" t="s">
        <v>1841</v>
      </c>
      <c r="D2240" s="183" t="s">
        <v>189</v>
      </c>
      <c r="E2240" s="184" t="s">
        <v>1842</v>
      </c>
      <c r="F2240" s="185" t="s">
        <v>1843</v>
      </c>
      <c r="G2240" s="186" t="s">
        <v>305</v>
      </c>
      <c r="H2240" s="187">
        <v>19.2</v>
      </c>
      <c r="I2240" s="188"/>
      <c r="J2240" s="189">
        <f>ROUND(I2240*H2240,2)</f>
        <v>0</v>
      </c>
      <c r="K2240" s="185" t="s">
        <v>5</v>
      </c>
      <c r="L2240" s="42"/>
      <c r="M2240" s="190" t="s">
        <v>5</v>
      </c>
      <c r="N2240" s="191" t="s">
        <v>44</v>
      </c>
      <c r="O2240" s="43"/>
      <c r="P2240" s="192">
        <f>O2240*H2240</f>
        <v>0</v>
      </c>
      <c r="Q2240" s="192">
        <v>0</v>
      </c>
      <c r="R2240" s="192">
        <f>Q2240*H2240</f>
        <v>0</v>
      </c>
      <c r="S2240" s="192">
        <v>0</v>
      </c>
      <c r="T2240" s="193">
        <f>S2240*H2240</f>
        <v>0</v>
      </c>
      <c r="AR2240" s="25" t="s">
        <v>126</v>
      </c>
      <c r="AT2240" s="25" t="s">
        <v>189</v>
      </c>
      <c r="AU2240" s="25" t="s">
        <v>80</v>
      </c>
      <c r="AY2240" s="25" t="s">
        <v>187</v>
      </c>
      <c r="BE2240" s="194">
        <f>IF(N2240="základní",J2240,0)</f>
        <v>0</v>
      </c>
      <c r="BF2240" s="194">
        <f>IF(N2240="snížená",J2240,0)</f>
        <v>0</v>
      </c>
      <c r="BG2240" s="194">
        <f>IF(N2240="zákl. přenesená",J2240,0)</f>
        <v>0</v>
      </c>
      <c r="BH2240" s="194">
        <f>IF(N2240="sníž. přenesená",J2240,0)</f>
        <v>0</v>
      </c>
      <c r="BI2240" s="194">
        <f>IF(N2240="nulová",J2240,0)</f>
        <v>0</v>
      </c>
      <c r="BJ2240" s="25" t="s">
        <v>24</v>
      </c>
      <c r="BK2240" s="194">
        <f>ROUND(I2240*H2240,2)</f>
        <v>0</v>
      </c>
      <c r="BL2240" s="25" t="s">
        <v>126</v>
      </c>
      <c r="BM2240" s="25" t="s">
        <v>1844</v>
      </c>
    </row>
    <row r="2241" spans="2:65" s="12" customFormat="1">
      <c r="B2241" s="195"/>
      <c r="D2241" s="196" t="s">
        <v>196</v>
      </c>
      <c r="E2241" s="197" t="s">
        <v>5</v>
      </c>
      <c r="F2241" s="198" t="s">
        <v>1845</v>
      </c>
      <c r="H2241" s="199" t="s">
        <v>5</v>
      </c>
      <c r="I2241" s="200"/>
      <c r="L2241" s="195"/>
      <c r="M2241" s="201"/>
      <c r="N2241" s="202"/>
      <c r="O2241" s="202"/>
      <c r="P2241" s="202"/>
      <c r="Q2241" s="202"/>
      <c r="R2241" s="202"/>
      <c r="S2241" s="202"/>
      <c r="T2241" s="203"/>
      <c r="AT2241" s="199" t="s">
        <v>196</v>
      </c>
      <c r="AU2241" s="199" t="s">
        <v>80</v>
      </c>
      <c r="AV2241" s="12" t="s">
        <v>24</v>
      </c>
      <c r="AW2241" s="12" t="s">
        <v>37</v>
      </c>
      <c r="AX2241" s="12" t="s">
        <v>73</v>
      </c>
      <c r="AY2241" s="199" t="s">
        <v>187</v>
      </c>
    </row>
    <row r="2242" spans="2:65" s="12" customFormat="1">
      <c r="B2242" s="195"/>
      <c r="D2242" s="196" t="s">
        <v>196</v>
      </c>
      <c r="E2242" s="197" t="s">
        <v>5</v>
      </c>
      <c r="F2242" s="198" t="s">
        <v>1835</v>
      </c>
      <c r="H2242" s="199" t="s">
        <v>5</v>
      </c>
      <c r="I2242" s="200"/>
      <c r="L2242" s="195"/>
      <c r="M2242" s="201"/>
      <c r="N2242" s="202"/>
      <c r="O2242" s="202"/>
      <c r="P2242" s="202"/>
      <c r="Q2242" s="202"/>
      <c r="R2242" s="202"/>
      <c r="S2242" s="202"/>
      <c r="T2242" s="203"/>
      <c r="AT2242" s="199" t="s">
        <v>196</v>
      </c>
      <c r="AU2242" s="199" t="s">
        <v>80</v>
      </c>
      <c r="AV2242" s="12" t="s">
        <v>24</v>
      </c>
      <c r="AW2242" s="12" t="s">
        <v>37</v>
      </c>
      <c r="AX2242" s="12" t="s">
        <v>73</v>
      </c>
      <c r="AY2242" s="199" t="s">
        <v>187</v>
      </c>
    </row>
    <row r="2243" spans="2:65" s="13" customFormat="1">
      <c r="B2243" s="204"/>
      <c r="D2243" s="196" t="s">
        <v>196</v>
      </c>
      <c r="E2243" s="205" t="s">
        <v>5</v>
      </c>
      <c r="F2243" s="206" t="s">
        <v>1846</v>
      </c>
      <c r="H2243" s="207">
        <v>19.2</v>
      </c>
      <c r="I2243" s="208"/>
      <c r="L2243" s="204"/>
      <c r="M2243" s="209"/>
      <c r="N2243" s="210"/>
      <c r="O2243" s="210"/>
      <c r="P2243" s="210"/>
      <c r="Q2243" s="210"/>
      <c r="R2243" s="210"/>
      <c r="S2243" s="210"/>
      <c r="T2243" s="211"/>
      <c r="AT2243" s="205" t="s">
        <v>196</v>
      </c>
      <c r="AU2243" s="205" t="s">
        <v>80</v>
      </c>
      <c r="AV2243" s="13" t="s">
        <v>80</v>
      </c>
      <c r="AW2243" s="13" t="s">
        <v>37</v>
      </c>
      <c r="AX2243" s="13" t="s">
        <v>73</v>
      </c>
      <c r="AY2243" s="205" t="s">
        <v>187</v>
      </c>
    </row>
    <row r="2244" spans="2:65" s="14" customFormat="1">
      <c r="B2244" s="212"/>
      <c r="D2244" s="196" t="s">
        <v>196</v>
      </c>
      <c r="E2244" s="213" t="s">
        <v>5</v>
      </c>
      <c r="F2244" s="214" t="s">
        <v>201</v>
      </c>
      <c r="H2244" s="215">
        <v>19.2</v>
      </c>
      <c r="I2244" s="216"/>
      <c r="L2244" s="212"/>
      <c r="M2244" s="217"/>
      <c r="N2244" s="218"/>
      <c r="O2244" s="218"/>
      <c r="P2244" s="218"/>
      <c r="Q2244" s="218"/>
      <c r="R2244" s="218"/>
      <c r="S2244" s="218"/>
      <c r="T2244" s="219"/>
      <c r="AT2244" s="213" t="s">
        <v>196</v>
      </c>
      <c r="AU2244" s="213" t="s">
        <v>80</v>
      </c>
      <c r="AV2244" s="14" t="s">
        <v>202</v>
      </c>
      <c r="AW2244" s="14" t="s">
        <v>37</v>
      </c>
      <c r="AX2244" s="14" t="s">
        <v>73</v>
      </c>
      <c r="AY2244" s="213" t="s">
        <v>187</v>
      </c>
    </row>
    <row r="2245" spans="2:65" s="15" customFormat="1">
      <c r="B2245" s="220"/>
      <c r="D2245" s="196" t="s">
        <v>196</v>
      </c>
      <c r="E2245" s="240" t="s">
        <v>5</v>
      </c>
      <c r="F2245" s="241" t="s">
        <v>203</v>
      </c>
      <c r="H2245" s="242">
        <v>19.2</v>
      </c>
      <c r="I2245" s="225"/>
      <c r="L2245" s="220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196</v>
      </c>
      <c r="AU2245" s="229" t="s">
        <v>80</v>
      </c>
      <c r="AV2245" s="15" t="s">
        <v>194</v>
      </c>
      <c r="AW2245" s="15" t="s">
        <v>37</v>
      </c>
      <c r="AX2245" s="15" t="s">
        <v>24</v>
      </c>
      <c r="AY2245" s="229" t="s">
        <v>187</v>
      </c>
    </row>
    <row r="2246" spans="2:65" s="11" customFormat="1" ht="29.85" customHeight="1">
      <c r="B2246" s="168"/>
      <c r="D2246" s="179" t="s">
        <v>72</v>
      </c>
      <c r="E2246" s="180" t="s">
        <v>1847</v>
      </c>
      <c r="F2246" s="180" t="s">
        <v>1848</v>
      </c>
      <c r="I2246" s="171"/>
      <c r="J2246" s="181">
        <f>BK2246</f>
        <v>0</v>
      </c>
      <c r="L2246" s="168"/>
      <c r="M2246" s="173"/>
      <c r="N2246" s="174"/>
      <c r="O2246" s="174"/>
      <c r="P2246" s="175">
        <f>SUM(P2247:P2509)</f>
        <v>0</v>
      </c>
      <c r="Q2246" s="174"/>
      <c r="R2246" s="175">
        <f>SUM(R2247:R2509)</f>
        <v>8.9751999999999998E-2</v>
      </c>
      <c r="S2246" s="174"/>
      <c r="T2246" s="176">
        <f>SUM(T2247:T2509)</f>
        <v>0</v>
      </c>
      <c r="AR2246" s="169" t="s">
        <v>80</v>
      </c>
      <c r="AT2246" s="177" t="s">
        <v>72</v>
      </c>
      <c r="AU2246" s="177" t="s">
        <v>24</v>
      </c>
      <c r="AY2246" s="169" t="s">
        <v>187</v>
      </c>
      <c r="BK2246" s="178">
        <f>SUM(BK2247:BK2509)</f>
        <v>0</v>
      </c>
    </row>
    <row r="2247" spans="2:65" s="1" customFormat="1" ht="22.5" customHeight="1">
      <c r="B2247" s="182"/>
      <c r="C2247" s="183" t="s">
        <v>1849</v>
      </c>
      <c r="D2247" s="183" t="s">
        <v>189</v>
      </c>
      <c r="E2247" s="184" t="s">
        <v>1850</v>
      </c>
      <c r="F2247" s="185" t="s">
        <v>1851</v>
      </c>
      <c r="G2247" s="186" t="s">
        <v>277</v>
      </c>
      <c r="H2247" s="187">
        <v>4.3659999999999997</v>
      </c>
      <c r="I2247" s="188"/>
      <c r="J2247" s="189">
        <f>ROUND(I2247*H2247,2)</f>
        <v>0</v>
      </c>
      <c r="K2247" s="185" t="s">
        <v>193</v>
      </c>
      <c r="L2247" s="42"/>
      <c r="M2247" s="190" t="s">
        <v>5</v>
      </c>
      <c r="N2247" s="191" t="s">
        <v>44</v>
      </c>
      <c r="O2247" s="43"/>
      <c r="P2247" s="192">
        <f>O2247*H2247</f>
        <v>0</v>
      </c>
      <c r="Q2247" s="192">
        <v>0</v>
      </c>
      <c r="R2247" s="192">
        <f>Q2247*H2247</f>
        <v>0</v>
      </c>
      <c r="S2247" s="192">
        <v>0</v>
      </c>
      <c r="T2247" s="193">
        <f>S2247*H2247</f>
        <v>0</v>
      </c>
      <c r="AR2247" s="25" t="s">
        <v>126</v>
      </c>
      <c r="AT2247" s="25" t="s">
        <v>189</v>
      </c>
      <c r="AU2247" s="25" t="s">
        <v>80</v>
      </c>
      <c r="AY2247" s="25" t="s">
        <v>187</v>
      </c>
      <c r="BE2247" s="194">
        <f>IF(N2247="základní",J2247,0)</f>
        <v>0</v>
      </c>
      <c r="BF2247" s="194">
        <f>IF(N2247="snížená",J2247,0)</f>
        <v>0</v>
      </c>
      <c r="BG2247" s="194">
        <f>IF(N2247="zákl. přenesená",J2247,0)</f>
        <v>0</v>
      </c>
      <c r="BH2247" s="194">
        <f>IF(N2247="sníž. přenesená",J2247,0)</f>
        <v>0</v>
      </c>
      <c r="BI2247" s="194">
        <f>IF(N2247="nulová",J2247,0)</f>
        <v>0</v>
      </c>
      <c r="BJ2247" s="25" t="s">
        <v>24</v>
      </c>
      <c r="BK2247" s="194">
        <f>ROUND(I2247*H2247,2)</f>
        <v>0</v>
      </c>
      <c r="BL2247" s="25" t="s">
        <v>126</v>
      </c>
      <c r="BM2247" s="25" t="s">
        <v>1852</v>
      </c>
    </row>
    <row r="2248" spans="2:65" s="12" customFormat="1">
      <c r="B2248" s="195"/>
      <c r="D2248" s="196" t="s">
        <v>196</v>
      </c>
      <c r="E2248" s="197" t="s">
        <v>5</v>
      </c>
      <c r="F2248" s="198" t="s">
        <v>1853</v>
      </c>
      <c r="H2248" s="199" t="s">
        <v>5</v>
      </c>
      <c r="I2248" s="200"/>
      <c r="L2248" s="195"/>
      <c r="M2248" s="201"/>
      <c r="N2248" s="202"/>
      <c r="O2248" s="202"/>
      <c r="P2248" s="202"/>
      <c r="Q2248" s="202"/>
      <c r="R2248" s="202"/>
      <c r="S2248" s="202"/>
      <c r="T2248" s="203"/>
      <c r="AT2248" s="199" t="s">
        <v>196</v>
      </c>
      <c r="AU2248" s="199" t="s">
        <v>80</v>
      </c>
      <c r="AV2248" s="12" t="s">
        <v>24</v>
      </c>
      <c r="AW2248" s="12" t="s">
        <v>37</v>
      </c>
      <c r="AX2248" s="12" t="s">
        <v>73</v>
      </c>
      <c r="AY2248" s="199" t="s">
        <v>187</v>
      </c>
    </row>
    <row r="2249" spans="2:65" s="12" customFormat="1">
      <c r="B2249" s="195"/>
      <c r="D2249" s="196" t="s">
        <v>196</v>
      </c>
      <c r="E2249" s="197" t="s">
        <v>5</v>
      </c>
      <c r="F2249" s="198" t="s">
        <v>1377</v>
      </c>
      <c r="H2249" s="199" t="s">
        <v>5</v>
      </c>
      <c r="I2249" s="200"/>
      <c r="L2249" s="195"/>
      <c r="M2249" s="201"/>
      <c r="N2249" s="202"/>
      <c r="O2249" s="202"/>
      <c r="P2249" s="202"/>
      <c r="Q2249" s="202"/>
      <c r="R2249" s="202"/>
      <c r="S2249" s="202"/>
      <c r="T2249" s="203"/>
      <c r="AT2249" s="199" t="s">
        <v>196</v>
      </c>
      <c r="AU2249" s="199" t="s">
        <v>80</v>
      </c>
      <c r="AV2249" s="12" t="s">
        <v>24</v>
      </c>
      <c r="AW2249" s="12" t="s">
        <v>37</v>
      </c>
      <c r="AX2249" s="12" t="s">
        <v>73</v>
      </c>
      <c r="AY2249" s="199" t="s">
        <v>187</v>
      </c>
    </row>
    <row r="2250" spans="2:65" s="12" customFormat="1">
      <c r="B2250" s="195"/>
      <c r="D2250" s="196" t="s">
        <v>196</v>
      </c>
      <c r="E2250" s="197" t="s">
        <v>5</v>
      </c>
      <c r="F2250" s="198" t="s">
        <v>1854</v>
      </c>
      <c r="H2250" s="199" t="s">
        <v>5</v>
      </c>
      <c r="I2250" s="200"/>
      <c r="L2250" s="195"/>
      <c r="M2250" s="201"/>
      <c r="N2250" s="202"/>
      <c r="O2250" s="202"/>
      <c r="P2250" s="202"/>
      <c r="Q2250" s="202"/>
      <c r="R2250" s="202"/>
      <c r="S2250" s="202"/>
      <c r="T2250" s="203"/>
      <c r="AT2250" s="199" t="s">
        <v>196</v>
      </c>
      <c r="AU2250" s="199" t="s">
        <v>80</v>
      </c>
      <c r="AV2250" s="12" t="s">
        <v>24</v>
      </c>
      <c r="AW2250" s="12" t="s">
        <v>37</v>
      </c>
      <c r="AX2250" s="12" t="s">
        <v>73</v>
      </c>
      <c r="AY2250" s="199" t="s">
        <v>187</v>
      </c>
    </row>
    <row r="2251" spans="2:65" s="13" customFormat="1">
      <c r="B2251" s="204"/>
      <c r="D2251" s="196" t="s">
        <v>196</v>
      </c>
      <c r="E2251" s="205" t="s">
        <v>5</v>
      </c>
      <c r="F2251" s="206" t="s">
        <v>1855</v>
      </c>
      <c r="H2251" s="207">
        <v>4.3659999999999997</v>
      </c>
      <c r="I2251" s="208"/>
      <c r="L2251" s="204"/>
      <c r="M2251" s="209"/>
      <c r="N2251" s="210"/>
      <c r="O2251" s="210"/>
      <c r="P2251" s="210"/>
      <c r="Q2251" s="210"/>
      <c r="R2251" s="210"/>
      <c r="S2251" s="210"/>
      <c r="T2251" s="211"/>
      <c r="AT2251" s="205" t="s">
        <v>196</v>
      </c>
      <c r="AU2251" s="205" t="s">
        <v>80</v>
      </c>
      <c r="AV2251" s="13" t="s">
        <v>80</v>
      </c>
      <c r="AW2251" s="13" t="s">
        <v>37</v>
      </c>
      <c r="AX2251" s="13" t="s">
        <v>73</v>
      </c>
      <c r="AY2251" s="205" t="s">
        <v>187</v>
      </c>
    </row>
    <row r="2252" spans="2:65" s="14" customFormat="1">
      <c r="B2252" s="212"/>
      <c r="D2252" s="196" t="s">
        <v>196</v>
      </c>
      <c r="E2252" s="213" t="s">
        <v>5</v>
      </c>
      <c r="F2252" s="214" t="s">
        <v>201</v>
      </c>
      <c r="H2252" s="215">
        <v>4.3659999999999997</v>
      </c>
      <c r="I2252" s="216"/>
      <c r="L2252" s="212"/>
      <c r="M2252" s="217"/>
      <c r="N2252" s="218"/>
      <c r="O2252" s="218"/>
      <c r="P2252" s="218"/>
      <c r="Q2252" s="218"/>
      <c r="R2252" s="218"/>
      <c r="S2252" s="218"/>
      <c r="T2252" s="219"/>
      <c r="AT2252" s="213" t="s">
        <v>196</v>
      </c>
      <c r="AU2252" s="213" t="s">
        <v>80</v>
      </c>
      <c r="AV2252" s="14" t="s">
        <v>202</v>
      </c>
      <c r="AW2252" s="14" t="s">
        <v>37</v>
      </c>
      <c r="AX2252" s="14" t="s">
        <v>73</v>
      </c>
      <c r="AY2252" s="213" t="s">
        <v>187</v>
      </c>
    </row>
    <row r="2253" spans="2:65" s="15" customFormat="1">
      <c r="B2253" s="220"/>
      <c r="D2253" s="221" t="s">
        <v>196</v>
      </c>
      <c r="E2253" s="222" t="s">
        <v>5</v>
      </c>
      <c r="F2253" s="223" t="s">
        <v>203</v>
      </c>
      <c r="H2253" s="224">
        <v>4.3659999999999997</v>
      </c>
      <c r="I2253" s="225"/>
      <c r="L2253" s="220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196</v>
      </c>
      <c r="AU2253" s="229" t="s">
        <v>80</v>
      </c>
      <c r="AV2253" s="15" t="s">
        <v>194</v>
      </c>
      <c r="AW2253" s="15" t="s">
        <v>37</v>
      </c>
      <c r="AX2253" s="15" t="s">
        <v>24</v>
      </c>
      <c r="AY2253" s="229" t="s">
        <v>187</v>
      </c>
    </row>
    <row r="2254" spans="2:65" s="1" customFormat="1" ht="22.5" customHeight="1">
      <c r="B2254" s="182"/>
      <c r="C2254" s="230" t="s">
        <v>1856</v>
      </c>
      <c r="D2254" s="230" t="s">
        <v>269</v>
      </c>
      <c r="E2254" s="231" t="s">
        <v>1857</v>
      </c>
      <c r="F2254" s="232" t="s">
        <v>1858</v>
      </c>
      <c r="G2254" s="233" t="s">
        <v>277</v>
      </c>
      <c r="H2254" s="234">
        <v>4.3659999999999997</v>
      </c>
      <c r="I2254" s="235"/>
      <c r="J2254" s="236">
        <f>ROUND(I2254*H2254,2)</f>
        <v>0</v>
      </c>
      <c r="K2254" s="232" t="s">
        <v>193</v>
      </c>
      <c r="L2254" s="237"/>
      <c r="M2254" s="238" t="s">
        <v>5</v>
      </c>
      <c r="N2254" s="239" t="s">
        <v>44</v>
      </c>
      <c r="O2254" s="43"/>
      <c r="P2254" s="192">
        <f>O2254*H2254</f>
        <v>0</v>
      </c>
      <c r="Q2254" s="192">
        <v>0.02</v>
      </c>
      <c r="R2254" s="192">
        <f>Q2254*H2254</f>
        <v>8.7319999999999995E-2</v>
      </c>
      <c r="S2254" s="192">
        <v>0</v>
      </c>
      <c r="T2254" s="193">
        <f>S2254*H2254</f>
        <v>0</v>
      </c>
      <c r="AR2254" s="25" t="s">
        <v>395</v>
      </c>
      <c r="AT2254" s="25" t="s">
        <v>269</v>
      </c>
      <c r="AU2254" s="25" t="s">
        <v>80</v>
      </c>
      <c r="AY2254" s="25" t="s">
        <v>187</v>
      </c>
      <c r="BE2254" s="194">
        <f>IF(N2254="základní",J2254,0)</f>
        <v>0</v>
      </c>
      <c r="BF2254" s="194">
        <f>IF(N2254="snížená",J2254,0)</f>
        <v>0</v>
      </c>
      <c r="BG2254" s="194">
        <f>IF(N2254="zákl. přenesená",J2254,0)</f>
        <v>0</v>
      </c>
      <c r="BH2254" s="194">
        <f>IF(N2254="sníž. přenesená",J2254,0)</f>
        <v>0</v>
      </c>
      <c r="BI2254" s="194">
        <f>IF(N2254="nulová",J2254,0)</f>
        <v>0</v>
      </c>
      <c r="BJ2254" s="25" t="s">
        <v>24</v>
      </c>
      <c r="BK2254" s="194">
        <f>ROUND(I2254*H2254,2)</f>
        <v>0</v>
      </c>
      <c r="BL2254" s="25" t="s">
        <v>126</v>
      </c>
      <c r="BM2254" s="25" t="s">
        <v>1859</v>
      </c>
    </row>
    <row r="2255" spans="2:65" s="12" customFormat="1">
      <c r="B2255" s="195"/>
      <c r="D2255" s="196" t="s">
        <v>196</v>
      </c>
      <c r="E2255" s="197" t="s">
        <v>5</v>
      </c>
      <c r="F2255" s="198" t="s">
        <v>273</v>
      </c>
      <c r="H2255" s="199" t="s">
        <v>5</v>
      </c>
      <c r="I2255" s="200"/>
      <c r="L2255" s="195"/>
      <c r="M2255" s="201"/>
      <c r="N2255" s="202"/>
      <c r="O2255" s="202"/>
      <c r="P2255" s="202"/>
      <c r="Q2255" s="202"/>
      <c r="R2255" s="202"/>
      <c r="S2255" s="202"/>
      <c r="T2255" s="203"/>
      <c r="AT2255" s="199" t="s">
        <v>196</v>
      </c>
      <c r="AU2255" s="199" t="s">
        <v>80</v>
      </c>
      <c r="AV2255" s="12" t="s">
        <v>24</v>
      </c>
      <c r="AW2255" s="12" t="s">
        <v>37</v>
      </c>
      <c r="AX2255" s="12" t="s">
        <v>73</v>
      </c>
      <c r="AY2255" s="199" t="s">
        <v>187</v>
      </c>
    </row>
    <row r="2256" spans="2:65" s="13" customFormat="1">
      <c r="B2256" s="204"/>
      <c r="D2256" s="196" t="s">
        <v>196</v>
      </c>
      <c r="E2256" s="205" t="s">
        <v>5</v>
      </c>
      <c r="F2256" s="206" t="s">
        <v>1860</v>
      </c>
      <c r="H2256" s="207">
        <v>4.3659999999999997</v>
      </c>
      <c r="I2256" s="208"/>
      <c r="L2256" s="204"/>
      <c r="M2256" s="209"/>
      <c r="N2256" s="210"/>
      <c r="O2256" s="210"/>
      <c r="P2256" s="210"/>
      <c r="Q2256" s="210"/>
      <c r="R2256" s="210"/>
      <c r="S2256" s="210"/>
      <c r="T2256" s="211"/>
      <c r="AT2256" s="205" t="s">
        <v>196</v>
      </c>
      <c r="AU2256" s="205" t="s">
        <v>80</v>
      </c>
      <c r="AV2256" s="13" t="s">
        <v>80</v>
      </c>
      <c r="AW2256" s="13" t="s">
        <v>37</v>
      </c>
      <c r="AX2256" s="13" t="s">
        <v>73</v>
      </c>
      <c r="AY2256" s="205" t="s">
        <v>187</v>
      </c>
    </row>
    <row r="2257" spans="2:65" s="14" customFormat="1">
      <c r="B2257" s="212"/>
      <c r="D2257" s="196" t="s">
        <v>196</v>
      </c>
      <c r="E2257" s="213" t="s">
        <v>5</v>
      </c>
      <c r="F2257" s="214" t="s">
        <v>201</v>
      </c>
      <c r="H2257" s="215">
        <v>4.3659999999999997</v>
      </c>
      <c r="I2257" s="216"/>
      <c r="L2257" s="212"/>
      <c r="M2257" s="217"/>
      <c r="N2257" s="218"/>
      <c r="O2257" s="218"/>
      <c r="P2257" s="218"/>
      <c r="Q2257" s="218"/>
      <c r="R2257" s="218"/>
      <c r="S2257" s="218"/>
      <c r="T2257" s="219"/>
      <c r="AT2257" s="213" t="s">
        <v>196</v>
      </c>
      <c r="AU2257" s="213" t="s">
        <v>80</v>
      </c>
      <c r="AV2257" s="14" t="s">
        <v>202</v>
      </c>
      <c r="AW2257" s="14" t="s">
        <v>37</v>
      </c>
      <c r="AX2257" s="14" t="s">
        <v>73</v>
      </c>
      <c r="AY2257" s="213" t="s">
        <v>187</v>
      </c>
    </row>
    <row r="2258" spans="2:65" s="15" customFormat="1">
      <c r="B2258" s="220"/>
      <c r="D2258" s="221" t="s">
        <v>196</v>
      </c>
      <c r="E2258" s="222" t="s">
        <v>5</v>
      </c>
      <c r="F2258" s="223" t="s">
        <v>203</v>
      </c>
      <c r="H2258" s="224">
        <v>4.3659999999999997</v>
      </c>
      <c r="I2258" s="225"/>
      <c r="L2258" s="220"/>
      <c r="M2258" s="226"/>
      <c r="N2258" s="227"/>
      <c r="O2258" s="227"/>
      <c r="P2258" s="227"/>
      <c r="Q2258" s="227"/>
      <c r="R2258" s="227"/>
      <c r="S2258" s="227"/>
      <c r="T2258" s="228"/>
      <c r="AT2258" s="229" t="s">
        <v>196</v>
      </c>
      <c r="AU2258" s="229" t="s">
        <v>80</v>
      </c>
      <c r="AV2258" s="15" t="s">
        <v>194</v>
      </c>
      <c r="AW2258" s="15" t="s">
        <v>37</v>
      </c>
      <c r="AX2258" s="15" t="s">
        <v>24</v>
      </c>
      <c r="AY2258" s="229" t="s">
        <v>187</v>
      </c>
    </row>
    <row r="2259" spans="2:65" s="1" customFormat="1" ht="31.5" customHeight="1">
      <c r="B2259" s="182"/>
      <c r="C2259" s="183" t="s">
        <v>1861</v>
      </c>
      <c r="D2259" s="183" t="s">
        <v>189</v>
      </c>
      <c r="E2259" s="184" t="s">
        <v>1862</v>
      </c>
      <c r="F2259" s="185" t="s">
        <v>1863</v>
      </c>
      <c r="G2259" s="186" t="s">
        <v>305</v>
      </c>
      <c r="H2259" s="187">
        <v>8.41</v>
      </c>
      <c r="I2259" s="188"/>
      <c r="J2259" s="189">
        <f>ROUND(I2259*H2259,2)</f>
        <v>0</v>
      </c>
      <c r="K2259" s="185" t="s">
        <v>193</v>
      </c>
      <c r="L2259" s="42"/>
      <c r="M2259" s="190" t="s">
        <v>5</v>
      </c>
      <c r="N2259" s="191" t="s">
        <v>44</v>
      </c>
      <c r="O2259" s="43"/>
      <c r="P2259" s="192">
        <f>O2259*H2259</f>
        <v>0</v>
      </c>
      <c r="Q2259" s="192">
        <v>0</v>
      </c>
      <c r="R2259" s="192">
        <f>Q2259*H2259</f>
        <v>0</v>
      </c>
      <c r="S2259" s="192">
        <v>0</v>
      </c>
      <c r="T2259" s="193">
        <f>S2259*H2259</f>
        <v>0</v>
      </c>
      <c r="AR2259" s="25" t="s">
        <v>126</v>
      </c>
      <c r="AT2259" s="25" t="s">
        <v>189</v>
      </c>
      <c r="AU2259" s="25" t="s">
        <v>80</v>
      </c>
      <c r="AY2259" s="25" t="s">
        <v>187</v>
      </c>
      <c r="BE2259" s="194">
        <f>IF(N2259="základní",J2259,0)</f>
        <v>0</v>
      </c>
      <c r="BF2259" s="194">
        <f>IF(N2259="snížená",J2259,0)</f>
        <v>0</v>
      </c>
      <c r="BG2259" s="194">
        <f>IF(N2259="zákl. přenesená",J2259,0)</f>
        <v>0</v>
      </c>
      <c r="BH2259" s="194">
        <f>IF(N2259="sníž. přenesená",J2259,0)</f>
        <v>0</v>
      </c>
      <c r="BI2259" s="194">
        <f>IF(N2259="nulová",J2259,0)</f>
        <v>0</v>
      </c>
      <c r="BJ2259" s="25" t="s">
        <v>24</v>
      </c>
      <c r="BK2259" s="194">
        <f>ROUND(I2259*H2259,2)</f>
        <v>0</v>
      </c>
      <c r="BL2259" s="25" t="s">
        <v>126</v>
      </c>
      <c r="BM2259" s="25" t="s">
        <v>1864</v>
      </c>
    </row>
    <row r="2260" spans="2:65" s="12" customFormat="1">
      <c r="B2260" s="195"/>
      <c r="D2260" s="196" t="s">
        <v>196</v>
      </c>
      <c r="E2260" s="197" t="s">
        <v>5</v>
      </c>
      <c r="F2260" s="198" t="s">
        <v>1865</v>
      </c>
      <c r="H2260" s="199" t="s">
        <v>5</v>
      </c>
      <c r="I2260" s="200"/>
      <c r="L2260" s="195"/>
      <c r="M2260" s="201"/>
      <c r="N2260" s="202"/>
      <c r="O2260" s="202"/>
      <c r="P2260" s="202"/>
      <c r="Q2260" s="202"/>
      <c r="R2260" s="202"/>
      <c r="S2260" s="202"/>
      <c r="T2260" s="203"/>
      <c r="AT2260" s="199" t="s">
        <v>196</v>
      </c>
      <c r="AU2260" s="199" t="s">
        <v>80</v>
      </c>
      <c r="AV2260" s="12" t="s">
        <v>24</v>
      </c>
      <c r="AW2260" s="12" t="s">
        <v>37</v>
      </c>
      <c r="AX2260" s="12" t="s">
        <v>73</v>
      </c>
      <c r="AY2260" s="199" t="s">
        <v>187</v>
      </c>
    </row>
    <row r="2261" spans="2:65" s="12" customFormat="1">
      <c r="B2261" s="195"/>
      <c r="D2261" s="196" t="s">
        <v>196</v>
      </c>
      <c r="E2261" s="197" t="s">
        <v>5</v>
      </c>
      <c r="F2261" s="198" t="s">
        <v>1377</v>
      </c>
      <c r="H2261" s="199" t="s">
        <v>5</v>
      </c>
      <c r="I2261" s="200"/>
      <c r="L2261" s="195"/>
      <c r="M2261" s="201"/>
      <c r="N2261" s="202"/>
      <c r="O2261" s="202"/>
      <c r="P2261" s="202"/>
      <c r="Q2261" s="202"/>
      <c r="R2261" s="202"/>
      <c r="S2261" s="202"/>
      <c r="T2261" s="203"/>
      <c r="AT2261" s="199" t="s">
        <v>196</v>
      </c>
      <c r="AU2261" s="199" t="s">
        <v>80</v>
      </c>
      <c r="AV2261" s="12" t="s">
        <v>24</v>
      </c>
      <c r="AW2261" s="12" t="s">
        <v>37</v>
      </c>
      <c r="AX2261" s="12" t="s">
        <v>73</v>
      </c>
      <c r="AY2261" s="199" t="s">
        <v>187</v>
      </c>
    </row>
    <row r="2262" spans="2:65" s="12" customFormat="1">
      <c r="B2262" s="195"/>
      <c r="D2262" s="196" t="s">
        <v>196</v>
      </c>
      <c r="E2262" s="197" t="s">
        <v>5</v>
      </c>
      <c r="F2262" s="198" t="s">
        <v>1854</v>
      </c>
      <c r="H2262" s="199" t="s">
        <v>5</v>
      </c>
      <c r="I2262" s="200"/>
      <c r="L2262" s="195"/>
      <c r="M2262" s="201"/>
      <c r="N2262" s="202"/>
      <c r="O2262" s="202"/>
      <c r="P2262" s="202"/>
      <c r="Q2262" s="202"/>
      <c r="R2262" s="202"/>
      <c r="S2262" s="202"/>
      <c r="T2262" s="203"/>
      <c r="AT2262" s="199" t="s">
        <v>196</v>
      </c>
      <c r="AU2262" s="199" t="s">
        <v>80</v>
      </c>
      <c r="AV2262" s="12" t="s">
        <v>24</v>
      </c>
      <c r="AW2262" s="12" t="s">
        <v>37</v>
      </c>
      <c r="AX2262" s="12" t="s">
        <v>73</v>
      </c>
      <c r="AY2262" s="199" t="s">
        <v>187</v>
      </c>
    </row>
    <row r="2263" spans="2:65" s="13" customFormat="1">
      <c r="B2263" s="204"/>
      <c r="D2263" s="196" t="s">
        <v>196</v>
      </c>
      <c r="E2263" s="205" t="s">
        <v>5</v>
      </c>
      <c r="F2263" s="206" t="s">
        <v>1866</v>
      </c>
      <c r="H2263" s="207">
        <v>8.41</v>
      </c>
      <c r="I2263" s="208"/>
      <c r="L2263" s="204"/>
      <c r="M2263" s="209"/>
      <c r="N2263" s="210"/>
      <c r="O2263" s="210"/>
      <c r="P2263" s="210"/>
      <c r="Q2263" s="210"/>
      <c r="R2263" s="210"/>
      <c r="S2263" s="210"/>
      <c r="T2263" s="211"/>
      <c r="AT2263" s="205" t="s">
        <v>196</v>
      </c>
      <c r="AU2263" s="205" t="s">
        <v>80</v>
      </c>
      <c r="AV2263" s="13" t="s">
        <v>80</v>
      </c>
      <c r="AW2263" s="13" t="s">
        <v>37</v>
      </c>
      <c r="AX2263" s="13" t="s">
        <v>73</v>
      </c>
      <c r="AY2263" s="205" t="s">
        <v>187</v>
      </c>
    </row>
    <row r="2264" spans="2:65" s="14" customFormat="1">
      <c r="B2264" s="212"/>
      <c r="D2264" s="196" t="s">
        <v>196</v>
      </c>
      <c r="E2264" s="213" t="s">
        <v>5</v>
      </c>
      <c r="F2264" s="214" t="s">
        <v>201</v>
      </c>
      <c r="H2264" s="215">
        <v>8.41</v>
      </c>
      <c r="I2264" s="216"/>
      <c r="L2264" s="212"/>
      <c r="M2264" s="217"/>
      <c r="N2264" s="218"/>
      <c r="O2264" s="218"/>
      <c r="P2264" s="218"/>
      <c r="Q2264" s="218"/>
      <c r="R2264" s="218"/>
      <c r="S2264" s="218"/>
      <c r="T2264" s="219"/>
      <c r="AT2264" s="213" t="s">
        <v>196</v>
      </c>
      <c r="AU2264" s="213" t="s">
        <v>80</v>
      </c>
      <c r="AV2264" s="14" t="s">
        <v>202</v>
      </c>
      <c r="AW2264" s="14" t="s">
        <v>37</v>
      </c>
      <c r="AX2264" s="14" t="s">
        <v>73</v>
      </c>
      <c r="AY2264" s="213" t="s">
        <v>187</v>
      </c>
    </row>
    <row r="2265" spans="2:65" s="15" customFormat="1">
      <c r="B2265" s="220"/>
      <c r="D2265" s="221" t="s">
        <v>196</v>
      </c>
      <c r="E2265" s="222" t="s">
        <v>5</v>
      </c>
      <c r="F2265" s="223" t="s">
        <v>203</v>
      </c>
      <c r="H2265" s="224">
        <v>8.41</v>
      </c>
      <c r="I2265" s="225"/>
      <c r="L2265" s="220"/>
      <c r="M2265" s="226"/>
      <c r="N2265" s="227"/>
      <c r="O2265" s="227"/>
      <c r="P2265" s="227"/>
      <c r="Q2265" s="227"/>
      <c r="R2265" s="227"/>
      <c r="S2265" s="227"/>
      <c r="T2265" s="228"/>
      <c r="AT2265" s="229" t="s">
        <v>196</v>
      </c>
      <c r="AU2265" s="229" t="s">
        <v>80</v>
      </c>
      <c r="AV2265" s="15" t="s">
        <v>194</v>
      </c>
      <c r="AW2265" s="15" t="s">
        <v>37</v>
      </c>
      <c r="AX2265" s="15" t="s">
        <v>24</v>
      </c>
      <c r="AY2265" s="229" t="s">
        <v>187</v>
      </c>
    </row>
    <row r="2266" spans="2:65" s="1" customFormat="1" ht="22.5" customHeight="1">
      <c r="B2266" s="182"/>
      <c r="C2266" s="230" t="s">
        <v>1867</v>
      </c>
      <c r="D2266" s="230" t="s">
        <v>269</v>
      </c>
      <c r="E2266" s="231" t="s">
        <v>1868</v>
      </c>
      <c r="F2266" s="232" t="s">
        <v>1869</v>
      </c>
      <c r="G2266" s="233" t="s">
        <v>305</v>
      </c>
      <c r="H2266" s="234">
        <v>8.41</v>
      </c>
      <c r="I2266" s="235"/>
      <c r="J2266" s="236">
        <f>ROUND(I2266*H2266,2)</f>
        <v>0</v>
      </c>
      <c r="K2266" s="232" t="s">
        <v>193</v>
      </c>
      <c r="L2266" s="237"/>
      <c r="M2266" s="238" t="s">
        <v>5</v>
      </c>
      <c r="N2266" s="239" t="s">
        <v>44</v>
      </c>
      <c r="O2266" s="43"/>
      <c r="P2266" s="192">
        <f>O2266*H2266</f>
        <v>0</v>
      </c>
      <c r="Q2266" s="192">
        <v>2.0000000000000001E-4</v>
      </c>
      <c r="R2266" s="192">
        <f>Q2266*H2266</f>
        <v>1.6820000000000001E-3</v>
      </c>
      <c r="S2266" s="192">
        <v>0</v>
      </c>
      <c r="T2266" s="193">
        <f>S2266*H2266</f>
        <v>0</v>
      </c>
      <c r="AR2266" s="25" t="s">
        <v>395</v>
      </c>
      <c r="AT2266" s="25" t="s">
        <v>269</v>
      </c>
      <c r="AU2266" s="25" t="s">
        <v>80</v>
      </c>
      <c r="AY2266" s="25" t="s">
        <v>187</v>
      </c>
      <c r="BE2266" s="194">
        <f>IF(N2266="základní",J2266,0)</f>
        <v>0</v>
      </c>
      <c r="BF2266" s="194">
        <f>IF(N2266="snížená",J2266,0)</f>
        <v>0</v>
      </c>
      <c r="BG2266" s="194">
        <f>IF(N2266="zákl. přenesená",J2266,0)</f>
        <v>0</v>
      </c>
      <c r="BH2266" s="194">
        <f>IF(N2266="sníž. přenesená",J2266,0)</f>
        <v>0</v>
      </c>
      <c r="BI2266" s="194">
        <f>IF(N2266="nulová",J2266,0)</f>
        <v>0</v>
      </c>
      <c r="BJ2266" s="25" t="s">
        <v>24</v>
      </c>
      <c r="BK2266" s="194">
        <f>ROUND(I2266*H2266,2)</f>
        <v>0</v>
      </c>
      <c r="BL2266" s="25" t="s">
        <v>126</v>
      </c>
      <c r="BM2266" s="25" t="s">
        <v>1870</v>
      </c>
    </row>
    <row r="2267" spans="2:65" s="12" customFormat="1">
      <c r="B2267" s="195"/>
      <c r="D2267" s="196" t="s">
        <v>196</v>
      </c>
      <c r="E2267" s="197" t="s">
        <v>5</v>
      </c>
      <c r="F2267" s="198" t="s">
        <v>273</v>
      </c>
      <c r="H2267" s="199" t="s">
        <v>5</v>
      </c>
      <c r="I2267" s="200"/>
      <c r="L2267" s="195"/>
      <c r="M2267" s="201"/>
      <c r="N2267" s="202"/>
      <c r="O2267" s="202"/>
      <c r="P2267" s="202"/>
      <c r="Q2267" s="202"/>
      <c r="R2267" s="202"/>
      <c r="S2267" s="202"/>
      <c r="T2267" s="203"/>
      <c r="AT2267" s="199" t="s">
        <v>196</v>
      </c>
      <c r="AU2267" s="199" t="s">
        <v>80</v>
      </c>
      <c r="AV2267" s="12" t="s">
        <v>24</v>
      </c>
      <c r="AW2267" s="12" t="s">
        <v>37</v>
      </c>
      <c r="AX2267" s="12" t="s">
        <v>73</v>
      </c>
      <c r="AY2267" s="199" t="s">
        <v>187</v>
      </c>
    </row>
    <row r="2268" spans="2:65" s="13" customFormat="1">
      <c r="B2268" s="204"/>
      <c r="D2268" s="196" t="s">
        <v>196</v>
      </c>
      <c r="E2268" s="205" t="s">
        <v>5</v>
      </c>
      <c r="F2268" s="206" t="s">
        <v>1871</v>
      </c>
      <c r="H2268" s="207">
        <v>8.41</v>
      </c>
      <c r="I2268" s="208"/>
      <c r="L2268" s="204"/>
      <c r="M2268" s="209"/>
      <c r="N2268" s="210"/>
      <c r="O2268" s="210"/>
      <c r="P2268" s="210"/>
      <c r="Q2268" s="210"/>
      <c r="R2268" s="210"/>
      <c r="S2268" s="210"/>
      <c r="T2268" s="211"/>
      <c r="AT2268" s="205" t="s">
        <v>196</v>
      </c>
      <c r="AU2268" s="205" t="s">
        <v>80</v>
      </c>
      <c r="AV2268" s="13" t="s">
        <v>80</v>
      </c>
      <c r="AW2268" s="13" t="s">
        <v>37</v>
      </c>
      <c r="AX2268" s="13" t="s">
        <v>73</v>
      </c>
      <c r="AY2268" s="205" t="s">
        <v>187</v>
      </c>
    </row>
    <row r="2269" spans="2:65" s="14" customFormat="1">
      <c r="B2269" s="212"/>
      <c r="D2269" s="196" t="s">
        <v>196</v>
      </c>
      <c r="E2269" s="213" t="s">
        <v>5</v>
      </c>
      <c r="F2269" s="214" t="s">
        <v>201</v>
      </c>
      <c r="H2269" s="215">
        <v>8.41</v>
      </c>
      <c r="I2269" s="216"/>
      <c r="L2269" s="212"/>
      <c r="M2269" s="217"/>
      <c r="N2269" s="218"/>
      <c r="O2269" s="218"/>
      <c r="P2269" s="218"/>
      <c r="Q2269" s="218"/>
      <c r="R2269" s="218"/>
      <c r="S2269" s="218"/>
      <c r="T2269" s="219"/>
      <c r="AT2269" s="213" t="s">
        <v>196</v>
      </c>
      <c r="AU2269" s="213" t="s">
        <v>80</v>
      </c>
      <c r="AV2269" s="14" t="s">
        <v>202</v>
      </c>
      <c r="AW2269" s="14" t="s">
        <v>37</v>
      </c>
      <c r="AX2269" s="14" t="s">
        <v>73</v>
      </c>
      <c r="AY2269" s="213" t="s">
        <v>187</v>
      </c>
    </row>
    <row r="2270" spans="2:65" s="15" customFormat="1">
      <c r="B2270" s="220"/>
      <c r="D2270" s="221" t="s">
        <v>196</v>
      </c>
      <c r="E2270" s="222" t="s">
        <v>5</v>
      </c>
      <c r="F2270" s="223" t="s">
        <v>203</v>
      </c>
      <c r="H2270" s="224">
        <v>8.41</v>
      </c>
      <c r="I2270" s="225"/>
      <c r="L2270" s="220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196</v>
      </c>
      <c r="AU2270" s="229" t="s">
        <v>80</v>
      </c>
      <c r="AV2270" s="15" t="s">
        <v>194</v>
      </c>
      <c r="AW2270" s="15" t="s">
        <v>37</v>
      </c>
      <c r="AX2270" s="15" t="s">
        <v>24</v>
      </c>
      <c r="AY2270" s="229" t="s">
        <v>187</v>
      </c>
    </row>
    <row r="2271" spans="2:65" s="1" customFormat="1" ht="22.5" customHeight="1">
      <c r="B2271" s="182"/>
      <c r="C2271" s="183" t="s">
        <v>1872</v>
      </c>
      <c r="D2271" s="183" t="s">
        <v>189</v>
      </c>
      <c r="E2271" s="184" t="s">
        <v>1873</v>
      </c>
      <c r="F2271" s="185" t="s">
        <v>1874</v>
      </c>
      <c r="G2271" s="186" t="s">
        <v>410</v>
      </c>
      <c r="H2271" s="187">
        <v>2</v>
      </c>
      <c r="I2271" s="188"/>
      <c r="J2271" s="189">
        <f>ROUND(I2271*H2271,2)</f>
        <v>0</v>
      </c>
      <c r="K2271" s="185" t="s">
        <v>193</v>
      </c>
      <c r="L2271" s="42"/>
      <c r="M2271" s="190" t="s">
        <v>5</v>
      </c>
      <c r="N2271" s="191" t="s">
        <v>44</v>
      </c>
      <c r="O2271" s="43"/>
      <c r="P2271" s="192">
        <f>O2271*H2271</f>
        <v>0</v>
      </c>
      <c r="Q2271" s="192">
        <v>0</v>
      </c>
      <c r="R2271" s="192">
        <f>Q2271*H2271</f>
        <v>0</v>
      </c>
      <c r="S2271" s="192">
        <v>0</v>
      </c>
      <c r="T2271" s="193">
        <f>S2271*H2271</f>
        <v>0</v>
      </c>
      <c r="AR2271" s="25" t="s">
        <v>126</v>
      </c>
      <c r="AT2271" s="25" t="s">
        <v>189</v>
      </c>
      <c r="AU2271" s="25" t="s">
        <v>80</v>
      </c>
      <c r="AY2271" s="25" t="s">
        <v>187</v>
      </c>
      <c r="BE2271" s="194">
        <f>IF(N2271="základní",J2271,0)</f>
        <v>0</v>
      </c>
      <c r="BF2271" s="194">
        <f>IF(N2271="snížená",J2271,0)</f>
        <v>0</v>
      </c>
      <c r="BG2271" s="194">
        <f>IF(N2271="zákl. přenesená",J2271,0)</f>
        <v>0</v>
      </c>
      <c r="BH2271" s="194">
        <f>IF(N2271="sníž. přenesená",J2271,0)</f>
        <v>0</v>
      </c>
      <c r="BI2271" s="194">
        <f>IF(N2271="nulová",J2271,0)</f>
        <v>0</v>
      </c>
      <c r="BJ2271" s="25" t="s">
        <v>24</v>
      </c>
      <c r="BK2271" s="194">
        <f>ROUND(I2271*H2271,2)</f>
        <v>0</v>
      </c>
      <c r="BL2271" s="25" t="s">
        <v>126</v>
      </c>
      <c r="BM2271" s="25" t="s">
        <v>1875</v>
      </c>
    </row>
    <row r="2272" spans="2:65" s="12" customFormat="1">
      <c r="B2272" s="195"/>
      <c r="D2272" s="196" t="s">
        <v>196</v>
      </c>
      <c r="E2272" s="197" t="s">
        <v>5</v>
      </c>
      <c r="F2272" s="198" t="s">
        <v>1876</v>
      </c>
      <c r="H2272" s="199" t="s">
        <v>5</v>
      </c>
      <c r="I2272" s="200"/>
      <c r="L2272" s="195"/>
      <c r="M2272" s="201"/>
      <c r="N2272" s="202"/>
      <c r="O2272" s="202"/>
      <c r="P2272" s="202"/>
      <c r="Q2272" s="202"/>
      <c r="R2272" s="202"/>
      <c r="S2272" s="202"/>
      <c r="T2272" s="203"/>
      <c r="AT2272" s="199" t="s">
        <v>196</v>
      </c>
      <c r="AU2272" s="199" t="s">
        <v>80</v>
      </c>
      <c r="AV2272" s="12" t="s">
        <v>24</v>
      </c>
      <c r="AW2272" s="12" t="s">
        <v>37</v>
      </c>
      <c r="AX2272" s="12" t="s">
        <v>73</v>
      </c>
      <c r="AY2272" s="199" t="s">
        <v>187</v>
      </c>
    </row>
    <row r="2273" spans="2:65" s="12" customFormat="1">
      <c r="B2273" s="195"/>
      <c r="D2273" s="196" t="s">
        <v>196</v>
      </c>
      <c r="E2273" s="197" t="s">
        <v>5</v>
      </c>
      <c r="F2273" s="198" t="s">
        <v>1377</v>
      </c>
      <c r="H2273" s="199" t="s">
        <v>5</v>
      </c>
      <c r="I2273" s="200"/>
      <c r="L2273" s="195"/>
      <c r="M2273" s="201"/>
      <c r="N2273" s="202"/>
      <c r="O2273" s="202"/>
      <c r="P2273" s="202"/>
      <c r="Q2273" s="202"/>
      <c r="R2273" s="202"/>
      <c r="S2273" s="202"/>
      <c r="T2273" s="203"/>
      <c r="AT2273" s="199" t="s">
        <v>196</v>
      </c>
      <c r="AU2273" s="199" t="s">
        <v>80</v>
      </c>
      <c r="AV2273" s="12" t="s">
        <v>24</v>
      </c>
      <c r="AW2273" s="12" t="s">
        <v>37</v>
      </c>
      <c r="AX2273" s="12" t="s">
        <v>73</v>
      </c>
      <c r="AY2273" s="199" t="s">
        <v>187</v>
      </c>
    </row>
    <row r="2274" spans="2:65" s="12" customFormat="1">
      <c r="B2274" s="195"/>
      <c r="D2274" s="196" t="s">
        <v>196</v>
      </c>
      <c r="E2274" s="197" t="s">
        <v>5</v>
      </c>
      <c r="F2274" s="198" t="s">
        <v>1877</v>
      </c>
      <c r="H2274" s="199" t="s">
        <v>5</v>
      </c>
      <c r="I2274" s="200"/>
      <c r="L2274" s="195"/>
      <c r="M2274" s="201"/>
      <c r="N2274" s="202"/>
      <c r="O2274" s="202"/>
      <c r="P2274" s="202"/>
      <c r="Q2274" s="202"/>
      <c r="R2274" s="202"/>
      <c r="S2274" s="202"/>
      <c r="T2274" s="203"/>
      <c r="AT2274" s="199" t="s">
        <v>196</v>
      </c>
      <c r="AU2274" s="199" t="s">
        <v>80</v>
      </c>
      <c r="AV2274" s="12" t="s">
        <v>24</v>
      </c>
      <c r="AW2274" s="12" t="s">
        <v>37</v>
      </c>
      <c r="AX2274" s="12" t="s">
        <v>73</v>
      </c>
      <c r="AY2274" s="199" t="s">
        <v>187</v>
      </c>
    </row>
    <row r="2275" spans="2:65" s="13" customFormat="1">
      <c r="B2275" s="204"/>
      <c r="D2275" s="196" t="s">
        <v>196</v>
      </c>
      <c r="E2275" s="205" t="s">
        <v>5</v>
      </c>
      <c r="F2275" s="206" t="s">
        <v>80</v>
      </c>
      <c r="H2275" s="207">
        <v>2</v>
      </c>
      <c r="I2275" s="208"/>
      <c r="L2275" s="204"/>
      <c r="M2275" s="209"/>
      <c r="N2275" s="210"/>
      <c r="O2275" s="210"/>
      <c r="P2275" s="210"/>
      <c r="Q2275" s="210"/>
      <c r="R2275" s="210"/>
      <c r="S2275" s="210"/>
      <c r="T2275" s="211"/>
      <c r="AT2275" s="205" t="s">
        <v>196</v>
      </c>
      <c r="AU2275" s="205" t="s">
        <v>80</v>
      </c>
      <c r="AV2275" s="13" t="s">
        <v>80</v>
      </c>
      <c r="AW2275" s="13" t="s">
        <v>37</v>
      </c>
      <c r="AX2275" s="13" t="s">
        <v>73</v>
      </c>
      <c r="AY2275" s="205" t="s">
        <v>187</v>
      </c>
    </row>
    <row r="2276" spans="2:65" s="14" customFormat="1">
      <c r="B2276" s="212"/>
      <c r="D2276" s="196" t="s">
        <v>196</v>
      </c>
      <c r="E2276" s="213" t="s">
        <v>5</v>
      </c>
      <c r="F2276" s="214" t="s">
        <v>201</v>
      </c>
      <c r="H2276" s="215">
        <v>2</v>
      </c>
      <c r="I2276" s="216"/>
      <c r="L2276" s="212"/>
      <c r="M2276" s="217"/>
      <c r="N2276" s="218"/>
      <c r="O2276" s="218"/>
      <c r="P2276" s="218"/>
      <c r="Q2276" s="218"/>
      <c r="R2276" s="218"/>
      <c r="S2276" s="218"/>
      <c r="T2276" s="219"/>
      <c r="AT2276" s="213" t="s">
        <v>196</v>
      </c>
      <c r="AU2276" s="213" t="s">
        <v>80</v>
      </c>
      <c r="AV2276" s="14" t="s">
        <v>202</v>
      </c>
      <c r="AW2276" s="14" t="s">
        <v>37</v>
      </c>
      <c r="AX2276" s="14" t="s">
        <v>73</v>
      </c>
      <c r="AY2276" s="213" t="s">
        <v>187</v>
      </c>
    </row>
    <row r="2277" spans="2:65" s="15" customFormat="1">
      <c r="B2277" s="220"/>
      <c r="D2277" s="221" t="s">
        <v>196</v>
      </c>
      <c r="E2277" s="222" t="s">
        <v>5</v>
      </c>
      <c r="F2277" s="223" t="s">
        <v>203</v>
      </c>
      <c r="H2277" s="224">
        <v>2</v>
      </c>
      <c r="I2277" s="225"/>
      <c r="L2277" s="220"/>
      <c r="M2277" s="226"/>
      <c r="N2277" s="227"/>
      <c r="O2277" s="227"/>
      <c r="P2277" s="227"/>
      <c r="Q2277" s="227"/>
      <c r="R2277" s="227"/>
      <c r="S2277" s="227"/>
      <c r="T2277" s="228"/>
      <c r="AT2277" s="229" t="s">
        <v>196</v>
      </c>
      <c r="AU2277" s="229" t="s">
        <v>80</v>
      </c>
      <c r="AV2277" s="15" t="s">
        <v>194</v>
      </c>
      <c r="AW2277" s="15" t="s">
        <v>37</v>
      </c>
      <c r="AX2277" s="15" t="s">
        <v>24</v>
      </c>
      <c r="AY2277" s="229" t="s">
        <v>187</v>
      </c>
    </row>
    <row r="2278" spans="2:65" s="1" customFormat="1" ht="31.5" customHeight="1">
      <c r="B2278" s="182"/>
      <c r="C2278" s="230" t="s">
        <v>1878</v>
      </c>
      <c r="D2278" s="230" t="s">
        <v>269</v>
      </c>
      <c r="E2278" s="231" t="s">
        <v>1879</v>
      </c>
      <c r="F2278" s="232" t="s">
        <v>1880</v>
      </c>
      <c r="G2278" s="233" t="s">
        <v>410</v>
      </c>
      <c r="H2278" s="234">
        <v>2</v>
      </c>
      <c r="I2278" s="235"/>
      <c r="J2278" s="236">
        <f>ROUND(I2278*H2278,2)</f>
        <v>0</v>
      </c>
      <c r="K2278" s="232" t="s">
        <v>193</v>
      </c>
      <c r="L2278" s="237"/>
      <c r="M2278" s="238" t="s">
        <v>5</v>
      </c>
      <c r="N2278" s="239" t="s">
        <v>44</v>
      </c>
      <c r="O2278" s="43"/>
      <c r="P2278" s="192">
        <f>O2278*H2278</f>
        <v>0</v>
      </c>
      <c r="Q2278" s="192">
        <v>3.7500000000000001E-4</v>
      </c>
      <c r="R2278" s="192">
        <f>Q2278*H2278</f>
        <v>7.5000000000000002E-4</v>
      </c>
      <c r="S2278" s="192">
        <v>0</v>
      </c>
      <c r="T2278" s="193">
        <f>S2278*H2278</f>
        <v>0</v>
      </c>
      <c r="AR2278" s="25" t="s">
        <v>395</v>
      </c>
      <c r="AT2278" s="25" t="s">
        <v>269</v>
      </c>
      <c r="AU2278" s="25" t="s">
        <v>80</v>
      </c>
      <c r="AY2278" s="25" t="s">
        <v>187</v>
      </c>
      <c r="BE2278" s="194">
        <f>IF(N2278="základní",J2278,0)</f>
        <v>0</v>
      </c>
      <c r="BF2278" s="194">
        <f>IF(N2278="snížená",J2278,0)</f>
        <v>0</v>
      </c>
      <c r="BG2278" s="194">
        <f>IF(N2278="zákl. přenesená",J2278,0)</f>
        <v>0</v>
      </c>
      <c r="BH2278" s="194">
        <f>IF(N2278="sníž. přenesená",J2278,0)</f>
        <v>0</v>
      </c>
      <c r="BI2278" s="194">
        <f>IF(N2278="nulová",J2278,0)</f>
        <v>0</v>
      </c>
      <c r="BJ2278" s="25" t="s">
        <v>24</v>
      </c>
      <c r="BK2278" s="194">
        <f>ROUND(I2278*H2278,2)</f>
        <v>0</v>
      </c>
      <c r="BL2278" s="25" t="s">
        <v>126</v>
      </c>
      <c r="BM2278" s="25" t="s">
        <v>1881</v>
      </c>
    </row>
    <row r="2279" spans="2:65" s="1" customFormat="1" ht="27">
      <c r="B2279" s="42"/>
      <c r="D2279" s="196" t="s">
        <v>417</v>
      </c>
      <c r="F2279" s="243" t="s">
        <v>1882</v>
      </c>
      <c r="I2279" s="244"/>
      <c r="L2279" s="42"/>
      <c r="M2279" s="245"/>
      <c r="N2279" s="43"/>
      <c r="O2279" s="43"/>
      <c r="P2279" s="43"/>
      <c r="Q2279" s="43"/>
      <c r="R2279" s="43"/>
      <c r="S2279" s="43"/>
      <c r="T2279" s="71"/>
      <c r="AT2279" s="25" t="s">
        <v>417</v>
      </c>
      <c r="AU2279" s="25" t="s">
        <v>80</v>
      </c>
    </row>
    <row r="2280" spans="2:65" s="12" customFormat="1">
      <c r="B2280" s="195"/>
      <c r="D2280" s="196" t="s">
        <v>196</v>
      </c>
      <c r="E2280" s="197" t="s">
        <v>5</v>
      </c>
      <c r="F2280" s="198" t="s">
        <v>273</v>
      </c>
      <c r="H2280" s="199" t="s">
        <v>5</v>
      </c>
      <c r="I2280" s="200"/>
      <c r="L2280" s="195"/>
      <c r="M2280" s="201"/>
      <c r="N2280" s="202"/>
      <c r="O2280" s="202"/>
      <c r="P2280" s="202"/>
      <c r="Q2280" s="202"/>
      <c r="R2280" s="202"/>
      <c r="S2280" s="202"/>
      <c r="T2280" s="203"/>
      <c r="AT2280" s="199" t="s">
        <v>196</v>
      </c>
      <c r="AU2280" s="199" t="s">
        <v>80</v>
      </c>
      <c r="AV2280" s="12" t="s">
        <v>24</v>
      </c>
      <c r="AW2280" s="12" t="s">
        <v>37</v>
      </c>
      <c r="AX2280" s="12" t="s">
        <v>73</v>
      </c>
      <c r="AY2280" s="199" t="s">
        <v>187</v>
      </c>
    </row>
    <row r="2281" spans="2:65" s="13" customFormat="1">
      <c r="B2281" s="204"/>
      <c r="D2281" s="196" t="s">
        <v>196</v>
      </c>
      <c r="E2281" s="205" t="s">
        <v>5</v>
      </c>
      <c r="F2281" s="206" t="s">
        <v>80</v>
      </c>
      <c r="H2281" s="207">
        <v>2</v>
      </c>
      <c r="I2281" s="208"/>
      <c r="L2281" s="204"/>
      <c r="M2281" s="209"/>
      <c r="N2281" s="210"/>
      <c r="O2281" s="210"/>
      <c r="P2281" s="210"/>
      <c r="Q2281" s="210"/>
      <c r="R2281" s="210"/>
      <c r="S2281" s="210"/>
      <c r="T2281" s="211"/>
      <c r="AT2281" s="205" t="s">
        <v>196</v>
      </c>
      <c r="AU2281" s="205" t="s">
        <v>80</v>
      </c>
      <c r="AV2281" s="13" t="s">
        <v>80</v>
      </c>
      <c r="AW2281" s="13" t="s">
        <v>37</v>
      </c>
      <c r="AX2281" s="13" t="s">
        <v>73</v>
      </c>
      <c r="AY2281" s="205" t="s">
        <v>187</v>
      </c>
    </row>
    <row r="2282" spans="2:65" s="14" customFormat="1">
      <c r="B2282" s="212"/>
      <c r="D2282" s="196" t="s">
        <v>196</v>
      </c>
      <c r="E2282" s="213" t="s">
        <v>5</v>
      </c>
      <c r="F2282" s="214" t="s">
        <v>201</v>
      </c>
      <c r="H2282" s="215">
        <v>2</v>
      </c>
      <c r="I2282" s="216"/>
      <c r="L2282" s="212"/>
      <c r="M2282" s="217"/>
      <c r="N2282" s="218"/>
      <c r="O2282" s="218"/>
      <c r="P2282" s="218"/>
      <c r="Q2282" s="218"/>
      <c r="R2282" s="218"/>
      <c r="S2282" s="218"/>
      <c r="T2282" s="219"/>
      <c r="AT2282" s="213" t="s">
        <v>196</v>
      </c>
      <c r="AU2282" s="213" t="s">
        <v>80</v>
      </c>
      <c r="AV2282" s="14" t="s">
        <v>202</v>
      </c>
      <c r="AW2282" s="14" t="s">
        <v>37</v>
      </c>
      <c r="AX2282" s="14" t="s">
        <v>73</v>
      </c>
      <c r="AY2282" s="213" t="s">
        <v>187</v>
      </c>
    </row>
    <row r="2283" spans="2:65" s="15" customFormat="1">
      <c r="B2283" s="220"/>
      <c r="D2283" s="221" t="s">
        <v>196</v>
      </c>
      <c r="E2283" s="222" t="s">
        <v>5</v>
      </c>
      <c r="F2283" s="223" t="s">
        <v>203</v>
      </c>
      <c r="H2283" s="224">
        <v>2</v>
      </c>
      <c r="I2283" s="225"/>
      <c r="L2283" s="220"/>
      <c r="M2283" s="226"/>
      <c r="N2283" s="227"/>
      <c r="O2283" s="227"/>
      <c r="P2283" s="227"/>
      <c r="Q2283" s="227"/>
      <c r="R2283" s="227"/>
      <c r="S2283" s="227"/>
      <c r="T2283" s="228"/>
      <c r="AT2283" s="229" t="s">
        <v>196</v>
      </c>
      <c r="AU2283" s="229" t="s">
        <v>80</v>
      </c>
      <c r="AV2283" s="15" t="s">
        <v>194</v>
      </c>
      <c r="AW2283" s="15" t="s">
        <v>37</v>
      </c>
      <c r="AX2283" s="15" t="s">
        <v>24</v>
      </c>
      <c r="AY2283" s="229" t="s">
        <v>187</v>
      </c>
    </row>
    <row r="2284" spans="2:65" s="1" customFormat="1" ht="22.5" customHeight="1">
      <c r="B2284" s="182"/>
      <c r="C2284" s="183" t="s">
        <v>1883</v>
      </c>
      <c r="D2284" s="183" t="s">
        <v>189</v>
      </c>
      <c r="E2284" s="184" t="s">
        <v>1884</v>
      </c>
      <c r="F2284" s="185" t="s">
        <v>1885</v>
      </c>
      <c r="G2284" s="186" t="s">
        <v>410</v>
      </c>
      <c r="H2284" s="187">
        <v>4</v>
      </c>
      <c r="I2284" s="188"/>
      <c r="J2284" s="189">
        <f>ROUND(I2284*H2284,2)</f>
        <v>0</v>
      </c>
      <c r="K2284" s="185" t="s">
        <v>5</v>
      </c>
      <c r="L2284" s="42"/>
      <c r="M2284" s="190" t="s">
        <v>5</v>
      </c>
      <c r="N2284" s="191" t="s">
        <v>44</v>
      </c>
      <c r="O2284" s="43"/>
      <c r="P2284" s="192">
        <f>O2284*H2284</f>
        <v>0</v>
      </c>
      <c r="Q2284" s="192">
        <v>0</v>
      </c>
      <c r="R2284" s="192">
        <f>Q2284*H2284</f>
        <v>0</v>
      </c>
      <c r="S2284" s="192">
        <v>0</v>
      </c>
      <c r="T2284" s="193">
        <f>S2284*H2284</f>
        <v>0</v>
      </c>
      <c r="AR2284" s="25" t="s">
        <v>126</v>
      </c>
      <c r="AT2284" s="25" t="s">
        <v>189</v>
      </c>
      <c r="AU2284" s="25" t="s">
        <v>80</v>
      </c>
      <c r="AY2284" s="25" t="s">
        <v>187</v>
      </c>
      <c r="BE2284" s="194">
        <f>IF(N2284="základní",J2284,0)</f>
        <v>0</v>
      </c>
      <c r="BF2284" s="194">
        <f>IF(N2284="snížená",J2284,0)</f>
        <v>0</v>
      </c>
      <c r="BG2284" s="194">
        <f>IF(N2284="zákl. přenesená",J2284,0)</f>
        <v>0</v>
      </c>
      <c r="BH2284" s="194">
        <f>IF(N2284="sníž. přenesená",J2284,0)</f>
        <v>0</v>
      </c>
      <c r="BI2284" s="194">
        <f>IF(N2284="nulová",J2284,0)</f>
        <v>0</v>
      </c>
      <c r="BJ2284" s="25" t="s">
        <v>24</v>
      </c>
      <c r="BK2284" s="194">
        <f>ROUND(I2284*H2284,2)</f>
        <v>0</v>
      </c>
      <c r="BL2284" s="25" t="s">
        <v>126</v>
      </c>
      <c r="BM2284" s="25" t="s">
        <v>1886</v>
      </c>
    </row>
    <row r="2285" spans="2:65" s="12" customFormat="1">
      <c r="B2285" s="195"/>
      <c r="D2285" s="196" t="s">
        <v>196</v>
      </c>
      <c r="E2285" s="197" t="s">
        <v>5</v>
      </c>
      <c r="F2285" s="198" t="s">
        <v>1885</v>
      </c>
      <c r="H2285" s="199" t="s">
        <v>5</v>
      </c>
      <c r="I2285" s="200"/>
      <c r="L2285" s="195"/>
      <c r="M2285" s="201"/>
      <c r="N2285" s="202"/>
      <c r="O2285" s="202"/>
      <c r="P2285" s="202"/>
      <c r="Q2285" s="202"/>
      <c r="R2285" s="202"/>
      <c r="S2285" s="202"/>
      <c r="T2285" s="203"/>
      <c r="AT2285" s="199" t="s">
        <v>196</v>
      </c>
      <c r="AU2285" s="199" t="s">
        <v>80</v>
      </c>
      <c r="AV2285" s="12" t="s">
        <v>24</v>
      </c>
      <c r="AW2285" s="12" t="s">
        <v>37</v>
      </c>
      <c r="AX2285" s="12" t="s">
        <v>73</v>
      </c>
      <c r="AY2285" s="199" t="s">
        <v>187</v>
      </c>
    </row>
    <row r="2286" spans="2:65" s="12" customFormat="1">
      <c r="B2286" s="195"/>
      <c r="D2286" s="196" t="s">
        <v>196</v>
      </c>
      <c r="E2286" s="197" t="s">
        <v>5</v>
      </c>
      <c r="F2286" s="198" t="s">
        <v>1377</v>
      </c>
      <c r="H2286" s="199" t="s">
        <v>5</v>
      </c>
      <c r="I2286" s="200"/>
      <c r="L2286" s="195"/>
      <c r="M2286" s="201"/>
      <c r="N2286" s="202"/>
      <c r="O2286" s="202"/>
      <c r="P2286" s="202"/>
      <c r="Q2286" s="202"/>
      <c r="R2286" s="202"/>
      <c r="S2286" s="202"/>
      <c r="T2286" s="203"/>
      <c r="AT2286" s="199" t="s">
        <v>196</v>
      </c>
      <c r="AU2286" s="199" t="s">
        <v>80</v>
      </c>
      <c r="AV2286" s="12" t="s">
        <v>24</v>
      </c>
      <c r="AW2286" s="12" t="s">
        <v>37</v>
      </c>
      <c r="AX2286" s="12" t="s">
        <v>73</v>
      </c>
      <c r="AY2286" s="199" t="s">
        <v>187</v>
      </c>
    </row>
    <row r="2287" spans="2:65" s="12" customFormat="1">
      <c r="B2287" s="195"/>
      <c r="D2287" s="196" t="s">
        <v>196</v>
      </c>
      <c r="E2287" s="197" t="s">
        <v>5</v>
      </c>
      <c r="F2287" s="198" t="s">
        <v>1887</v>
      </c>
      <c r="H2287" s="199" t="s">
        <v>5</v>
      </c>
      <c r="I2287" s="200"/>
      <c r="L2287" s="195"/>
      <c r="M2287" s="201"/>
      <c r="N2287" s="202"/>
      <c r="O2287" s="202"/>
      <c r="P2287" s="202"/>
      <c r="Q2287" s="202"/>
      <c r="R2287" s="202"/>
      <c r="S2287" s="202"/>
      <c r="T2287" s="203"/>
      <c r="AT2287" s="199" t="s">
        <v>196</v>
      </c>
      <c r="AU2287" s="199" t="s">
        <v>80</v>
      </c>
      <c r="AV2287" s="12" t="s">
        <v>24</v>
      </c>
      <c r="AW2287" s="12" t="s">
        <v>37</v>
      </c>
      <c r="AX2287" s="12" t="s">
        <v>73</v>
      </c>
      <c r="AY2287" s="199" t="s">
        <v>187</v>
      </c>
    </row>
    <row r="2288" spans="2:65" s="13" customFormat="1">
      <c r="B2288" s="204"/>
      <c r="D2288" s="196" t="s">
        <v>196</v>
      </c>
      <c r="E2288" s="205" t="s">
        <v>5</v>
      </c>
      <c r="F2288" s="206" t="s">
        <v>194</v>
      </c>
      <c r="H2288" s="207">
        <v>4</v>
      </c>
      <c r="I2288" s="208"/>
      <c r="L2288" s="204"/>
      <c r="M2288" s="209"/>
      <c r="N2288" s="210"/>
      <c r="O2288" s="210"/>
      <c r="P2288" s="210"/>
      <c r="Q2288" s="210"/>
      <c r="R2288" s="210"/>
      <c r="S2288" s="210"/>
      <c r="T2288" s="211"/>
      <c r="AT2288" s="205" t="s">
        <v>196</v>
      </c>
      <c r="AU2288" s="205" t="s">
        <v>80</v>
      </c>
      <c r="AV2288" s="13" t="s">
        <v>80</v>
      </c>
      <c r="AW2288" s="13" t="s">
        <v>37</v>
      </c>
      <c r="AX2288" s="13" t="s">
        <v>73</v>
      </c>
      <c r="AY2288" s="205" t="s">
        <v>187</v>
      </c>
    </row>
    <row r="2289" spans="2:65" s="14" customFormat="1">
      <c r="B2289" s="212"/>
      <c r="D2289" s="196" t="s">
        <v>196</v>
      </c>
      <c r="E2289" s="213" t="s">
        <v>5</v>
      </c>
      <c r="F2289" s="214" t="s">
        <v>201</v>
      </c>
      <c r="H2289" s="215">
        <v>4</v>
      </c>
      <c r="I2289" s="216"/>
      <c r="L2289" s="212"/>
      <c r="M2289" s="217"/>
      <c r="N2289" s="218"/>
      <c r="O2289" s="218"/>
      <c r="P2289" s="218"/>
      <c r="Q2289" s="218"/>
      <c r="R2289" s="218"/>
      <c r="S2289" s="218"/>
      <c r="T2289" s="219"/>
      <c r="AT2289" s="213" t="s">
        <v>196</v>
      </c>
      <c r="AU2289" s="213" t="s">
        <v>80</v>
      </c>
      <c r="AV2289" s="14" t="s">
        <v>202</v>
      </c>
      <c r="AW2289" s="14" t="s">
        <v>37</v>
      </c>
      <c r="AX2289" s="14" t="s">
        <v>73</v>
      </c>
      <c r="AY2289" s="213" t="s">
        <v>187</v>
      </c>
    </row>
    <row r="2290" spans="2:65" s="15" customFormat="1">
      <c r="B2290" s="220"/>
      <c r="D2290" s="221" t="s">
        <v>196</v>
      </c>
      <c r="E2290" s="222" t="s">
        <v>5</v>
      </c>
      <c r="F2290" s="223" t="s">
        <v>203</v>
      </c>
      <c r="H2290" s="224">
        <v>4</v>
      </c>
      <c r="I2290" s="225"/>
      <c r="L2290" s="220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196</v>
      </c>
      <c r="AU2290" s="229" t="s">
        <v>80</v>
      </c>
      <c r="AV2290" s="15" t="s">
        <v>194</v>
      </c>
      <c r="AW2290" s="15" t="s">
        <v>37</v>
      </c>
      <c r="AX2290" s="15" t="s">
        <v>24</v>
      </c>
      <c r="AY2290" s="229" t="s">
        <v>187</v>
      </c>
    </row>
    <row r="2291" spans="2:65" s="1" customFormat="1" ht="22.5" customHeight="1">
      <c r="B2291" s="182"/>
      <c r="C2291" s="183" t="s">
        <v>1888</v>
      </c>
      <c r="D2291" s="183" t="s">
        <v>189</v>
      </c>
      <c r="E2291" s="184" t="s">
        <v>1889</v>
      </c>
      <c r="F2291" s="185" t="s">
        <v>1885</v>
      </c>
      <c r="G2291" s="186" t="s">
        <v>410</v>
      </c>
      <c r="H2291" s="187">
        <v>2</v>
      </c>
      <c r="I2291" s="188"/>
      <c r="J2291" s="189">
        <f>ROUND(I2291*H2291,2)</f>
        <v>0</v>
      </c>
      <c r="K2291" s="185" t="s">
        <v>5</v>
      </c>
      <c r="L2291" s="42"/>
      <c r="M2291" s="190" t="s">
        <v>5</v>
      </c>
      <c r="N2291" s="191" t="s">
        <v>44</v>
      </c>
      <c r="O2291" s="43"/>
      <c r="P2291" s="192">
        <f>O2291*H2291</f>
        <v>0</v>
      </c>
      <c r="Q2291" s="192">
        <v>0</v>
      </c>
      <c r="R2291" s="192">
        <f>Q2291*H2291</f>
        <v>0</v>
      </c>
      <c r="S2291" s="192">
        <v>0</v>
      </c>
      <c r="T2291" s="193">
        <f>S2291*H2291</f>
        <v>0</v>
      </c>
      <c r="AR2291" s="25" t="s">
        <v>126</v>
      </c>
      <c r="AT2291" s="25" t="s">
        <v>189</v>
      </c>
      <c r="AU2291" s="25" t="s">
        <v>80</v>
      </c>
      <c r="AY2291" s="25" t="s">
        <v>187</v>
      </c>
      <c r="BE2291" s="194">
        <f>IF(N2291="základní",J2291,0)</f>
        <v>0</v>
      </c>
      <c r="BF2291" s="194">
        <f>IF(N2291="snížená",J2291,0)</f>
        <v>0</v>
      </c>
      <c r="BG2291" s="194">
        <f>IF(N2291="zákl. přenesená",J2291,0)</f>
        <v>0</v>
      </c>
      <c r="BH2291" s="194">
        <f>IF(N2291="sníž. přenesená",J2291,0)</f>
        <v>0</v>
      </c>
      <c r="BI2291" s="194">
        <f>IF(N2291="nulová",J2291,0)</f>
        <v>0</v>
      </c>
      <c r="BJ2291" s="25" t="s">
        <v>24</v>
      </c>
      <c r="BK2291" s="194">
        <f>ROUND(I2291*H2291,2)</f>
        <v>0</v>
      </c>
      <c r="BL2291" s="25" t="s">
        <v>126</v>
      </c>
      <c r="BM2291" s="25" t="s">
        <v>1890</v>
      </c>
    </row>
    <row r="2292" spans="2:65" s="12" customFormat="1">
      <c r="B2292" s="195"/>
      <c r="D2292" s="196" t="s">
        <v>196</v>
      </c>
      <c r="E2292" s="197" t="s">
        <v>5</v>
      </c>
      <c r="F2292" s="198" t="s">
        <v>1885</v>
      </c>
      <c r="H2292" s="199" t="s">
        <v>5</v>
      </c>
      <c r="I2292" s="200"/>
      <c r="L2292" s="195"/>
      <c r="M2292" s="201"/>
      <c r="N2292" s="202"/>
      <c r="O2292" s="202"/>
      <c r="P2292" s="202"/>
      <c r="Q2292" s="202"/>
      <c r="R2292" s="202"/>
      <c r="S2292" s="202"/>
      <c r="T2292" s="203"/>
      <c r="AT2292" s="199" t="s">
        <v>196</v>
      </c>
      <c r="AU2292" s="199" t="s">
        <v>80</v>
      </c>
      <c r="AV2292" s="12" t="s">
        <v>24</v>
      </c>
      <c r="AW2292" s="12" t="s">
        <v>37</v>
      </c>
      <c r="AX2292" s="12" t="s">
        <v>73</v>
      </c>
      <c r="AY2292" s="199" t="s">
        <v>187</v>
      </c>
    </row>
    <row r="2293" spans="2:65" s="12" customFormat="1">
      <c r="B2293" s="195"/>
      <c r="D2293" s="196" t="s">
        <v>196</v>
      </c>
      <c r="E2293" s="197" t="s">
        <v>5</v>
      </c>
      <c r="F2293" s="198" t="s">
        <v>1377</v>
      </c>
      <c r="H2293" s="199" t="s">
        <v>5</v>
      </c>
      <c r="I2293" s="200"/>
      <c r="L2293" s="195"/>
      <c r="M2293" s="201"/>
      <c r="N2293" s="202"/>
      <c r="O2293" s="202"/>
      <c r="P2293" s="202"/>
      <c r="Q2293" s="202"/>
      <c r="R2293" s="202"/>
      <c r="S2293" s="202"/>
      <c r="T2293" s="203"/>
      <c r="AT2293" s="199" t="s">
        <v>196</v>
      </c>
      <c r="AU2293" s="199" t="s">
        <v>80</v>
      </c>
      <c r="AV2293" s="12" t="s">
        <v>24</v>
      </c>
      <c r="AW2293" s="12" t="s">
        <v>37</v>
      </c>
      <c r="AX2293" s="12" t="s">
        <v>73</v>
      </c>
      <c r="AY2293" s="199" t="s">
        <v>187</v>
      </c>
    </row>
    <row r="2294" spans="2:65" s="12" customFormat="1">
      <c r="B2294" s="195"/>
      <c r="D2294" s="196" t="s">
        <v>196</v>
      </c>
      <c r="E2294" s="197" t="s">
        <v>5</v>
      </c>
      <c r="F2294" s="198" t="s">
        <v>1887</v>
      </c>
      <c r="H2294" s="199" t="s">
        <v>5</v>
      </c>
      <c r="I2294" s="200"/>
      <c r="L2294" s="195"/>
      <c r="M2294" s="201"/>
      <c r="N2294" s="202"/>
      <c r="O2294" s="202"/>
      <c r="P2294" s="202"/>
      <c r="Q2294" s="202"/>
      <c r="R2294" s="202"/>
      <c r="S2294" s="202"/>
      <c r="T2294" s="203"/>
      <c r="AT2294" s="199" t="s">
        <v>196</v>
      </c>
      <c r="AU2294" s="199" t="s">
        <v>80</v>
      </c>
      <c r="AV2294" s="12" t="s">
        <v>24</v>
      </c>
      <c r="AW2294" s="12" t="s">
        <v>37</v>
      </c>
      <c r="AX2294" s="12" t="s">
        <v>73</v>
      </c>
      <c r="AY2294" s="199" t="s">
        <v>187</v>
      </c>
    </row>
    <row r="2295" spans="2:65" s="13" customFormat="1">
      <c r="B2295" s="204"/>
      <c r="D2295" s="196" t="s">
        <v>196</v>
      </c>
      <c r="E2295" s="205" t="s">
        <v>5</v>
      </c>
      <c r="F2295" s="206" t="s">
        <v>80</v>
      </c>
      <c r="H2295" s="207">
        <v>2</v>
      </c>
      <c r="I2295" s="208"/>
      <c r="L2295" s="204"/>
      <c r="M2295" s="209"/>
      <c r="N2295" s="210"/>
      <c r="O2295" s="210"/>
      <c r="P2295" s="210"/>
      <c r="Q2295" s="210"/>
      <c r="R2295" s="210"/>
      <c r="S2295" s="210"/>
      <c r="T2295" s="211"/>
      <c r="AT2295" s="205" t="s">
        <v>196</v>
      </c>
      <c r="AU2295" s="205" t="s">
        <v>80</v>
      </c>
      <c r="AV2295" s="13" t="s">
        <v>80</v>
      </c>
      <c r="AW2295" s="13" t="s">
        <v>37</v>
      </c>
      <c r="AX2295" s="13" t="s">
        <v>73</v>
      </c>
      <c r="AY2295" s="205" t="s">
        <v>187</v>
      </c>
    </row>
    <row r="2296" spans="2:65" s="14" customFormat="1">
      <c r="B2296" s="212"/>
      <c r="D2296" s="196" t="s">
        <v>196</v>
      </c>
      <c r="E2296" s="213" t="s">
        <v>5</v>
      </c>
      <c r="F2296" s="214" t="s">
        <v>201</v>
      </c>
      <c r="H2296" s="215">
        <v>2</v>
      </c>
      <c r="I2296" s="216"/>
      <c r="L2296" s="212"/>
      <c r="M2296" s="217"/>
      <c r="N2296" s="218"/>
      <c r="O2296" s="218"/>
      <c r="P2296" s="218"/>
      <c r="Q2296" s="218"/>
      <c r="R2296" s="218"/>
      <c r="S2296" s="218"/>
      <c r="T2296" s="219"/>
      <c r="AT2296" s="213" t="s">
        <v>196</v>
      </c>
      <c r="AU2296" s="213" t="s">
        <v>80</v>
      </c>
      <c r="AV2296" s="14" t="s">
        <v>202</v>
      </c>
      <c r="AW2296" s="14" t="s">
        <v>37</v>
      </c>
      <c r="AX2296" s="14" t="s">
        <v>73</v>
      </c>
      <c r="AY2296" s="213" t="s">
        <v>187</v>
      </c>
    </row>
    <row r="2297" spans="2:65" s="15" customFormat="1">
      <c r="B2297" s="220"/>
      <c r="D2297" s="221" t="s">
        <v>196</v>
      </c>
      <c r="E2297" s="222" t="s">
        <v>5</v>
      </c>
      <c r="F2297" s="223" t="s">
        <v>203</v>
      </c>
      <c r="H2297" s="224">
        <v>2</v>
      </c>
      <c r="I2297" s="225"/>
      <c r="L2297" s="220"/>
      <c r="M2297" s="226"/>
      <c r="N2297" s="227"/>
      <c r="O2297" s="227"/>
      <c r="P2297" s="227"/>
      <c r="Q2297" s="227"/>
      <c r="R2297" s="227"/>
      <c r="S2297" s="227"/>
      <c r="T2297" s="228"/>
      <c r="AT2297" s="229" t="s">
        <v>196</v>
      </c>
      <c r="AU2297" s="229" t="s">
        <v>80</v>
      </c>
      <c r="AV2297" s="15" t="s">
        <v>194</v>
      </c>
      <c r="AW2297" s="15" t="s">
        <v>37</v>
      </c>
      <c r="AX2297" s="15" t="s">
        <v>24</v>
      </c>
      <c r="AY2297" s="229" t="s">
        <v>187</v>
      </c>
    </row>
    <row r="2298" spans="2:65" s="1" customFormat="1" ht="22.5" customHeight="1">
      <c r="B2298" s="182"/>
      <c r="C2298" s="183" t="s">
        <v>1891</v>
      </c>
      <c r="D2298" s="183" t="s">
        <v>189</v>
      </c>
      <c r="E2298" s="184" t="s">
        <v>1892</v>
      </c>
      <c r="F2298" s="185" t="s">
        <v>1885</v>
      </c>
      <c r="G2298" s="186" t="s">
        <v>410</v>
      </c>
      <c r="H2298" s="187">
        <v>2</v>
      </c>
      <c r="I2298" s="188"/>
      <c r="J2298" s="189">
        <f>ROUND(I2298*H2298,2)</f>
        <v>0</v>
      </c>
      <c r="K2298" s="185" t="s">
        <v>5</v>
      </c>
      <c r="L2298" s="42"/>
      <c r="M2298" s="190" t="s">
        <v>5</v>
      </c>
      <c r="N2298" s="191" t="s">
        <v>44</v>
      </c>
      <c r="O2298" s="43"/>
      <c r="P2298" s="192">
        <f>O2298*H2298</f>
        <v>0</v>
      </c>
      <c r="Q2298" s="192">
        <v>0</v>
      </c>
      <c r="R2298" s="192">
        <f>Q2298*H2298</f>
        <v>0</v>
      </c>
      <c r="S2298" s="192">
        <v>0</v>
      </c>
      <c r="T2298" s="193">
        <f>S2298*H2298</f>
        <v>0</v>
      </c>
      <c r="AR2298" s="25" t="s">
        <v>126</v>
      </c>
      <c r="AT2298" s="25" t="s">
        <v>189</v>
      </c>
      <c r="AU2298" s="25" t="s">
        <v>80</v>
      </c>
      <c r="AY2298" s="25" t="s">
        <v>187</v>
      </c>
      <c r="BE2298" s="194">
        <f>IF(N2298="základní",J2298,0)</f>
        <v>0</v>
      </c>
      <c r="BF2298" s="194">
        <f>IF(N2298="snížená",J2298,0)</f>
        <v>0</v>
      </c>
      <c r="BG2298" s="194">
        <f>IF(N2298="zákl. přenesená",J2298,0)</f>
        <v>0</v>
      </c>
      <c r="BH2298" s="194">
        <f>IF(N2298="sníž. přenesená",J2298,0)</f>
        <v>0</v>
      </c>
      <c r="BI2298" s="194">
        <f>IF(N2298="nulová",J2298,0)</f>
        <v>0</v>
      </c>
      <c r="BJ2298" s="25" t="s">
        <v>24</v>
      </c>
      <c r="BK2298" s="194">
        <f>ROUND(I2298*H2298,2)</f>
        <v>0</v>
      </c>
      <c r="BL2298" s="25" t="s">
        <v>126</v>
      </c>
      <c r="BM2298" s="25" t="s">
        <v>1893</v>
      </c>
    </row>
    <row r="2299" spans="2:65" s="12" customFormat="1">
      <c r="B2299" s="195"/>
      <c r="D2299" s="196" t="s">
        <v>196</v>
      </c>
      <c r="E2299" s="197" t="s">
        <v>5</v>
      </c>
      <c r="F2299" s="198" t="s">
        <v>1885</v>
      </c>
      <c r="H2299" s="199" t="s">
        <v>5</v>
      </c>
      <c r="I2299" s="200"/>
      <c r="L2299" s="195"/>
      <c r="M2299" s="201"/>
      <c r="N2299" s="202"/>
      <c r="O2299" s="202"/>
      <c r="P2299" s="202"/>
      <c r="Q2299" s="202"/>
      <c r="R2299" s="202"/>
      <c r="S2299" s="202"/>
      <c r="T2299" s="203"/>
      <c r="AT2299" s="199" t="s">
        <v>196</v>
      </c>
      <c r="AU2299" s="199" t="s">
        <v>80</v>
      </c>
      <c r="AV2299" s="12" t="s">
        <v>24</v>
      </c>
      <c r="AW2299" s="12" t="s">
        <v>37</v>
      </c>
      <c r="AX2299" s="12" t="s">
        <v>73</v>
      </c>
      <c r="AY2299" s="199" t="s">
        <v>187</v>
      </c>
    </row>
    <row r="2300" spans="2:65" s="12" customFormat="1">
      <c r="B2300" s="195"/>
      <c r="D2300" s="196" t="s">
        <v>196</v>
      </c>
      <c r="E2300" s="197" t="s">
        <v>5</v>
      </c>
      <c r="F2300" s="198" t="s">
        <v>1377</v>
      </c>
      <c r="H2300" s="199" t="s">
        <v>5</v>
      </c>
      <c r="I2300" s="200"/>
      <c r="L2300" s="195"/>
      <c r="M2300" s="201"/>
      <c r="N2300" s="202"/>
      <c r="O2300" s="202"/>
      <c r="P2300" s="202"/>
      <c r="Q2300" s="202"/>
      <c r="R2300" s="202"/>
      <c r="S2300" s="202"/>
      <c r="T2300" s="203"/>
      <c r="AT2300" s="199" t="s">
        <v>196</v>
      </c>
      <c r="AU2300" s="199" t="s">
        <v>80</v>
      </c>
      <c r="AV2300" s="12" t="s">
        <v>24</v>
      </c>
      <c r="AW2300" s="12" t="s">
        <v>37</v>
      </c>
      <c r="AX2300" s="12" t="s">
        <v>73</v>
      </c>
      <c r="AY2300" s="199" t="s">
        <v>187</v>
      </c>
    </row>
    <row r="2301" spans="2:65" s="12" customFormat="1">
      <c r="B2301" s="195"/>
      <c r="D2301" s="196" t="s">
        <v>196</v>
      </c>
      <c r="E2301" s="197" t="s">
        <v>5</v>
      </c>
      <c r="F2301" s="198" t="s">
        <v>1887</v>
      </c>
      <c r="H2301" s="199" t="s">
        <v>5</v>
      </c>
      <c r="I2301" s="200"/>
      <c r="L2301" s="195"/>
      <c r="M2301" s="201"/>
      <c r="N2301" s="202"/>
      <c r="O2301" s="202"/>
      <c r="P2301" s="202"/>
      <c r="Q2301" s="202"/>
      <c r="R2301" s="202"/>
      <c r="S2301" s="202"/>
      <c r="T2301" s="203"/>
      <c r="AT2301" s="199" t="s">
        <v>196</v>
      </c>
      <c r="AU2301" s="199" t="s">
        <v>80</v>
      </c>
      <c r="AV2301" s="12" t="s">
        <v>24</v>
      </c>
      <c r="AW2301" s="12" t="s">
        <v>37</v>
      </c>
      <c r="AX2301" s="12" t="s">
        <v>73</v>
      </c>
      <c r="AY2301" s="199" t="s">
        <v>187</v>
      </c>
    </row>
    <row r="2302" spans="2:65" s="13" customFormat="1">
      <c r="B2302" s="204"/>
      <c r="D2302" s="196" t="s">
        <v>196</v>
      </c>
      <c r="E2302" s="205" t="s">
        <v>5</v>
      </c>
      <c r="F2302" s="206" t="s">
        <v>80</v>
      </c>
      <c r="H2302" s="207">
        <v>2</v>
      </c>
      <c r="I2302" s="208"/>
      <c r="L2302" s="204"/>
      <c r="M2302" s="209"/>
      <c r="N2302" s="210"/>
      <c r="O2302" s="210"/>
      <c r="P2302" s="210"/>
      <c r="Q2302" s="210"/>
      <c r="R2302" s="210"/>
      <c r="S2302" s="210"/>
      <c r="T2302" s="211"/>
      <c r="AT2302" s="205" t="s">
        <v>196</v>
      </c>
      <c r="AU2302" s="205" t="s">
        <v>80</v>
      </c>
      <c r="AV2302" s="13" t="s">
        <v>80</v>
      </c>
      <c r="AW2302" s="13" t="s">
        <v>37</v>
      </c>
      <c r="AX2302" s="13" t="s">
        <v>73</v>
      </c>
      <c r="AY2302" s="205" t="s">
        <v>187</v>
      </c>
    </row>
    <row r="2303" spans="2:65" s="14" customFormat="1">
      <c r="B2303" s="212"/>
      <c r="D2303" s="196" t="s">
        <v>196</v>
      </c>
      <c r="E2303" s="213" t="s">
        <v>5</v>
      </c>
      <c r="F2303" s="214" t="s">
        <v>201</v>
      </c>
      <c r="H2303" s="215">
        <v>2</v>
      </c>
      <c r="I2303" s="216"/>
      <c r="L2303" s="212"/>
      <c r="M2303" s="217"/>
      <c r="N2303" s="218"/>
      <c r="O2303" s="218"/>
      <c r="P2303" s="218"/>
      <c r="Q2303" s="218"/>
      <c r="R2303" s="218"/>
      <c r="S2303" s="218"/>
      <c r="T2303" s="219"/>
      <c r="AT2303" s="213" t="s">
        <v>196</v>
      </c>
      <c r="AU2303" s="213" t="s">
        <v>80</v>
      </c>
      <c r="AV2303" s="14" t="s">
        <v>202</v>
      </c>
      <c r="AW2303" s="14" t="s">
        <v>37</v>
      </c>
      <c r="AX2303" s="14" t="s">
        <v>73</v>
      </c>
      <c r="AY2303" s="213" t="s">
        <v>187</v>
      </c>
    </row>
    <row r="2304" spans="2:65" s="15" customFormat="1">
      <c r="B2304" s="220"/>
      <c r="D2304" s="221" t="s">
        <v>196</v>
      </c>
      <c r="E2304" s="222" t="s">
        <v>5</v>
      </c>
      <c r="F2304" s="223" t="s">
        <v>203</v>
      </c>
      <c r="H2304" s="224">
        <v>2</v>
      </c>
      <c r="I2304" s="225"/>
      <c r="L2304" s="220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196</v>
      </c>
      <c r="AU2304" s="229" t="s">
        <v>80</v>
      </c>
      <c r="AV2304" s="15" t="s">
        <v>194</v>
      </c>
      <c r="AW2304" s="15" t="s">
        <v>37</v>
      </c>
      <c r="AX2304" s="15" t="s">
        <v>24</v>
      </c>
      <c r="AY2304" s="229" t="s">
        <v>187</v>
      </c>
    </row>
    <row r="2305" spans="2:65" s="1" customFormat="1" ht="22.5" customHeight="1">
      <c r="B2305" s="182"/>
      <c r="C2305" s="183" t="s">
        <v>1894</v>
      </c>
      <c r="D2305" s="183" t="s">
        <v>189</v>
      </c>
      <c r="E2305" s="184" t="s">
        <v>1895</v>
      </c>
      <c r="F2305" s="185" t="s">
        <v>1885</v>
      </c>
      <c r="G2305" s="186" t="s">
        <v>410</v>
      </c>
      <c r="H2305" s="187">
        <v>1</v>
      </c>
      <c r="I2305" s="188"/>
      <c r="J2305" s="189">
        <f>ROUND(I2305*H2305,2)</f>
        <v>0</v>
      </c>
      <c r="K2305" s="185" t="s">
        <v>5</v>
      </c>
      <c r="L2305" s="42"/>
      <c r="M2305" s="190" t="s">
        <v>5</v>
      </c>
      <c r="N2305" s="191" t="s">
        <v>44</v>
      </c>
      <c r="O2305" s="43"/>
      <c r="P2305" s="192">
        <f>O2305*H2305</f>
        <v>0</v>
      </c>
      <c r="Q2305" s="192">
        <v>0</v>
      </c>
      <c r="R2305" s="192">
        <f>Q2305*H2305</f>
        <v>0</v>
      </c>
      <c r="S2305" s="192">
        <v>0</v>
      </c>
      <c r="T2305" s="193">
        <f>S2305*H2305</f>
        <v>0</v>
      </c>
      <c r="AR2305" s="25" t="s">
        <v>126</v>
      </c>
      <c r="AT2305" s="25" t="s">
        <v>189</v>
      </c>
      <c r="AU2305" s="25" t="s">
        <v>80</v>
      </c>
      <c r="AY2305" s="25" t="s">
        <v>187</v>
      </c>
      <c r="BE2305" s="194">
        <f>IF(N2305="základní",J2305,0)</f>
        <v>0</v>
      </c>
      <c r="BF2305" s="194">
        <f>IF(N2305="snížená",J2305,0)</f>
        <v>0</v>
      </c>
      <c r="BG2305" s="194">
        <f>IF(N2305="zákl. přenesená",J2305,0)</f>
        <v>0</v>
      </c>
      <c r="BH2305" s="194">
        <f>IF(N2305="sníž. přenesená",J2305,0)</f>
        <v>0</v>
      </c>
      <c r="BI2305" s="194">
        <f>IF(N2305="nulová",J2305,0)</f>
        <v>0</v>
      </c>
      <c r="BJ2305" s="25" t="s">
        <v>24</v>
      </c>
      <c r="BK2305" s="194">
        <f>ROUND(I2305*H2305,2)</f>
        <v>0</v>
      </c>
      <c r="BL2305" s="25" t="s">
        <v>126</v>
      </c>
      <c r="BM2305" s="25" t="s">
        <v>1896</v>
      </c>
    </row>
    <row r="2306" spans="2:65" s="12" customFormat="1">
      <c r="B2306" s="195"/>
      <c r="D2306" s="196" t="s">
        <v>196</v>
      </c>
      <c r="E2306" s="197" t="s">
        <v>5</v>
      </c>
      <c r="F2306" s="198" t="s">
        <v>1885</v>
      </c>
      <c r="H2306" s="199" t="s">
        <v>5</v>
      </c>
      <c r="I2306" s="200"/>
      <c r="L2306" s="195"/>
      <c r="M2306" s="201"/>
      <c r="N2306" s="202"/>
      <c r="O2306" s="202"/>
      <c r="P2306" s="202"/>
      <c r="Q2306" s="202"/>
      <c r="R2306" s="202"/>
      <c r="S2306" s="202"/>
      <c r="T2306" s="203"/>
      <c r="AT2306" s="199" t="s">
        <v>196</v>
      </c>
      <c r="AU2306" s="199" t="s">
        <v>80</v>
      </c>
      <c r="AV2306" s="12" t="s">
        <v>24</v>
      </c>
      <c r="AW2306" s="12" t="s">
        <v>37</v>
      </c>
      <c r="AX2306" s="12" t="s">
        <v>73</v>
      </c>
      <c r="AY2306" s="199" t="s">
        <v>187</v>
      </c>
    </row>
    <row r="2307" spans="2:65" s="12" customFormat="1">
      <c r="B2307" s="195"/>
      <c r="D2307" s="196" t="s">
        <v>196</v>
      </c>
      <c r="E2307" s="197" t="s">
        <v>5</v>
      </c>
      <c r="F2307" s="198" t="s">
        <v>1377</v>
      </c>
      <c r="H2307" s="199" t="s">
        <v>5</v>
      </c>
      <c r="I2307" s="200"/>
      <c r="L2307" s="195"/>
      <c r="M2307" s="201"/>
      <c r="N2307" s="202"/>
      <c r="O2307" s="202"/>
      <c r="P2307" s="202"/>
      <c r="Q2307" s="202"/>
      <c r="R2307" s="202"/>
      <c r="S2307" s="202"/>
      <c r="T2307" s="203"/>
      <c r="AT2307" s="199" t="s">
        <v>196</v>
      </c>
      <c r="AU2307" s="199" t="s">
        <v>80</v>
      </c>
      <c r="AV2307" s="12" t="s">
        <v>24</v>
      </c>
      <c r="AW2307" s="12" t="s">
        <v>37</v>
      </c>
      <c r="AX2307" s="12" t="s">
        <v>73</v>
      </c>
      <c r="AY2307" s="199" t="s">
        <v>187</v>
      </c>
    </row>
    <row r="2308" spans="2:65" s="12" customFormat="1">
      <c r="B2308" s="195"/>
      <c r="D2308" s="196" t="s">
        <v>196</v>
      </c>
      <c r="E2308" s="197" t="s">
        <v>5</v>
      </c>
      <c r="F2308" s="198" t="s">
        <v>1887</v>
      </c>
      <c r="H2308" s="199" t="s">
        <v>5</v>
      </c>
      <c r="I2308" s="200"/>
      <c r="L2308" s="195"/>
      <c r="M2308" s="201"/>
      <c r="N2308" s="202"/>
      <c r="O2308" s="202"/>
      <c r="P2308" s="202"/>
      <c r="Q2308" s="202"/>
      <c r="R2308" s="202"/>
      <c r="S2308" s="202"/>
      <c r="T2308" s="203"/>
      <c r="AT2308" s="199" t="s">
        <v>196</v>
      </c>
      <c r="AU2308" s="199" t="s">
        <v>80</v>
      </c>
      <c r="AV2308" s="12" t="s">
        <v>24</v>
      </c>
      <c r="AW2308" s="12" t="s">
        <v>37</v>
      </c>
      <c r="AX2308" s="12" t="s">
        <v>73</v>
      </c>
      <c r="AY2308" s="199" t="s">
        <v>187</v>
      </c>
    </row>
    <row r="2309" spans="2:65" s="13" customFormat="1">
      <c r="B2309" s="204"/>
      <c r="D2309" s="196" t="s">
        <v>196</v>
      </c>
      <c r="E2309" s="205" t="s">
        <v>5</v>
      </c>
      <c r="F2309" s="206" t="s">
        <v>24</v>
      </c>
      <c r="H2309" s="207">
        <v>1</v>
      </c>
      <c r="I2309" s="208"/>
      <c r="L2309" s="204"/>
      <c r="M2309" s="209"/>
      <c r="N2309" s="210"/>
      <c r="O2309" s="210"/>
      <c r="P2309" s="210"/>
      <c r="Q2309" s="210"/>
      <c r="R2309" s="210"/>
      <c r="S2309" s="210"/>
      <c r="T2309" s="211"/>
      <c r="AT2309" s="205" t="s">
        <v>196</v>
      </c>
      <c r="AU2309" s="205" t="s">
        <v>80</v>
      </c>
      <c r="AV2309" s="13" t="s">
        <v>80</v>
      </c>
      <c r="AW2309" s="13" t="s">
        <v>37</v>
      </c>
      <c r="AX2309" s="13" t="s">
        <v>73</v>
      </c>
      <c r="AY2309" s="205" t="s">
        <v>187</v>
      </c>
    </row>
    <row r="2310" spans="2:65" s="14" customFormat="1">
      <c r="B2310" s="212"/>
      <c r="D2310" s="196" t="s">
        <v>196</v>
      </c>
      <c r="E2310" s="213" t="s">
        <v>5</v>
      </c>
      <c r="F2310" s="214" t="s">
        <v>201</v>
      </c>
      <c r="H2310" s="215">
        <v>1</v>
      </c>
      <c r="I2310" s="216"/>
      <c r="L2310" s="212"/>
      <c r="M2310" s="217"/>
      <c r="N2310" s="218"/>
      <c r="O2310" s="218"/>
      <c r="P2310" s="218"/>
      <c r="Q2310" s="218"/>
      <c r="R2310" s="218"/>
      <c r="S2310" s="218"/>
      <c r="T2310" s="219"/>
      <c r="AT2310" s="213" t="s">
        <v>196</v>
      </c>
      <c r="AU2310" s="213" t="s">
        <v>80</v>
      </c>
      <c r="AV2310" s="14" t="s">
        <v>202</v>
      </c>
      <c r="AW2310" s="14" t="s">
        <v>37</v>
      </c>
      <c r="AX2310" s="14" t="s">
        <v>73</v>
      </c>
      <c r="AY2310" s="213" t="s">
        <v>187</v>
      </c>
    </row>
    <row r="2311" spans="2:65" s="15" customFormat="1">
      <c r="B2311" s="220"/>
      <c r="D2311" s="221" t="s">
        <v>196</v>
      </c>
      <c r="E2311" s="222" t="s">
        <v>5</v>
      </c>
      <c r="F2311" s="223" t="s">
        <v>203</v>
      </c>
      <c r="H2311" s="224">
        <v>1</v>
      </c>
      <c r="I2311" s="225"/>
      <c r="L2311" s="220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196</v>
      </c>
      <c r="AU2311" s="229" t="s">
        <v>80</v>
      </c>
      <c r="AV2311" s="15" t="s">
        <v>194</v>
      </c>
      <c r="AW2311" s="15" t="s">
        <v>37</v>
      </c>
      <c r="AX2311" s="15" t="s">
        <v>24</v>
      </c>
      <c r="AY2311" s="229" t="s">
        <v>187</v>
      </c>
    </row>
    <row r="2312" spans="2:65" s="1" customFormat="1" ht="22.5" customHeight="1">
      <c r="B2312" s="182"/>
      <c r="C2312" s="183" t="s">
        <v>1897</v>
      </c>
      <c r="D2312" s="183" t="s">
        <v>189</v>
      </c>
      <c r="E2312" s="184" t="s">
        <v>1898</v>
      </c>
      <c r="F2312" s="185" t="s">
        <v>1885</v>
      </c>
      <c r="G2312" s="186" t="s">
        <v>305</v>
      </c>
      <c r="H2312" s="187">
        <v>15</v>
      </c>
      <c r="I2312" s="188"/>
      <c r="J2312" s="189">
        <f>ROUND(I2312*H2312,2)</f>
        <v>0</v>
      </c>
      <c r="K2312" s="185" t="s">
        <v>5</v>
      </c>
      <c r="L2312" s="42"/>
      <c r="M2312" s="190" t="s">
        <v>5</v>
      </c>
      <c r="N2312" s="191" t="s">
        <v>44</v>
      </c>
      <c r="O2312" s="43"/>
      <c r="P2312" s="192">
        <f>O2312*H2312</f>
        <v>0</v>
      </c>
      <c r="Q2312" s="192">
        <v>0</v>
      </c>
      <c r="R2312" s="192">
        <f>Q2312*H2312</f>
        <v>0</v>
      </c>
      <c r="S2312" s="192">
        <v>0</v>
      </c>
      <c r="T2312" s="193">
        <f>S2312*H2312</f>
        <v>0</v>
      </c>
      <c r="AR2312" s="25" t="s">
        <v>126</v>
      </c>
      <c r="AT2312" s="25" t="s">
        <v>189</v>
      </c>
      <c r="AU2312" s="25" t="s">
        <v>80</v>
      </c>
      <c r="AY2312" s="25" t="s">
        <v>187</v>
      </c>
      <c r="BE2312" s="194">
        <f>IF(N2312="základní",J2312,0)</f>
        <v>0</v>
      </c>
      <c r="BF2312" s="194">
        <f>IF(N2312="snížená",J2312,0)</f>
        <v>0</v>
      </c>
      <c r="BG2312" s="194">
        <f>IF(N2312="zákl. přenesená",J2312,0)</f>
        <v>0</v>
      </c>
      <c r="BH2312" s="194">
        <f>IF(N2312="sníž. přenesená",J2312,0)</f>
        <v>0</v>
      </c>
      <c r="BI2312" s="194">
        <f>IF(N2312="nulová",J2312,0)</f>
        <v>0</v>
      </c>
      <c r="BJ2312" s="25" t="s">
        <v>24</v>
      </c>
      <c r="BK2312" s="194">
        <f>ROUND(I2312*H2312,2)</f>
        <v>0</v>
      </c>
      <c r="BL2312" s="25" t="s">
        <v>126</v>
      </c>
      <c r="BM2312" s="25" t="s">
        <v>1899</v>
      </c>
    </row>
    <row r="2313" spans="2:65" s="12" customFormat="1">
      <c r="B2313" s="195"/>
      <c r="D2313" s="196" t="s">
        <v>196</v>
      </c>
      <c r="E2313" s="197" t="s">
        <v>5</v>
      </c>
      <c r="F2313" s="198" t="s">
        <v>1885</v>
      </c>
      <c r="H2313" s="199" t="s">
        <v>5</v>
      </c>
      <c r="I2313" s="200"/>
      <c r="L2313" s="195"/>
      <c r="M2313" s="201"/>
      <c r="N2313" s="202"/>
      <c r="O2313" s="202"/>
      <c r="P2313" s="202"/>
      <c r="Q2313" s="202"/>
      <c r="R2313" s="202"/>
      <c r="S2313" s="202"/>
      <c r="T2313" s="203"/>
      <c r="AT2313" s="199" t="s">
        <v>196</v>
      </c>
      <c r="AU2313" s="199" t="s">
        <v>80</v>
      </c>
      <c r="AV2313" s="12" t="s">
        <v>24</v>
      </c>
      <c r="AW2313" s="12" t="s">
        <v>37</v>
      </c>
      <c r="AX2313" s="12" t="s">
        <v>73</v>
      </c>
      <c r="AY2313" s="199" t="s">
        <v>187</v>
      </c>
    </row>
    <row r="2314" spans="2:65" s="12" customFormat="1">
      <c r="B2314" s="195"/>
      <c r="D2314" s="196" t="s">
        <v>196</v>
      </c>
      <c r="E2314" s="197" t="s">
        <v>5</v>
      </c>
      <c r="F2314" s="198" t="s">
        <v>1377</v>
      </c>
      <c r="H2314" s="199" t="s">
        <v>5</v>
      </c>
      <c r="I2314" s="200"/>
      <c r="L2314" s="195"/>
      <c r="M2314" s="201"/>
      <c r="N2314" s="202"/>
      <c r="O2314" s="202"/>
      <c r="P2314" s="202"/>
      <c r="Q2314" s="202"/>
      <c r="R2314" s="202"/>
      <c r="S2314" s="202"/>
      <c r="T2314" s="203"/>
      <c r="AT2314" s="199" t="s">
        <v>196</v>
      </c>
      <c r="AU2314" s="199" t="s">
        <v>80</v>
      </c>
      <c r="AV2314" s="12" t="s">
        <v>24</v>
      </c>
      <c r="AW2314" s="12" t="s">
        <v>37</v>
      </c>
      <c r="AX2314" s="12" t="s">
        <v>73</v>
      </c>
      <c r="AY2314" s="199" t="s">
        <v>187</v>
      </c>
    </row>
    <row r="2315" spans="2:65" s="12" customFormat="1">
      <c r="B2315" s="195"/>
      <c r="D2315" s="196" t="s">
        <v>196</v>
      </c>
      <c r="E2315" s="197" t="s">
        <v>5</v>
      </c>
      <c r="F2315" s="198" t="s">
        <v>1887</v>
      </c>
      <c r="H2315" s="199" t="s">
        <v>5</v>
      </c>
      <c r="I2315" s="200"/>
      <c r="L2315" s="195"/>
      <c r="M2315" s="201"/>
      <c r="N2315" s="202"/>
      <c r="O2315" s="202"/>
      <c r="P2315" s="202"/>
      <c r="Q2315" s="202"/>
      <c r="R2315" s="202"/>
      <c r="S2315" s="202"/>
      <c r="T2315" s="203"/>
      <c r="AT2315" s="199" t="s">
        <v>196</v>
      </c>
      <c r="AU2315" s="199" t="s">
        <v>80</v>
      </c>
      <c r="AV2315" s="12" t="s">
        <v>24</v>
      </c>
      <c r="AW2315" s="12" t="s">
        <v>37</v>
      </c>
      <c r="AX2315" s="12" t="s">
        <v>73</v>
      </c>
      <c r="AY2315" s="199" t="s">
        <v>187</v>
      </c>
    </row>
    <row r="2316" spans="2:65" s="13" customFormat="1">
      <c r="B2316" s="204"/>
      <c r="D2316" s="196" t="s">
        <v>196</v>
      </c>
      <c r="E2316" s="205" t="s">
        <v>5</v>
      </c>
      <c r="F2316" s="206" t="s">
        <v>11</v>
      </c>
      <c r="H2316" s="207">
        <v>15</v>
      </c>
      <c r="I2316" s="208"/>
      <c r="L2316" s="204"/>
      <c r="M2316" s="209"/>
      <c r="N2316" s="210"/>
      <c r="O2316" s="210"/>
      <c r="P2316" s="210"/>
      <c r="Q2316" s="210"/>
      <c r="R2316" s="210"/>
      <c r="S2316" s="210"/>
      <c r="T2316" s="211"/>
      <c r="AT2316" s="205" t="s">
        <v>196</v>
      </c>
      <c r="AU2316" s="205" t="s">
        <v>80</v>
      </c>
      <c r="AV2316" s="13" t="s">
        <v>80</v>
      </c>
      <c r="AW2316" s="13" t="s">
        <v>37</v>
      </c>
      <c r="AX2316" s="13" t="s">
        <v>73</v>
      </c>
      <c r="AY2316" s="205" t="s">
        <v>187</v>
      </c>
    </row>
    <row r="2317" spans="2:65" s="14" customFormat="1">
      <c r="B2317" s="212"/>
      <c r="D2317" s="196" t="s">
        <v>196</v>
      </c>
      <c r="E2317" s="213" t="s">
        <v>5</v>
      </c>
      <c r="F2317" s="214" t="s">
        <v>201</v>
      </c>
      <c r="H2317" s="215">
        <v>15</v>
      </c>
      <c r="I2317" s="216"/>
      <c r="L2317" s="212"/>
      <c r="M2317" s="217"/>
      <c r="N2317" s="218"/>
      <c r="O2317" s="218"/>
      <c r="P2317" s="218"/>
      <c r="Q2317" s="218"/>
      <c r="R2317" s="218"/>
      <c r="S2317" s="218"/>
      <c r="T2317" s="219"/>
      <c r="AT2317" s="213" t="s">
        <v>196</v>
      </c>
      <c r="AU2317" s="213" t="s">
        <v>80</v>
      </c>
      <c r="AV2317" s="14" t="s">
        <v>202</v>
      </c>
      <c r="AW2317" s="14" t="s">
        <v>37</v>
      </c>
      <c r="AX2317" s="14" t="s">
        <v>73</v>
      </c>
      <c r="AY2317" s="213" t="s">
        <v>187</v>
      </c>
    </row>
    <row r="2318" spans="2:65" s="15" customFormat="1">
      <c r="B2318" s="220"/>
      <c r="D2318" s="221" t="s">
        <v>196</v>
      </c>
      <c r="E2318" s="222" t="s">
        <v>5</v>
      </c>
      <c r="F2318" s="223" t="s">
        <v>203</v>
      </c>
      <c r="H2318" s="224">
        <v>15</v>
      </c>
      <c r="I2318" s="225"/>
      <c r="L2318" s="220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196</v>
      </c>
      <c r="AU2318" s="229" t="s">
        <v>80</v>
      </c>
      <c r="AV2318" s="15" t="s">
        <v>194</v>
      </c>
      <c r="AW2318" s="15" t="s">
        <v>37</v>
      </c>
      <c r="AX2318" s="15" t="s">
        <v>24</v>
      </c>
      <c r="AY2318" s="229" t="s">
        <v>187</v>
      </c>
    </row>
    <row r="2319" spans="2:65" s="1" customFormat="1" ht="22.5" customHeight="1">
      <c r="B2319" s="182"/>
      <c r="C2319" s="183" t="s">
        <v>1900</v>
      </c>
      <c r="D2319" s="183" t="s">
        <v>189</v>
      </c>
      <c r="E2319" s="184" t="s">
        <v>1901</v>
      </c>
      <c r="F2319" s="185" t="s">
        <v>1885</v>
      </c>
      <c r="G2319" s="186" t="s">
        <v>305</v>
      </c>
      <c r="H2319" s="187">
        <v>1</v>
      </c>
      <c r="I2319" s="188"/>
      <c r="J2319" s="189">
        <f>ROUND(I2319*H2319,2)</f>
        <v>0</v>
      </c>
      <c r="K2319" s="185" t="s">
        <v>5</v>
      </c>
      <c r="L2319" s="42"/>
      <c r="M2319" s="190" t="s">
        <v>5</v>
      </c>
      <c r="N2319" s="191" t="s">
        <v>44</v>
      </c>
      <c r="O2319" s="43"/>
      <c r="P2319" s="192">
        <f>O2319*H2319</f>
        <v>0</v>
      </c>
      <c r="Q2319" s="192">
        <v>0</v>
      </c>
      <c r="R2319" s="192">
        <f>Q2319*H2319</f>
        <v>0</v>
      </c>
      <c r="S2319" s="192">
        <v>0</v>
      </c>
      <c r="T2319" s="193">
        <f>S2319*H2319</f>
        <v>0</v>
      </c>
      <c r="AR2319" s="25" t="s">
        <v>126</v>
      </c>
      <c r="AT2319" s="25" t="s">
        <v>189</v>
      </c>
      <c r="AU2319" s="25" t="s">
        <v>80</v>
      </c>
      <c r="AY2319" s="25" t="s">
        <v>187</v>
      </c>
      <c r="BE2319" s="194">
        <f>IF(N2319="základní",J2319,0)</f>
        <v>0</v>
      </c>
      <c r="BF2319" s="194">
        <f>IF(N2319="snížená",J2319,0)</f>
        <v>0</v>
      </c>
      <c r="BG2319" s="194">
        <f>IF(N2319="zákl. přenesená",J2319,0)</f>
        <v>0</v>
      </c>
      <c r="BH2319" s="194">
        <f>IF(N2319="sníž. přenesená",J2319,0)</f>
        <v>0</v>
      </c>
      <c r="BI2319" s="194">
        <f>IF(N2319="nulová",J2319,0)</f>
        <v>0</v>
      </c>
      <c r="BJ2319" s="25" t="s">
        <v>24</v>
      </c>
      <c r="BK2319" s="194">
        <f>ROUND(I2319*H2319,2)</f>
        <v>0</v>
      </c>
      <c r="BL2319" s="25" t="s">
        <v>126</v>
      </c>
      <c r="BM2319" s="25" t="s">
        <v>1902</v>
      </c>
    </row>
    <row r="2320" spans="2:65" s="12" customFormat="1">
      <c r="B2320" s="195"/>
      <c r="D2320" s="196" t="s">
        <v>196</v>
      </c>
      <c r="E2320" s="197" t="s">
        <v>5</v>
      </c>
      <c r="F2320" s="198" t="s">
        <v>1885</v>
      </c>
      <c r="H2320" s="199" t="s">
        <v>5</v>
      </c>
      <c r="I2320" s="200"/>
      <c r="L2320" s="195"/>
      <c r="M2320" s="201"/>
      <c r="N2320" s="202"/>
      <c r="O2320" s="202"/>
      <c r="P2320" s="202"/>
      <c r="Q2320" s="202"/>
      <c r="R2320" s="202"/>
      <c r="S2320" s="202"/>
      <c r="T2320" s="203"/>
      <c r="AT2320" s="199" t="s">
        <v>196</v>
      </c>
      <c r="AU2320" s="199" t="s">
        <v>80</v>
      </c>
      <c r="AV2320" s="12" t="s">
        <v>24</v>
      </c>
      <c r="AW2320" s="12" t="s">
        <v>37</v>
      </c>
      <c r="AX2320" s="12" t="s">
        <v>73</v>
      </c>
      <c r="AY2320" s="199" t="s">
        <v>187</v>
      </c>
    </row>
    <row r="2321" spans="2:65" s="12" customFormat="1">
      <c r="B2321" s="195"/>
      <c r="D2321" s="196" t="s">
        <v>196</v>
      </c>
      <c r="E2321" s="197" t="s">
        <v>5</v>
      </c>
      <c r="F2321" s="198" t="s">
        <v>1377</v>
      </c>
      <c r="H2321" s="199" t="s">
        <v>5</v>
      </c>
      <c r="I2321" s="200"/>
      <c r="L2321" s="195"/>
      <c r="M2321" s="201"/>
      <c r="N2321" s="202"/>
      <c r="O2321" s="202"/>
      <c r="P2321" s="202"/>
      <c r="Q2321" s="202"/>
      <c r="R2321" s="202"/>
      <c r="S2321" s="202"/>
      <c r="T2321" s="203"/>
      <c r="AT2321" s="199" t="s">
        <v>196</v>
      </c>
      <c r="AU2321" s="199" t="s">
        <v>80</v>
      </c>
      <c r="AV2321" s="12" t="s">
        <v>24</v>
      </c>
      <c r="AW2321" s="12" t="s">
        <v>37</v>
      </c>
      <c r="AX2321" s="12" t="s">
        <v>73</v>
      </c>
      <c r="AY2321" s="199" t="s">
        <v>187</v>
      </c>
    </row>
    <row r="2322" spans="2:65" s="12" customFormat="1">
      <c r="B2322" s="195"/>
      <c r="D2322" s="196" t="s">
        <v>196</v>
      </c>
      <c r="E2322" s="197" t="s">
        <v>5</v>
      </c>
      <c r="F2322" s="198" t="s">
        <v>1887</v>
      </c>
      <c r="H2322" s="199" t="s">
        <v>5</v>
      </c>
      <c r="I2322" s="200"/>
      <c r="L2322" s="195"/>
      <c r="M2322" s="201"/>
      <c r="N2322" s="202"/>
      <c r="O2322" s="202"/>
      <c r="P2322" s="202"/>
      <c r="Q2322" s="202"/>
      <c r="R2322" s="202"/>
      <c r="S2322" s="202"/>
      <c r="T2322" s="203"/>
      <c r="AT2322" s="199" t="s">
        <v>196</v>
      </c>
      <c r="AU2322" s="199" t="s">
        <v>80</v>
      </c>
      <c r="AV2322" s="12" t="s">
        <v>24</v>
      </c>
      <c r="AW2322" s="12" t="s">
        <v>37</v>
      </c>
      <c r="AX2322" s="12" t="s">
        <v>73</v>
      </c>
      <c r="AY2322" s="199" t="s">
        <v>187</v>
      </c>
    </row>
    <row r="2323" spans="2:65" s="13" customFormat="1">
      <c r="B2323" s="204"/>
      <c r="D2323" s="196" t="s">
        <v>196</v>
      </c>
      <c r="E2323" s="205" t="s">
        <v>5</v>
      </c>
      <c r="F2323" s="206" t="s">
        <v>24</v>
      </c>
      <c r="H2323" s="207">
        <v>1</v>
      </c>
      <c r="I2323" s="208"/>
      <c r="L2323" s="204"/>
      <c r="M2323" s="209"/>
      <c r="N2323" s="210"/>
      <c r="O2323" s="210"/>
      <c r="P2323" s="210"/>
      <c r="Q2323" s="210"/>
      <c r="R2323" s="210"/>
      <c r="S2323" s="210"/>
      <c r="T2323" s="211"/>
      <c r="AT2323" s="205" t="s">
        <v>196</v>
      </c>
      <c r="AU2323" s="205" t="s">
        <v>80</v>
      </c>
      <c r="AV2323" s="13" t="s">
        <v>80</v>
      </c>
      <c r="AW2323" s="13" t="s">
        <v>37</v>
      </c>
      <c r="AX2323" s="13" t="s">
        <v>73</v>
      </c>
      <c r="AY2323" s="205" t="s">
        <v>187</v>
      </c>
    </row>
    <row r="2324" spans="2:65" s="14" customFormat="1">
      <c r="B2324" s="212"/>
      <c r="D2324" s="196" t="s">
        <v>196</v>
      </c>
      <c r="E2324" s="213" t="s">
        <v>5</v>
      </c>
      <c r="F2324" s="214" t="s">
        <v>201</v>
      </c>
      <c r="H2324" s="215">
        <v>1</v>
      </c>
      <c r="I2324" s="216"/>
      <c r="L2324" s="212"/>
      <c r="M2324" s="217"/>
      <c r="N2324" s="218"/>
      <c r="O2324" s="218"/>
      <c r="P2324" s="218"/>
      <c r="Q2324" s="218"/>
      <c r="R2324" s="218"/>
      <c r="S2324" s="218"/>
      <c r="T2324" s="219"/>
      <c r="AT2324" s="213" t="s">
        <v>196</v>
      </c>
      <c r="AU2324" s="213" t="s">
        <v>80</v>
      </c>
      <c r="AV2324" s="14" t="s">
        <v>202</v>
      </c>
      <c r="AW2324" s="14" t="s">
        <v>37</v>
      </c>
      <c r="AX2324" s="14" t="s">
        <v>73</v>
      </c>
      <c r="AY2324" s="213" t="s">
        <v>187</v>
      </c>
    </row>
    <row r="2325" spans="2:65" s="15" customFormat="1">
      <c r="B2325" s="220"/>
      <c r="D2325" s="221" t="s">
        <v>196</v>
      </c>
      <c r="E2325" s="222" t="s">
        <v>5</v>
      </c>
      <c r="F2325" s="223" t="s">
        <v>203</v>
      </c>
      <c r="H2325" s="224">
        <v>1</v>
      </c>
      <c r="I2325" s="225"/>
      <c r="L2325" s="220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196</v>
      </c>
      <c r="AU2325" s="229" t="s">
        <v>80</v>
      </c>
      <c r="AV2325" s="15" t="s">
        <v>194</v>
      </c>
      <c r="AW2325" s="15" t="s">
        <v>37</v>
      </c>
      <c r="AX2325" s="15" t="s">
        <v>24</v>
      </c>
      <c r="AY2325" s="229" t="s">
        <v>187</v>
      </c>
    </row>
    <row r="2326" spans="2:65" s="1" customFormat="1" ht="22.5" customHeight="1">
      <c r="B2326" s="182"/>
      <c r="C2326" s="183" t="s">
        <v>1903</v>
      </c>
      <c r="D2326" s="183" t="s">
        <v>189</v>
      </c>
      <c r="E2326" s="184" t="s">
        <v>1904</v>
      </c>
      <c r="F2326" s="185" t="s">
        <v>1905</v>
      </c>
      <c r="G2326" s="186" t="s">
        <v>305</v>
      </c>
      <c r="H2326" s="187">
        <v>3</v>
      </c>
      <c r="I2326" s="188"/>
      <c r="J2326" s="189">
        <f>ROUND(I2326*H2326,2)</f>
        <v>0</v>
      </c>
      <c r="K2326" s="185" t="s">
        <v>5</v>
      </c>
      <c r="L2326" s="42"/>
      <c r="M2326" s="190" t="s">
        <v>5</v>
      </c>
      <c r="N2326" s="191" t="s">
        <v>44</v>
      </c>
      <c r="O2326" s="43"/>
      <c r="P2326" s="192">
        <f>O2326*H2326</f>
        <v>0</v>
      </c>
      <c r="Q2326" s="192">
        <v>0</v>
      </c>
      <c r="R2326" s="192">
        <f>Q2326*H2326</f>
        <v>0</v>
      </c>
      <c r="S2326" s="192">
        <v>0</v>
      </c>
      <c r="T2326" s="193">
        <f>S2326*H2326</f>
        <v>0</v>
      </c>
      <c r="AR2326" s="25" t="s">
        <v>126</v>
      </c>
      <c r="AT2326" s="25" t="s">
        <v>189</v>
      </c>
      <c r="AU2326" s="25" t="s">
        <v>80</v>
      </c>
      <c r="AY2326" s="25" t="s">
        <v>187</v>
      </c>
      <c r="BE2326" s="194">
        <f>IF(N2326="základní",J2326,0)</f>
        <v>0</v>
      </c>
      <c r="BF2326" s="194">
        <f>IF(N2326="snížená",J2326,0)</f>
        <v>0</v>
      </c>
      <c r="BG2326" s="194">
        <f>IF(N2326="zákl. přenesená",J2326,0)</f>
        <v>0</v>
      </c>
      <c r="BH2326" s="194">
        <f>IF(N2326="sníž. přenesená",J2326,0)</f>
        <v>0</v>
      </c>
      <c r="BI2326" s="194">
        <f>IF(N2326="nulová",J2326,0)</f>
        <v>0</v>
      </c>
      <c r="BJ2326" s="25" t="s">
        <v>24</v>
      </c>
      <c r="BK2326" s="194">
        <f>ROUND(I2326*H2326,2)</f>
        <v>0</v>
      </c>
      <c r="BL2326" s="25" t="s">
        <v>126</v>
      </c>
      <c r="BM2326" s="25" t="s">
        <v>1906</v>
      </c>
    </row>
    <row r="2327" spans="2:65" s="12" customFormat="1">
      <c r="B2327" s="195"/>
      <c r="D2327" s="196" t="s">
        <v>196</v>
      </c>
      <c r="E2327" s="197" t="s">
        <v>5</v>
      </c>
      <c r="F2327" s="198" t="s">
        <v>1907</v>
      </c>
      <c r="H2327" s="199" t="s">
        <v>5</v>
      </c>
      <c r="I2327" s="200"/>
      <c r="L2327" s="195"/>
      <c r="M2327" s="201"/>
      <c r="N2327" s="202"/>
      <c r="O2327" s="202"/>
      <c r="P2327" s="202"/>
      <c r="Q2327" s="202"/>
      <c r="R2327" s="202"/>
      <c r="S2327" s="202"/>
      <c r="T2327" s="203"/>
      <c r="AT2327" s="199" t="s">
        <v>196</v>
      </c>
      <c r="AU2327" s="199" t="s">
        <v>80</v>
      </c>
      <c r="AV2327" s="12" t="s">
        <v>24</v>
      </c>
      <c r="AW2327" s="12" t="s">
        <v>37</v>
      </c>
      <c r="AX2327" s="12" t="s">
        <v>73</v>
      </c>
      <c r="AY2327" s="199" t="s">
        <v>187</v>
      </c>
    </row>
    <row r="2328" spans="2:65" s="12" customFormat="1">
      <c r="B2328" s="195"/>
      <c r="D2328" s="196" t="s">
        <v>196</v>
      </c>
      <c r="E2328" s="197" t="s">
        <v>5</v>
      </c>
      <c r="F2328" s="198" t="s">
        <v>1377</v>
      </c>
      <c r="H2328" s="199" t="s">
        <v>5</v>
      </c>
      <c r="I2328" s="200"/>
      <c r="L2328" s="195"/>
      <c r="M2328" s="201"/>
      <c r="N2328" s="202"/>
      <c r="O2328" s="202"/>
      <c r="P2328" s="202"/>
      <c r="Q2328" s="202"/>
      <c r="R2328" s="202"/>
      <c r="S2328" s="202"/>
      <c r="T2328" s="203"/>
      <c r="AT2328" s="199" t="s">
        <v>196</v>
      </c>
      <c r="AU2328" s="199" t="s">
        <v>80</v>
      </c>
      <c r="AV2328" s="12" t="s">
        <v>24</v>
      </c>
      <c r="AW2328" s="12" t="s">
        <v>37</v>
      </c>
      <c r="AX2328" s="12" t="s">
        <v>73</v>
      </c>
      <c r="AY2328" s="199" t="s">
        <v>187</v>
      </c>
    </row>
    <row r="2329" spans="2:65" s="12" customFormat="1">
      <c r="B2329" s="195"/>
      <c r="D2329" s="196" t="s">
        <v>196</v>
      </c>
      <c r="E2329" s="197" t="s">
        <v>5</v>
      </c>
      <c r="F2329" s="198" t="s">
        <v>1908</v>
      </c>
      <c r="H2329" s="199" t="s">
        <v>5</v>
      </c>
      <c r="I2329" s="200"/>
      <c r="L2329" s="195"/>
      <c r="M2329" s="201"/>
      <c r="N2329" s="202"/>
      <c r="O2329" s="202"/>
      <c r="P2329" s="202"/>
      <c r="Q2329" s="202"/>
      <c r="R2329" s="202"/>
      <c r="S2329" s="202"/>
      <c r="T2329" s="203"/>
      <c r="AT2329" s="199" t="s">
        <v>196</v>
      </c>
      <c r="AU2329" s="199" t="s">
        <v>80</v>
      </c>
      <c r="AV2329" s="12" t="s">
        <v>24</v>
      </c>
      <c r="AW2329" s="12" t="s">
        <v>37</v>
      </c>
      <c r="AX2329" s="12" t="s">
        <v>73</v>
      </c>
      <c r="AY2329" s="199" t="s">
        <v>187</v>
      </c>
    </row>
    <row r="2330" spans="2:65" s="13" customFormat="1">
      <c r="B2330" s="204"/>
      <c r="D2330" s="196" t="s">
        <v>196</v>
      </c>
      <c r="E2330" s="205" t="s">
        <v>5</v>
      </c>
      <c r="F2330" s="206" t="s">
        <v>202</v>
      </c>
      <c r="H2330" s="207">
        <v>3</v>
      </c>
      <c r="I2330" s="208"/>
      <c r="L2330" s="204"/>
      <c r="M2330" s="209"/>
      <c r="N2330" s="210"/>
      <c r="O2330" s="210"/>
      <c r="P2330" s="210"/>
      <c r="Q2330" s="210"/>
      <c r="R2330" s="210"/>
      <c r="S2330" s="210"/>
      <c r="T2330" s="211"/>
      <c r="AT2330" s="205" t="s">
        <v>196</v>
      </c>
      <c r="AU2330" s="205" t="s">
        <v>80</v>
      </c>
      <c r="AV2330" s="13" t="s">
        <v>80</v>
      </c>
      <c r="AW2330" s="13" t="s">
        <v>37</v>
      </c>
      <c r="AX2330" s="13" t="s">
        <v>73</v>
      </c>
      <c r="AY2330" s="205" t="s">
        <v>187</v>
      </c>
    </row>
    <row r="2331" spans="2:65" s="14" customFormat="1">
      <c r="B2331" s="212"/>
      <c r="D2331" s="196" t="s">
        <v>196</v>
      </c>
      <c r="E2331" s="213" t="s">
        <v>5</v>
      </c>
      <c r="F2331" s="214" t="s">
        <v>201</v>
      </c>
      <c r="H2331" s="215">
        <v>3</v>
      </c>
      <c r="I2331" s="216"/>
      <c r="L2331" s="212"/>
      <c r="M2331" s="217"/>
      <c r="N2331" s="218"/>
      <c r="O2331" s="218"/>
      <c r="P2331" s="218"/>
      <c r="Q2331" s="218"/>
      <c r="R2331" s="218"/>
      <c r="S2331" s="218"/>
      <c r="T2331" s="219"/>
      <c r="AT2331" s="213" t="s">
        <v>196</v>
      </c>
      <c r="AU2331" s="213" t="s">
        <v>80</v>
      </c>
      <c r="AV2331" s="14" t="s">
        <v>202</v>
      </c>
      <c r="AW2331" s="14" t="s">
        <v>37</v>
      </c>
      <c r="AX2331" s="14" t="s">
        <v>73</v>
      </c>
      <c r="AY2331" s="213" t="s">
        <v>187</v>
      </c>
    </row>
    <row r="2332" spans="2:65" s="15" customFormat="1">
      <c r="B2332" s="220"/>
      <c r="D2332" s="221" t="s">
        <v>196</v>
      </c>
      <c r="E2332" s="222" t="s">
        <v>5</v>
      </c>
      <c r="F2332" s="223" t="s">
        <v>203</v>
      </c>
      <c r="H2332" s="224">
        <v>3</v>
      </c>
      <c r="I2332" s="225"/>
      <c r="L2332" s="220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196</v>
      </c>
      <c r="AU2332" s="229" t="s">
        <v>80</v>
      </c>
      <c r="AV2332" s="15" t="s">
        <v>194</v>
      </c>
      <c r="AW2332" s="15" t="s">
        <v>37</v>
      </c>
      <c r="AX2332" s="15" t="s">
        <v>24</v>
      </c>
      <c r="AY2332" s="229" t="s">
        <v>187</v>
      </c>
    </row>
    <row r="2333" spans="2:65" s="1" customFormat="1" ht="22.5" customHeight="1">
      <c r="B2333" s="182"/>
      <c r="C2333" s="183" t="s">
        <v>1909</v>
      </c>
      <c r="D2333" s="183" t="s">
        <v>189</v>
      </c>
      <c r="E2333" s="184" t="s">
        <v>1910</v>
      </c>
      <c r="F2333" s="185" t="s">
        <v>1911</v>
      </c>
      <c r="G2333" s="186" t="s">
        <v>305</v>
      </c>
      <c r="H2333" s="187">
        <v>1</v>
      </c>
      <c r="I2333" s="188"/>
      <c r="J2333" s="189">
        <f>ROUND(I2333*H2333,2)</f>
        <v>0</v>
      </c>
      <c r="K2333" s="185" t="s">
        <v>5</v>
      </c>
      <c r="L2333" s="42"/>
      <c r="M2333" s="190" t="s">
        <v>5</v>
      </c>
      <c r="N2333" s="191" t="s">
        <v>44</v>
      </c>
      <c r="O2333" s="43"/>
      <c r="P2333" s="192">
        <f>O2333*H2333</f>
        <v>0</v>
      </c>
      <c r="Q2333" s="192">
        <v>0</v>
      </c>
      <c r="R2333" s="192">
        <f>Q2333*H2333</f>
        <v>0</v>
      </c>
      <c r="S2333" s="192">
        <v>0</v>
      </c>
      <c r="T2333" s="193">
        <f>S2333*H2333</f>
        <v>0</v>
      </c>
      <c r="AR2333" s="25" t="s">
        <v>126</v>
      </c>
      <c r="AT2333" s="25" t="s">
        <v>189</v>
      </c>
      <c r="AU2333" s="25" t="s">
        <v>80</v>
      </c>
      <c r="AY2333" s="25" t="s">
        <v>187</v>
      </c>
      <c r="BE2333" s="194">
        <f>IF(N2333="základní",J2333,0)</f>
        <v>0</v>
      </c>
      <c r="BF2333" s="194">
        <f>IF(N2333="snížená",J2333,0)</f>
        <v>0</v>
      </c>
      <c r="BG2333" s="194">
        <f>IF(N2333="zákl. přenesená",J2333,0)</f>
        <v>0</v>
      </c>
      <c r="BH2333" s="194">
        <f>IF(N2333="sníž. přenesená",J2333,0)</f>
        <v>0</v>
      </c>
      <c r="BI2333" s="194">
        <f>IF(N2333="nulová",J2333,0)</f>
        <v>0</v>
      </c>
      <c r="BJ2333" s="25" t="s">
        <v>24</v>
      </c>
      <c r="BK2333" s="194">
        <f>ROUND(I2333*H2333,2)</f>
        <v>0</v>
      </c>
      <c r="BL2333" s="25" t="s">
        <v>126</v>
      </c>
      <c r="BM2333" s="25" t="s">
        <v>1912</v>
      </c>
    </row>
    <row r="2334" spans="2:65" s="12" customFormat="1">
      <c r="B2334" s="195"/>
      <c r="D2334" s="196" t="s">
        <v>196</v>
      </c>
      <c r="E2334" s="197" t="s">
        <v>5</v>
      </c>
      <c r="F2334" s="198" t="s">
        <v>1907</v>
      </c>
      <c r="H2334" s="199" t="s">
        <v>5</v>
      </c>
      <c r="I2334" s="200"/>
      <c r="L2334" s="195"/>
      <c r="M2334" s="201"/>
      <c r="N2334" s="202"/>
      <c r="O2334" s="202"/>
      <c r="P2334" s="202"/>
      <c r="Q2334" s="202"/>
      <c r="R2334" s="202"/>
      <c r="S2334" s="202"/>
      <c r="T2334" s="203"/>
      <c r="AT2334" s="199" t="s">
        <v>196</v>
      </c>
      <c r="AU2334" s="199" t="s">
        <v>80</v>
      </c>
      <c r="AV2334" s="12" t="s">
        <v>24</v>
      </c>
      <c r="AW2334" s="12" t="s">
        <v>37</v>
      </c>
      <c r="AX2334" s="12" t="s">
        <v>73</v>
      </c>
      <c r="AY2334" s="199" t="s">
        <v>187</v>
      </c>
    </row>
    <row r="2335" spans="2:65" s="12" customFormat="1">
      <c r="B2335" s="195"/>
      <c r="D2335" s="196" t="s">
        <v>196</v>
      </c>
      <c r="E2335" s="197" t="s">
        <v>5</v>
      </c>
      <c r="F2335" s="198" t="s">
        <v>1377</v>
      </c>
      <c r="H2335" s="199" t="s">
        <v>5</v>
      </c>
      <c r="I2335" s="200"/>
      <c r="L2335" s="195"/>
      <c r="M2335" s="201"/>
      <c r="N2335" s="202"/>
      <c r="O2335" s="202"/>
      <c r="P2335" s="202"/>
      <c r="Q2335" s="202"/>
      <c r="R2335" s="202"/>
      <c r="S2335" s="202"/>
      <c r="T2335" s="203"/>
      <c r="AT2335" s="199" t="s">
        <v>196</v>
      </c>
      <c r="AU2335" s="199" t="s">
        <v>80</v>
      </c>
      <c r="AV2335" s="12" t="s">
        <v>24</v>
      </c>
      <c r="AW2335" s="12" t="s">
        <v>37</v>
      </c>
      <c r="AX2335" s="12" t="s">
        <v>73</v>
      </c>
      <c r="AY2335" s="199" t="s">
        <v>187</v>
      </c>
    </row>
    <row r="2336" spans="2:65" s="12" customFormat="1">
      <c r="B2336" s="195"/>
      <c r="D2336" s="196" t="s">
        <v>196</v>
      </c>
      <c r="E2336" s="197" t="s">
        <v>5</v>
      </c>
      <c r="F2336" s="198" t="s">
        <v>1913</v>
      </c>
      <c r="H2336" s="199" t="s">
        <v>5</v>
      </c>
      <c r="I2336" s="200"/>
      <c r="L2336" s="195"/>
      <c r="M2336" s="201"/>
      <c r="N2336" s="202"/>
      <c r="O2336" s="202"/>
      <c r="P2336" s="202"/>
      <c r="Q2336" s="202"/>
      <c r="R2336" s="202"/>
      <c r="S2336" s="202"/>
      <c r="T2336" s="203"/>
      <c r="AT2336" s="199" t="s">
        <v>196</v>
      </c>
      <c r="AU2336" s="199" t="s">
        <v>80</v>
      </c>
      <c r="AV2336" s="12" t="s">
        <v>24</v>
      </c>
      <c r="AW2336" s="12" t="s">
        <v>37</v>
      </c>
      <c r="AX2336" s="12" t="s">
        <v>73</v>
      </c>
      <c r="AY2336" s="199" t="s">
        <v>187</v>
      </c>
    </row>
    <row r="2337" spans="2:65" s="13" customFormat="1">
      <c r="B2337" s="204"/>
      <c r="D2337" s="196" t="s">
        <v>196</v>
      </c>
      <c r="E2337" s="205" t="s">
        <v>5</v>
      </c>
      <c r="F2337" s="206" t="s">
        <v>24</v>
      </c>
      <c r="H2337" s="207">
        <v>1</v>
      </c>
      <c r="I2337" s="208"/>
      <c r="L2337" s="204"/>
      <c r="M2337" s="209"/>
      <c r="N2337" s="210"/>
      <c r="O2337" s="210"/>
      <c r="P2337" s="210"/>
      <c r="Q2337" s="210"/>
      <c r="R2337" s="210"/>
      <c r="S2337" s="210"/>
      <c r="T2337" s="211"/>
      <c r="AT2337" s="205" t="s">
        <v>196</v>
      </c>
      <c r="AU2337" s="205" t="s">
        <v>80</v>
      </c>
      <c r="AV2337" s="13" t="s">
        <v>80</v>
      </c>
      <c r="AW2337" s="13" t="s">
        <v>37</v>
      </c>
      <c r="AX2337" s="13" t="s">
        <v>73</v>
      </c>
      <c r="AY2337" s="205" t="s">
        <v>187</v>
      </c>
    </row>
    <row r="2338" spans="2:65" s="14" customFormat="1">
      <c r="B2338" s="212"/>
      <c r="D2338" s="196" t="s">
        <v>196</v>
      </c>
      <c r="E2338" s="213" t="s">
        <v>5</v>
      </c>
      <c r="F2338" s="214" t="s">
        <v>201</v>
      </c>
      <c r="H2338" s="215">
        <v>1</v>
      </c>
      <c r="I2338" s="216"/>
      <c r="L2338" s="212"/>
      <c r="M2338" s="217"/>
      <c r="N2338" s="218"/>
      <c r="O2338" s="218"/>
      <c r="P2338" s="218"/>
      <c r="Q2338" s="218"/>
      <c r="R2338" s="218"/>
      <c r="S2338" s="218"/>
      <c r="T2338" s="219"/>
      <c r="AT2338" s="213" t="s">
        <v>196</v>
      </c>
      <c r="AU2338" s="213" t="s">
        <v>80</v>
      </c>
      <c r="AV2338" s="14" t="s">
        <v>202</v>
      </c>
      <c r="AW2338" s="14" t="s">
        <v>37</v>
      </c>
      <c r="AX2338" s="14" t="s">
        <v>73</v>
      </c>
      <c r="AY2338" s="213" t="s">
        <v>187</v>
      </c>
    </row>
    <row r="2339" spans="2:65" s="15" customFormat="1">
      <c r="B2339" s="220"/>
      <c r="D2339" s="221" t="s">
        <v>196</v>
      </c>
      <c r="E2339" s="222" t="s">
        <v>5</v>
      </c>
      <c r="F2339" s="223" t="s">
        <v>203</v>
      </c>
      <c r="H2339" s="224">
        <v>1</v>
      </c>
      <c r="I2339" s="225"/>
      <c r="L2339" s="220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196</v>
      </c>
      <c r="AU2339" s="229" t="s">
        <v>80</v>
      </c>
      <c r="AV2339" s="15" t="s">
        <v>194</v>
      </c>
      <c r="AW2339" s="15" t="s">
        <v>37</v>
      </c>
      <c r="AX2339" s="15" t="s">
        <v>24</v>
      </c>
      <c r="AY2339" s="229" t="s">
        <v>187</v>
      </c>
    </row>
    <row r="2340" spans="2:65" s="1" customFormat="1" ht="22.5" customHeight="1">
      <c r="B2340" s="182"/>
      <c r="C2340" s="183" t="s">
        <v>1914</v>
      </c>
      <c r="D2340" s="183" t="s">
        <v>189</v>
      </c>
      <c r="E2340" s="184" t="s">
        <v>1915</v>
      </c>
      <c r="F2340" s="185" t="s">
        <v>1916</v>
      </c>
      <c r="G2340" s="186" t="s">
        <v>305</v>
      </c>
      <c r="H2340" s="187">
        <v>2</v>
      </c>
      <c r="I2340" s="188"/>
      <c r="J2340" s="189">
        <f>ROUND(I2340*H2340,2)</f>
        <v>0</v>
      </c>
      <c r="K2340" s="185" t="s">
        <v>5</v>
      </c>
      <c r="L2340" s="42"/>
      <c r="M2340" s="190" t="s">
        <v>5</v>
      </c>
      <c r="N2340" s="191" t="s">
        <v>44</v>
      </c>
      <c r="O2340" s="43"/>
      <c r="P2340" s="192">
        <f>O2340*H2340</f>
        <v>0</v>
      </c>
      <c r="Q2340" s="192">
        <v>0</v>
      </c>
      <c r="R2340" s="192">
        <f>Q2340*H2340</f>
        <v>0</v>
      </c>
      <c r="S2340" s="192">
        <v>0</v>
      </c>
      <c r="T2340" s="193">
        <f>S2340*H2340</f>
        <v>0</v>
      </c>
      <c r="AR2340" s="25" t="s">
        <v>126</v>
      </c>
      <c r="AT2340" s="25" t="s">
        <v>189</v>
      </c>
      <c r="AU2340" s="25" t="s">
        <v>80</v>
      </c>
      <c r="AY2340" s="25" t="s">
        <v>187</v>
      </c>
      <c r="BE2340" s="194">
        <f>IF(N2340="základní",J2340,0)</f>
        <v>0</v>
      </c>
      <c r="BF2340" s="194">
        <f>IF(N2340="snížená",J2340,0)</f>
        <v>0</v>
      </c>
      <c r="BG2340" s="194">
        <f>IF(N2340="zákl. přenesená",J2340,0)</f>
        <v>0</v>
      </c>
      <c r="BH2340" s="194">
        <f>IF(N2340="sníž. přenesená",J2340,0)</f>
        <v>0</v>
      </c>
      <c r="BI2340" s="194">
        <f>IF(N2340="nulová",J2340,0)</f>
        <v>0</v>
      </c>
      <c r="BJ2340" s="25" t="s">
        <v>24</v>
      </c>
      <c r="BK2340" s="194">
        <f>ROUND(I2340*H2340,2)</f>
        <v>0</v>
      </c>
      <c r="BL2340" s="25" t="s">
        <v>126</v>
      </c>
      <c r="BM2340" s="25" t="s">
        <v>1917</v>
      </c>
    </row>
    <row r="2341" spans="2:65" s="12" customFormat="1">
      <c r="B2341" s="195"/>
      <c r="D2341" s="196" t="s">
        <v>196</v>
      </c>
      <c r="E2341" s="197" t="s">
        <v>5</v>
      </c>
      <c r="F2341" s="198" t="s">
        <v>1907</v>
      </c>
      <c r="H2341" s="199" t="s">
        <v>5</v>
      </c>
      <c r="I2341" s="200"/>
      <c r="L2341" s="195"/>
      <c r="M2341" s="201"/>
      <c r="N2341" s="202"/>
      <c r="O2341" s="202"/>
      <c r="P2341" s="202"/>
      <c r="Q2341" s="202"/>
      <c r="R2341" s="202"/>
      <c r="S2341" s="202"/>
      <c r="T2341" s="203"/>
      <c r="AT2341" s="199" t="s">
        <v>196</v>
      </c>
      <c r="AU2341" s="199" t="s">
        <v>80</v>
      </c>
      <c r="AV2341" s="12" t="s">
        <v>24</v>
      </c>
      <c r="AW2341" s="12" t="s">
        <v>37</v>
      </c>
      <c r="AX2341" s="12" t="s">
        <v>73</v>
      </c>
      <c r="AY2341" s="199" t="s">
        <v>187</v>
      </c>
    </row>
    <row r="2342" spans="2:65" s="12" customFormat="1">
      <c r="B2342" s="195"/>
      <c r="D2342" s="196" t="s">
        <v>196</v>
      </c>
      <c r="E2342" s="197" t="s">
        <v>5</v>
      </c>
      <c r="F2342" s="198" t="s">
        <v>1377</v>
      </c>
      <c r="H2342" s="199" t="s">
        <v>5</v>
      </c>
      <c r="I2342" s="200"/>
      <c r="L2342" s="195"/>
      <c r="M2342" s="201"/>
      <c r="N2342" s="202"/>
      <c r="O2342" s="202"/>
      <c r="P2342" s="202"/>
      <c r="Q2342" s="202"/>
      <c r="R2342" s="202"/>
      <c r="S2342" s="202"/>
      <c r="T2342" s="203"/>
      <c r="AT2342" s="199" t="s">
        <v>196</v>
      </c>
      <c r="AU2342" s="199" t="s">
        <v>80</v>
      </c>
      <c r="AV2342" s="12" t="s">
        <v>24</v>
      </c>
      <c r="AW2342" s="12" t="s">
        <v>37</v>
      </c>
      <c r="AX2342" s="12" t="s">
        <v>73</v>
      </c>
      <c r="AY2342" s="199" t="s">
        <v>187</v>
      </c>
    </row>
    <row r="2343" spans="2:65" s="12" customFormat="1">
      <c r="B2343" s="195"/>
      <c r="D2343" s="196" t="s">
        <v>196</v>
      </c>
      <c r="E2343" s="197" t="s">
        <v>5</v>
      </c>
      <c r="F2343" s="198" t="s">
        <v>1918</v>
      </c>
      <c r="H2343" s="199" t="s">
        <v>5</v>
      </c>
      <c r="I2343" s="200"/>
      <c r="L2343" s="195"/>
      <c r="M2343" s="201"/>
      <c r="N2343" s="202"/>
      <c r="O2343" s="202"/>
      <c r="P2343" s="202"/>
      <c r="Q2343" s="202"/>
      <c r="R2343" s="202"/>
      <c r="S2343" s="202"/>
      <c r="T2343" s="203"/>
      <c r="AT2343" s="199" t="s">
        <v>196</v>
      </c>
      <c r="AU2343" s="199" t="s">
        <v>80</v>
      </c>
      <c r="AV2343" s="12" t="s">
        <v>24</v>
      </c>
      <c r="AW2343" s="12" t="s">
        <v>37</v>
      </c>
      <c r="AX2343" s="12" t="s">
        <v>73</v>
      </c>
      <c r="AY2343" s="199" t="s">
        <v>187</v>
      </c>
    </row>
    <row r="2344" spans="2:65" s="13" customFormat="1">
      <c r="B2344" s="204"/>
      <c r="D2344" s="196" t="s">
        <v>196</v>
      </c>
      <c r="E2344" s="205" t="s">
        <v>5</v>
      </c>
      <c r="F2344" s="206" t="s">
        <v>80</v>
      </c>
      <c r="H2344" s="207">
        <v>2</v>
      </c>
      <c r="I2344" s="208"/>
      <c r="L2344" s="204"/>
      <c r="M2344" s="209"/>
      <c r="N2344" s="210"/>
      <c r="O2344" s="210"/>
      <c r="P2344" s="210"/>
      <c r="Q2344" s="210"/>
      <c r="R2344" s="210"/>
      <c r="S2344" s="210"/>
      <c r="T2344" s="211"/>
      <c r="AT2344" s="205" t="s">
        <v>196</v>
      </c>
      <c r="AU2344" s="205" t="s">
        <v>80</v>
      </c>
      <c r="AV2344" s="13" t="s">
        <v>80</v>
      </c>
      <c r="AW2344" s="13" t="s">
        <v>37</v>
      </c>
      <c r="AX2344" s="13" t="s">
        <v>73</v>
      </c>
      <c r="AY2344" s="205" t="s">
        <v>187</v>
      </c>
    </row>
    <row r="2345" spans="2:65" s="14" customFormat="1">
      <c r="B2345" s="212"/>
      <c r="D2345" s="196" t="s">
        <v>196</v>
      </c>
      <c r="E2345" s="213" t="s">
        <v>5</v>
      </c>
      <c r="F2345" s="214" t="s">
        <v>201</v>
      </c>
      <c r="H2345" s="215">
        <v>2</v>
      </c>
      <c r="I2345" s="216"/>
      <c r="L2345" s="212"/>
      <c r="M2345" s="217"/>
      <c r="N2345" s="218"/>
      <c r="O2345" s="218"/>
      <c r="P2345" s="218"/>
      <c r="Q2345" s="218"/>
      <c r="R2345" s="218"/>
      <c r="S2345" s="218"/>
      <c r="T2345" s="219"/>
      <c r="AT2345" s="213" t="s">
        <v>196</v>
      </c>
      <c r="AU2345" s="213" t="s">
        <v>80</v>
      </c>
      <c r="AV2345" s="14" t="s">
        <v>202</v>
      </c>
      <c r="AW2345" s="14" t="s">
        <v>37</v>
      </c>
      <c r="AX2345" s="14" t="s">
        <v>73</v>
      </c>
      <c r="AY2345" s="213" t="s">
        <v>187</v>
      </c>
    </row>
    <row r="2346" spans="2:65" s="15" customFormat="1">
      <c r="B2346" s="220"/>
      <c r="D2346" s="221" t="s">
        <v>196</v>
      </c>
      <c r="E2346" s="222" t="s">
        <v>5</v>
      </c>
      <c r="F2346" s="223" t="s">
        <v>203</v>
      </c>
      <c r="H2346" s="224">
        <v>2</v>
      </c>
      <c r="I2346" s="225"/>
      <c r="L2346" s="220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196</v>
      </c>
      <c r="AU2346" s="229" t="s">
        <v>80</v>
      </c>
      <c r="AV2346" s="15" t="s">
        <v>194</v>
      </c>
      <c r="AW2346" s="15" t="s">
        <v>37</v>
      </c>
      <c r="AX2346" s="15" t="s">
        <v>24</v>
      </c>
      <c r="AY2346" s="229" t="s">
        <v>187</v>
      </c>
    </row>
    <row r="2347" spans="2:65" s="1" customFormat="1" ht="22.5" customHeight="1">
      <c r="B2347" s="182"/>
      <c r="C2347" s="183" t="s">
        <v>1919</v>
      </c>
      <c r="D2347" s="183" t="s">
        <v>189</v>
      </c>
      <c r="E2347" s="184" t="s">
        <v>1920</v>
      </c>
      <c r="F2347" s="185" t="s">
        <v>1921</v>
      </c>
      <c r="G2347" s="186" t="s">
        <v>305</v>
      </c>
      <c r="H2347" s="187">
        <v>4</v>
      </c>
      <c r="I2347" s="188"/>
      <c r="J2347" s="189">
        <f>ROUND(I2347*H2347,2)</f>
        <v>0</v>
      </c>
      <c r="K2347" s="185" t="s">
        <v>5</v>
      </c>
      <c r="L2347" s="42"/>
      <c r="M2347" s="190" t="s">
        <v>5</v>
      </c>
      <c r="N2347" s="191" t="s">
        <v>44</v>
      </c>
      <c r="O2347" s="43"/>
      <c r="P2347" s="192">
        <f>O2347*H2347</f>
        <v>0</v>
      </c>
      <c r="Q2347" s="192">
        <v>0</v>
      </c>
      <c r="R2347" s="192">
        <f>Q2347*H2347</f>
        <v>0</v>
      </c>
      <c r="S2347" s="192">
        <v>0</v>
      </c>
      <c r="T2347" s="193">
        <f>S2347*H2347</f>
        <v>0</v>
      </c>
      <c r="AR2347" s="25" t="s">
        <v>126</v>
      </c>
      <c r="AT2347" s="25" t="s">
        <v>189</v>
      </c>
      <c r="AU2347" s="25" t="s">
        <v>80</v>
      </c>
      <c r="AY2347" s="25" t="s">
        <v>187</v>
      </c>
      <c r="BE2347" s="194">
        <f>IF(N2347="základní",J2347,0)</f>
        <v>0</v>
      </c>
      <c r="BF2347" s="194">
        <f>IF(N2347="snížená",J2347,0)</f>
        <v>0</v>
      </c>
      <c r="BG2347" s="194">
        <f>IF(N2347="zákl. přenesená",J2347,0)</f>
        <v>0</v>
      </c>
      <c r="BH2347" s="194">
        <f>IF(N2347="sníž. přenesená",J2347,0)</f>
        <v>0</v>
      </c>
      <c r="BI2347" s="194">
        <f>IF(N2347="nulová",J2347,0)</f>
        <v>0</v>
      </c>
      <c r="BJ2347" s="25" t="s">
        <v>24</v>
      </c>
      <c r="BK2347" s="194">
        <f>ROUND(I2347*H2347,2)</f>
        <v>0</v>
      </c>
      <c r="BL2347" s="25" t="s">
        <v>126</v>
      </c>
      <c r="BM2347" s="25" t="s">
        <v>1922</v>
      </c>
    </row>
    <row r="2348" spans="2:65" s="12" customFormat="1">
      <c r="B2348" s="195"/>
      <c r="D2348" s="196" t="s">
        <v>196</v>
      </c>
      <c r="E2348" s="197" t="s">
        <v>5</v>
      </c>
      <c r="F2348" s="198" t="s">
        <v>1907</v>
      </c>
      <c r="H2348" s="199" t="s">
        <v>5</v>
      </c>
      <c r="I2348" s="200"/>
      <c r="L2348" s="195"/>
      <c r="M2348" s="201"/>
      <c r="N2348" s="202"/>
      <c r="O2348" s="202"/>
      <c r="P2348" s="202"/>
      <c r="Q2348" s="202"/>
      <c r="R2348" s="202"/>
      <c r="S2348" s="202"/>
      <c r="T2348" s="203"/>
      <c r="AT2348" s="199" t="s">
        <v>196</v>
      </c>
      <c r="AU2348" s="199" t="s">
        <v>80</v>
      </c>
      <c r="AV2348" s="12" t="s">
        <v>24</v>
      </c>
      <c r="AW2348" s="12" t="s">
        <v>37</v>
      </c>
      <c r="AX2348" s="12" t="s">
        <v>73</v>
      </c>
      <c r="AY2348" s="199" t="s">
        <v>187</v>
      </c>
    </row>
    <row r="2349" spans="2:65" s="12" customFormat="1">
      <c r="B2349" s="195"/>
      <c r="D2349" s="196" t="s">
        <v>196</v>
      </c>
      <c r="E2349" s="197" t="s">
        <v>5</v>
      </c>
      <c r="F2349" s="198" t="s">
        <v>1377</v>
      </c>
      <c r="H2349" s="199" t="s">
        <v>5</v>
      </c>
      <c r="I2349" s="200"/>
      <c r="L2349" s="195"/>
      <c r="M2349" s="201"/>
      <c r="N2349" s="202"/>
      <c r="O2349" s="202"/>
      <c r="P2349" s="202"/>
      <c r="Q2349" s="202"/>
      <c r="R2349" s="202"/>
      <c r="S2349" s="202"/>
      <c r="T2349" s="203"/>
      <c r="AT2349" s="199" t="s">
        <v>196</v>
      </c>
      <c r="AU2349" s="199" t="s">
        <v>80</v>
      </c>
      <c r="AV2349" s="12" t="s">
        <v>24</v>
      </c>
      <c r="AW2349" s="12" t="s">
        <v>37</v>
      </c>
      <c r="AX2349" s="12" t="s">
        <v>73</v>
      </c>
      <c r="AY2349" s="199" t="s">
        <v>187</v>
      </c>
    </row>
    <row r="2350" spans="2:65" s="12" customFormat="1">
      <c r="B2350" s="195"/>
      <c r="D2350" s="196" t="s">
        <v>196</v>
      </c>
      <c r="E2350" s="197" t="s">
        <v>5</v>
      </c>
      <c r="F2350" s="198" t="s">
        <v>1923</v>
      </c>
      <c r="H2350" s="199" t="s">
        <v>5</v>
      </c>
      <c r="I2350" s="200"/>
      <c r="L2350" s="195"/>
      <c r="M2350" s="201"/>
      <c r="N2350" s="202"/>
      <c r="O2350" s="202"/>
      <c r="P2350" s="202"/>
      <c r="Q2350" s="202"/>
      <c r="R2350" s="202"/>
      <c r="S2350" s="202"/>
      <c r="T2350" s="203"/>
      <c r="AT2350" s="199" t="s">
        <v>196</v>
      </c>
      <c r="AU2350" s="199" t="s">
        <v>80</v>
      </c>
      <c r="AV2350" s="12" t="s">
        <v>24</v>
      </c>
      <c r="AW2350" s="12" t="s">
        <v>37</v>
      </c>
      <c r="AX2350" s="12" t="s">
        <v>73</v>
      </c>
      <c r="AY2350" s="199" t="s">
        <v>187</v>
      </c>
    </row>
    <row r="2351" spans="2:65" s="13" customFormat="1">
      <c r="B2351" s="204"/>
      <c r="D2351" s="196" t="s">
        <v>196</v>
      </c>
      <c r="E2351" s="205" t="s">
        <v>5</v>
      </c>
      <c r="F2351" s="206" t="s">
        <v>194</v>
      </c>
      <c r="H2351" s="207">
        <v>4</v>
      </c>
      <c r="I2351" s="208"/>
      <c r="L2351" s="204"/>
      <c r="M2351" s="209"/>
      <c r="N2351" s="210"/>
      <c r="O2351" s="210"/>
      <c r="P2351" s="210"/>
      <c r="Q2351" s="210"/>
      <c r="R2351" s="210"/>
      <c r="S2351" s="210"/>
      <c r="T2351" s="211"/>
      <c r="AT2351" s="205" t="s">
        <v>196</v>
      </c>
      <c r="AU2351" s="205" t="s">
        <v>80</v>
      </c>
      <c r="AV2351" s="13" t="s">
        <v>80</v>
      </c>
      <c r="AW2351" s="13" t="s">
        <v>37</v>
      </c>
      <c r="AX2351" s="13" t="s">
        <v>73</v>
      </c>
      <c r="AY2351" s="205" t="s">
        <v>187</v>
      </c>
    </row>
    <row r="2352" spans="2:65" s="14" customFormat="1">
      <c r="B2352" s="212"/>
      <c r="D2352" s="196" t="s">
        <v>196</v>
      </c>
      <c r="E2352" s="213" t="s">
        <v>5</v>
      </c>
      <c r="F2352" s="214" t="s">
        <v>201</v>
      </c>
      <c r="H2352" s="215">
        <v>4</v>
      </c>
      <c r="I2352" s="216"/>
      <c r="L2352" s="212"/>
      <c r="M2352" s="217"/>
      <c r="N2352" s="218"/>
      <c r="O2352" s="218"/>
      <c r="P2352" s="218"/>
      <c r="Q2352" s="218"/>
      <c r="R2352" s="218"/>
      <c r="S2352" s="218"/>
      <c r="T2352" s="219"/>
      <c r="AT2352" s="213" t="s">
        <v>196</v>
      </c>
      <c r="AU2352" s="213" t="s">
        <v>80</v>
      </c>
      <c r="AV2352" s="14" t="s">
        <v>202</v>
      </c>
      <c r="AW2352" s="14" t="s">
        <v>37</v>
      </c>
      <c r="AX2352" s="14" t="s">
        <v>73</v>
      </c>
      <c r="AY2352" s="213" t="s">
        <v>187</v>
      </c>
    </row>
    <row r="2353" spans="2:65" s="15" customFormat="1">
      <c r="B2353" s="220"/>
      <c r="D2353" s="196" t="s">
        <v>196</v>
      </c>
      <c r="E2353" s="240" t="s">
        <v>5</v>
      </c>
      <c r="F2353" s="241" t="s">
        <v>203</v>
      </c>
      <c r="H2353" s="242">
        <v>4</v>
      </c>
      <c r="I2353" s="225"/>
      <c r="L2353" s="220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196</v>
      </c>
      <c r="AU2353" s="229" t="s">
        <v>80</v>
      </c>
      <c r="AV2353" s="15" t="s">
        <v>194</v>
      </c>
      <c r="AW2353" s="15" t="s">
        <v>37</v>
      </c>
      <c r="AX2353" s="15" t="s">
        <v>24</v>
      </c>
      <c r="AY2353" s="229" t="s">
        <v>187</v>
      </c>
    </row>
    <row r="2354" spans="2:65" s="13" customFormat="1">
      <c r="B2354" s="204"/>
      <c r="D2354" s="221" t="s">
        <v>196</v>
      </c>
      <c r="E2354" s="246" t="s">
        <v>5</v>
      </c>
      <c r="F2354" s="247" t="s">
        <v>5</v>
      </c>
      <c r="H2354" s="248">
        <v>0</v>
      </c>
      <c r="I2354" s="208"/>
      <c r="L2354" s="204"/>
      <c r="M2354" s="209"/>
      <c r="N2354" s="210"/>
      <c r="O2354" s="210"/>
      <c r="P2354" s="210"/>
      <c r="Q2354" s="210"/>
      <c r="R2354" s="210"/>
      <c r="S2354" s="210"/>
      <c r="T2354" s="211"/>
      <c r="AT2354" s="205" t="s">
        <v>196</v>
      </c>
      <c r="AU2354" s="205" t="s">
        <v>80</v>
      </c>
      <c r="AV2354" s="13" t="s">
        <v>80</v>
      </c>
      <c r="AW2354" s="13" t="s">
        <v>6</v>
      </c>
      <c r="AX2354" s="13" t="s">
        <v>73</v>
      </c>
      <c r="AY2354" s="205" t="s">
        <v>187</v>
      </c>
    </row>
    <row r="2355" spans="2:65" s="1" customFormat="1" ht="22.5" customHeight="1">
      <c r="B2355" s="182"/>
      <c r="C2355" s="183" t="s">
        <v>1924</v>
      </c>
      <c r="D2355" s="183" t="s">
        <v>189</v>
      </c>
      <c r="E2355" s="184" t="s">
        <v>1925</v>
      </c>
      <c r="F2355" s="185" t="s">
        <v>1926</v>
      </c>
      <c r="G2355" s="186" t="s">
        <v>410</v>
      </c>
      <c r="H2355" s="187">
        <v>3</v>
      </c>
      <c r="I2355" s="188"/>
      <c r="J2355" s="189">
        <f>ROUND(I2355*H2355,2)</f>
        <v>0</v>
      </c>
      <c r="K2355" s="185" t="s">
        <v>5</v>
      </c>
      <c r="L2355" s="42"/>
      <c r="M2355" s="190" t="s">
        <v>5</v>
      </c>
      <c r="N2355" s="191" t="s">
        <v>44</v>
      </c>
      <c r="O2355" s="43"/>
      <c r="P2355" s="192">
        <f>O2355*H2355</f>
        <v>0</v>
      </c>
      <c r="Q2355" s="192">
        <v>0</v>
      </c>
      <c r="R2355" s="192">
        <f>Q2355*H2355</f>
        <v>0</v>
      </c>
      <c r="S2355" s="192">
        <v>0</v>
      </c>
      <c r="T2355" s="193">
        <f>S2355*H2355</f>
        <v>0</v>
      </c>
      <c r="AR2355" s="25" t="s">
        <v>126</v>
      </c>
      <c r="AT2355" s="25" t="s">
        <v>189</v>
      </c>
      <c r="AU2355" s="25" t="s">
        <v>80</v>
      </c>
      <c r="AY2355" s="25" t="s">
        <v>187</v>
      </c>
      <c r="BE2355" s="194">
        <f>IF(N2355="základní",J2355,0)</f>
        <v>0</v>
      </c>
      <c r="BF2355" s="194">
        <f>IF(N2355="snížená",J2355,0)</f>
        <v>0</v>
      </c>
      <c r="BG2355" s="194">
        <f>IF(N2355="zákl. přenesená",J2355,0)</f>
        <v>0</v>
      </c>
      <c r="BH2355" s="194">
        <f>IF(N2355="sníž. přenesená",J2355,0)</f>
        <v>0</v>
      </c>
      <c r="BI2355" s="194">
        <f>IF(N2355="nulová",J2355,0)</f>
        <v>0</v>
      </c>
      <c r="BJ2355" s="25" t="s">
        <v>24</v>
      </c>
      <c r="BK2355" s="194">
        <f>ROUND(I2355*H2355,2)</f>
        <v>0</v>
      </c>
      <c r="BL2355" s="25" t="s">
        <v>126</v>
      </c>
      <c r="BM2355" s="25" t="s">
        <v>1927</v>
      </c>
    </row>
    <row r="2356" spans="2:65" s="12" customFormat="1">
      <c r="B2356" s="195"/>
      <c r="D2356" s="196" t="s">
        <v>196</v>
      </c>
      <c r="E2356" s="197" t="s">
        <v>5</v>
      </c>
      <c r="F2356" s="198" t="s">
        <v>1928</v>
      </c>
      <c r="H2356" s="199" t="s">
        <v>5</v>
      </c>
      <c r="I2356" s="200"/>
      <c r="L2356" s="195"/>
      <c r="M2356" s="201"/>
      <c r="N2356" s="202"/>
      <c r="O2356" s="202"/>
      <c r="P2356" s="202"/>
      <c r="Q2356" s="202"/>
      <c r="R2356" s="202"/>
      <c r="S2356" s="202"/>
      <c r="T2356" s="203"/>
      <c r="AT2356" s="199" t="s">
        <v>196</v>
      </c>
      <c r="AU2356" s="199" t="s">
        <v>80</v>
      </c>
      <c r="AV2356" s="12" t="s">
        <v>24</v>
      </c>
      <c r="AW2356" s="12" t="s">
        <v>37</v>
      </c>
      <c r="AX2356" s="12" t="s">
        <v>73</v>
      </c>
      <c r="AY2356" s="199" t="s">
        <v>187</v>
      </c>
    </row>
    <row r="2357" spans="2:65" s="12" customFormat="1">
      <c r="B2357" s="195"/>
      <c r="D2357" s="196" t="s">
        <v>196</v>
      </c>
      <c r="E2357" s="197" t="s">
        <v>5</v>
      </c>
      <c r="F2357" s="198" t="s">
        <v>1377</v>
      </c>
      <c r="H2357" s="199" t="s">
        <v>5</v>
      </c>
      <c r="I2357" s="200"/>
      <c r="L2357" s="195"/>
      <c r="M2357" s="201"/>
      <c r="N2357" s="202"/>
      <c r="O2357" s="202"/>
      <c r="P2357" s="202"/>
      <c r="Q2357" s="202"/>
      <c r="R2357" s="202"/>
      <c r="S2357" s="202"/>
      <c r="T2357" s="203"/>
      <c r="AT2357" s="199" t="s">
        <v>196</v>
      </c>
      <c r="AU2357" s="199" t="s">
        <v>80</v>
      </c>
      <c r="AV2357" s="12" t="s">
        <v>24</v>
      </c>
      <c r="AW2357" s="12" t="s">
        <v>37</v>
      </c>
      <c r="AX2357" s="12" t="s">
        <v>73</v>
      </c>
      <c r="AY2357" s="199" t="s">
        <v>187</v>
      </c>
    </row>
    <row r="2358" spans="2:65" s="12" customFormat="1">
      <c r="B2358" s="195"/>
      <c r="D2358" s="196" t="s">
        <v>196</v>
      </c>
      <c r="E2358" s="197" t="s">
        <v>5</v>
      </c>
      <c r="F2358" s="198" t="s">
        <v>1929</v>
      </c>
      <c r="H2358" s="199" t="s">
        <v>5</v>
      </c>
      <c r="I2358" s="200"/>
      <c r="L2358" s="195"/>
      <c r="M2358" s="201"/>
      <c r="N2358" s="202"/>
      <c r="O2358" s="202"/>
      <c r="P2358" s="202"/>
      <c r="Q2358" s="202"/>
      <c r="R2358" s="202"/>
      <c r="S2358" s="202"/>
      <c r="T2358" s="203"/>
      <c r="AT2358" s="199" t="s">
        <v>196</v>
      </c>
      <c r="AU2358" s="199" t="s">
        <v>80</v>
      </c>
      <c r="AV2358" s="12" t="s">
        <v>24</v>
      </c>
      <c r="AW2358" s="12" t="s">
        <v>37</v>
      </c>
      <c r="AX2358" s="12" t="s">
        <v>73</v>
      </c>
      <c r="AY2358" s="199" t="s">
        <v>187</v>
      </c>
    </row>
    <row r="2359" spans="2:65" s="13" customFormat="1">
      <c r="B2359" s="204"/>
      <c r="D2359" s="196" t="s">
        <v>196</v>
      </c>
      <c r="E2359" s="205" t="s">
        <v>5</v>
      </c>
      <c r="F2359" s="206" t="s">
        <v>202</v>
      </c>
      <c r="H2359" s="207">
        <v>3</v>
      </c>
      <c r="I2359" s="208"/>
      <c r="L2359" s="204"/>
      <c r="M2359" s="209"/>
      <c r="N2359" s="210"/>
      <c r="O2359" s="210"/>
      <c r="P2359" s="210"/>
      <c r="Q2359" s="210"/>
      <c r="R2359" s="210"/>
      <c r="S2359" s="210"/>
      <c r="T2359" s="211"/>
      <c r="AT2359" s="205" t="s">
        <v>196</v>
      </c>
      <c r="AU2359" s="205" t="s">
        <v>80</v>
      </c>
      <c r="AV2359" s="13" t="s">
        <v>80</v>
      </c>
      <c r="AW2359" s="13" t="s">
        <v>37</v>
      </c>
      <c r="AX2359" s="13" t="s">
        <v>73</v>
      </c>
      <c r="AY2359" s="205" t="s">
        <v>187</v>
      </c>
    </row>
    <row r="2360" spans="2:65" s="14" customFormat="1">
      <c r="B2360" s="212"/>
      <c r="D2360" s="196" t="s">
        <v>196</v>
      </c>
      <c r="E2360" s="213" t="s">
        <v>5</v>
      </c>
      <c r="F2360" s="214" t="s">
        <v>201</v>
      </c>
      <c r="H2360" s="215">
        <v>3</v>
      </c>
      <c r="I2360" s="216"/>
      <c r="L2360" s="212"/>
      <c r="M2360" s="217"/>
      <c r="N2360" s="218"/>
      <c r="O2360" s="218"/>
      <c r="P2360" s="218"/>
      <c r="Q2360" s="218"/>
      <c r="R2360" s="218"/>
      <c r="S2360" s="218"/>
      <c r="T2360" s="219"/>
      <c r="AT2360" s="213" t="s">
        <v>196</v>
      </c>
      <c r="AU2360" s="213" t="s">
        <v>80</v>
      </c>
      <c r="AV2360" s="14" t="s">
        <v>202</v>
      </c>
      <c r="AW2360" s="14" t="s">
        <v>37</v>
      </c>
      <c r="AX2360" s="14" t="s">
        <v>73</v>
      </c>
      <c r="AY2360" s="213" t="s">
        <v>187</v>
      </c>
    </row>
    <row r="2361" spans="2:65" s="15" customFormat="1">
      <c r="B2361" s="220"/>
      <c r="D2361" s="196" t="s">
        <v>196</v>
      </c>
      <c r="E2361" s="240" t="s">
        <v>5</v>
      </c>
      <c r="F2361" s="241" t="s">
        <v>203</v>
      </c>
      <c r="H2361" s="242">
        <v>3</v>
      </c>
      <c r="I2361" s="225"/>
      <c r="L2361" s="220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196</v>
      </c>
      <c r="AU2361" s="229" t="s">
        <v>80</v>
      </c>
      <c r="AV2361" s="15" t="s">
        <v>194</v>
      </c>
      <c r="AW2361" s="15" t="s">
        <v>37</v>
      </c>
      <c r="AX2361" s="15" t="s">
        <v>24</v>
      </c>
      <c r="AY2361" s="229" t="s">
        <v>187</v>
      </c>
    </row>
    <row r="2362" spans="2:65" s="13" customFormat="1">
      <c r="B2362" s="204"/>
      <c r="D2362" s="221" t="s">
        <v>196</v>
      </c>
      <c r="E2362" s="246" t="s">
        <v>5</v>
      </c>
      <c r="F2362" s="247" t="s">
        <v>5</v>
      </c>
      <c r="H2362" s="248">
        <v>0</v>
      </c>
      <c r="I2362" s="208"/>
      <c r="L2362" s="204"/>
      <c r="M2362" s="209"/>
      <c r="N2362" s="210"/>
      <c r="O2362" s="210"/>
      <c r="P2362" s="210"/>
      <c r="Q2362" s="210"/>
      <c r="R2362" s="210"/>
      <c r="S2362" s="210"/>
      <c r="T2362" s="211"/>
      <c r="AT2362" s="205" t="s">
        <v>196</v>
      </c>
      <c r="AU2362" s="205" t="s">
        <v>80</v>
      </c>
      <c r="AV2362" s="13" t="s">
        <v>80</v>
      </c>
      <c r="AW2362" s="13" t="s">
        <v>6</v>
      </c>
      <c r="AX2362" s="13" t="s">
        <v>73</v>
      </c>
      <c r="AY2362" s="205" t="s">
        <v>187</v>
      </c>
    </row>
    <row r="2363" spans="2:65" s="1" customFormat="1" ht="22.5" customHeight="1">
      <c r="B2363" s="182"/>
      <c r="C2363" s="183" t="s">
        <v>1930</v>
      </c>
      <c r="D2363" s="183" t="s">
        <v>189</v>
      </c>
      <c r="E2363" s="184" t="s">
        <v>1931</v>
      </c>
      <c r="F2363" s="185" t="s">
        <v>1932</v>
      </c>
      <c r="G2363" s="186" t="s">
        <v>305</v>
      </c>
      <c r="H2363" s="187">
        <v>5</v>
      </c>
      <c r="I2363" s="188"/>
      <c r="J2363" s="189">
        <f>ROUND(I2363*H2363,2)</f>
        <v>0</v>
      </c>
      <c r="K2363" s="185" t="s">
        <v>5</v>
      </c>
      <c r="L2363" s="42"/>
      <c r="M2363" s="190" t="s">
        <v>5</v>
      </c>
      <c r="N2363" s="191" t="s">
        <v>44</v>
      </c>
      <c r="O2363" s="43"/>
      <c r="P2363" s="192">
        <f>O2363*H2363</f>
        <v>0</v>
      </c>
      <c r="Q2363" s="192">
        <v>0</v>
      </c>
      <c r="R2363" s="192">
        <f>Q2363*H2363</f>
        <v>0</v>
      </c>
      <c r="S2363" s="192">
        <v>0</v>
      </c>
      <c r="T2363" s="193">
        <f>S2363*H2363</f>
        <v>0</v>
      </c>
      <c r="AR2363" s="25" t="s">
        <v>126</v>
      </c>
      <c r="AT2363" s="25" t="s">
        <v>189</v>
      </c>
      <c r="AU2363" s="25" t="s">
        <v>80</v>
      </c>
      <c r="AY2363" s="25" t="s">
        <v>187</v>
      </c>
      <c r="BE2363" s="194">
        <f>IF(N2363="základní",J2363,0)</f>
        <v>0</v>
      </c>
      <c r="BF2363" s="194">
        <f>IF(N2363="snížená",J2363,0)</f>
        <v>0</v>
      </c>
      <c r="BG2363" s="194">
        <f>IF(N2363="zákl. přenesená",J2363,0)</f>
        <v>0</v>
      </c>
      <c r="BH2363" s="194">
        <f>IF(N2363="sníž. přenesená",J2363,0)</f>
        <v>0</v>
      </c>
      <c r="BI2363" s="194">
        <f>IF(N2363="nulová",J2363,0)</f>
        <v>0</v>
      </c>
      <c r="BJ2363" s="25" t="s">
        <v>24</v>
      </c>
      <c r="BK2363" s="194">
        <f>ROUND(I2363*H2363,2)</f>
        <v>0</v>
      </c>
      <c r="BL2363" s="25" t="s">
        <v>126</v>
      </c>
      <c r="BM2363" s="25" t="s">
        <v>1933</v>
      </c>
    </row>
    <row r="2364" spans="2:65" s="12" customFormat="1">
      <c r="B2364" s="195"/>
      <c r="D2364" s="196" t="s">
        <v>196</v>
      </c>
      <c r="E2364" s="197" t="s">
        <v>5</v>
      </c>
      <c r="F2364" s="198" t="s">
        <v>1934</v>
      </c>
      <c r="H2364" s="199" t="s">
        <v>5</v>
      </c>
      <c r="I2364" s="200"/>
      <c r="L2364" s="195"/>
      <c r="M2364" s="201"/>
      <c r="N2364" s="202"/>
      <c r="O2364" s="202"/>
      <c r="P2364" s="202"/>
      <c r="Q2364" s="202"/>
      <c r="R2364" s="202"/>
      <c r="S2364" s="202"/>
      <c r="T2364" s="203"/>
      <c r="AT2364" s="199" t="s">
        <v>196</v>
      </c>
      <c r="AU2364" s="199" t="s">
        <v>80</v>
      </c>
      <c r="AV2364" s="12" t="s">
        <v>24</v>
      </c>
      <c r="AW2364" s="12" t="s">
        <v>37</v>
      </c>
      <c r="AX2364" s="12" t="s">
        <v>73</v>
      </c>
      <c r="AY2364" s="199" t="s">
        <v>187</v>
      </c>
    </row>
    <row r="2365" spans="2:65" s="12" customFormat="1">
      <c r="B2365" s="195"/>
      <c r="D2365" s="196" t="s">
        <v>196</v>
      </c>
      <c r="E2365" s="197" t="s">
        <v>5</v>
      </c>
      <c r="F2365" s="198" t="s">
        <v>1935</v>
      </c>
      <c r="H2365" s="199" t="s">
        <v>5</v>
      </c>
      <c r="I2365" s="200"/>
      <c r="L2365" s="195"/>
      <c r="M2365" s="201"/>
      <c r="N2365" s="202"/>
      <c r="O2365" s="202"/>
      <c r="P2365" s="202"/>
      <c r="Q2365" s="202"/>
      <c r="R2365" s="202"/>
      <c r="S2365" s="202"/>
      <c r="T2365" s="203"/>
      <c r="AT2365" s="199" t="s">
        <v>196</v>
      </c>
      <c r="AU2365" s="199" t="s">
        <v>80</v>
      </c>
      <c r="AV2365" s="12" t="s">
        <v>24</v>
      </c>
      <c r="AW2365" s="12" t="s">
        <v>37</v>
      </c>
      <c r="AX2365" s="12" t="s">
        <v>73</v>
      </c>
      <c r="AY2365" s="199" t="s">
        <v>187</v>
      </c>
    </row>
    <row r="2366" spans="2:65" s="12" customFormat="1">
      <c r="B2366" s="195"/>
      <c r="D2366" s="196" t="s">
        <v>196</v>
      </c>
      <c r="E2366" s="197" t="s">
        <v>5</v>
      </c>
      <c r="F2366" s="198" t="s">
        <v>1936</v>
      </c>
      <c r="H2366" s="199" t="s">
        <v>5</v>
      </c>
      <c r="I2366" s="200"/>
      <c r="L2366" s="195"/>
      <c r="M2366" s="201"/>
      <c r="N2366" s="202"/>
      <c r="O2366" s="202"/>
      <c r="P2366" s="202"/>
      <c r="Q2366" s="202"/>
      <c r="R2366" s="202"/>
      <c r="S2366" s="202"/>
      <c r="T2366" s="203"/>
      <c r="AT2366" s="199" t="s">
        <v>196</v>
      </c>
      <c r="AU2366" s="199" t="s">
        <v>80</v>
      </c>
      <c r="AV2366" s="12" t="s">
        <v>24</v>
      </c>
      <c r="AW2366" s="12" t="s">
        <v>37</v>
      </c>
      <c r="AX2366" s="12" t="s">
        <v>73</v>
      </c>
      <c r="AY2366" s="199" t="s">
        <v>187</v>
      </c>
    </row>
    <row r="2367" spans="2:65" s="13" customFormat="1">
      <c r="B2367" s="204"/>
      <c r="D2367" s="196" t="s">
        <v>196</v>
      </c>
      <c r="E2367" s="205" t="s">
        <v>5</v>
      </c>
      <c r="F2367" s="206" t="s">
        <v>222</v>
      </c>
      <c r="H2367" s="207">
        <v>5</v>
      </c>
      <c r="I2367" s="208"/>
      <c r="L2367" s="204"/>
      <c r="M2367" s="209"/>
      <c r="N2367" s="210"/>
      <c r="O2367" s="210"/>
      <c r="P2367" s="210"/>
      <c r="Q2367" s="210"/>
      <c r="R2367" s="210"/>
      <c r="S2367" s="210"/>
      <c r="T2367" s="211"/>
      <c r="AT2367" s="205" t="s">
        <v>196</v>
      </c>
      <c r="AU2367" s="205" t="s">
        <v>80</v>
      </c>
      <c r="AV2367" s="13" t="s">
        <v>80</v>
      </c>
      <c r="AW2367" s="13" t="s">
        <v>37</v>
      </c>
      <c r="AX2367" s="13" t="s">
        <v>73</v>
      </c>
      <c r="AY2367" s="205" t="s">
        <v>187</v>
      </c>
    </row>
    <row r="2368" spans="2:65" s="14" customFormat="1">
      <c r="B2368" s="212"/>
      <c r="D2368" s="196" t="s">
        <v>196</v>
      </c>
      <c r="E2368" s="213" t="s">
        <v>5</v>
      </c>
      <c r="F2368" s="214" t="s">
        <v>201</v>
      </c>
      <c r="H2368" s="215">
        <v>5</v>
      </c>
      <c r="I2368" s="216"/>
      <c r="L2368" s="212"/>
      <c r="M2368" s="217"/>
      <c r="N2368" s="218"/>
      <c r="O2368" s="218"/>
      <c r="P2368" s="218"/>
      <c r="Q2368" s="218"/>
      <c r="R2368" s="218"/>
      <c r="S2368" s="218"/>
      <c r="T2368" s="219"/>
      <c r="AT2368" s="213" t="s">
        <v>196</v>
      </c>
      <c r="AU2368" s="213" t="s">
        <v>80</v>
      </c>
      <c r="AV2368" s="14" t="s">
        <v>202</v>
      </c>
      <c r="AW2368" s="14" t="s">
        <v>37</v>
      </c>
      <c r="AX2368" s="14" t="s">
        <v>73</v>
      </c>
      <c r="AY2368" s="213" t="s">
        <v>187</v>
      </c>
    </row>
    <row r="2369" spans="2:65" s="15" customFormat="1">
      <c r="B2369" s="220"/>
      <c r="D2369" s="221" t="s">
        <v>196</v>
      </c>
      <c r="E2369" s="222" t="s">
        <v>5</v>
      </c>
      <c r="F2369" s="223" t="s">
        <v>203</v>
      </c>
      <c r="H2369" s="224">
        <v>5</v>
      </c>
      <c r="I2369" s="225"/>
      <c r="L2369" s="220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196</v>
      </c>
      <c r="AU2369" s="229" t="s">
        <v>80</v>
      </c>
      <c r="AV2369" s="15" t="s">
        <v>194</v>
      </c>
      <c r="AW2369" s="15" t="s">
        <v>37</v>
      </c>
      <c r="AX2369" s="15" t="s">
        <v>24</v>
      </c>
      <c r="AY2369" s="229" t="s">
        <v>187</v>
      </c>
    </row>
    <row r="2370" spans="2:65" s="1" customFormat="1" ht="22.5" customHeight="1">
      <c r="B2370" s="182"/>
      <c r="C2370" s="183" t="s">
        <v>1937</v>
      </c>
      <c r="D2370" s="183" t="s">
        <v>189</v>
      </c>
      <c r="E2370" s="184" t="s">
        <v>1938</v>
      </c>
      <c r="F2370" s="185" t="s">
        <v>1939</v>
      </c>
      <c r="G2370" s="186" t="s">
        <v>305</v>
      </c>
      <c r="H2370" s="187">
        <v>18</v>
      </c>
      <c r="I2370" s="188"/>
      <c r="J2370" s="189">
        <f>ROUND(I2370*H2370,2)</f>
        <v>0</v>
      </c>
      <c r="K2370" s="185" t="s">
        <v>5</v>
      </c>
      <c r="L2370" s="42"/>
      <c r="M2370" s="190" t="s">
        <v>5</v>
      </c>
      <c r="N2370" s="191" t="s">
        <v>44</v>
      </c>
      <c r="O2370" s="43"/>
      <c r="P2370" s="192">
        <f>O2370*H2370</f>
        <v>0</v>
      </c>
      <c r="Q2370" s="192">
        <v>0</v>
      </c>
      <c r="R2370" s="192">
        <f>Q2370*H2370</f>
        <v>0</v>
      </c>
      <c r="S2370" s="192">
        <v>0</v>
      </c>
      <c r="T2370" s="193">
        <f>S2370*H2370</f>
        <v>0</v>
      </c>
      <c r="AR2370" s="25" t="s">
        <v>126</v>
      </c>
      <c r="AT2370" s="25" t="s">
        <v>189</v>
      </c>
      <c r="AU2370" s="25" t="s">
        <v>80</v>
      </c>
      <c r="AY2370" s="25" t="s">
        <v>187</v>
      </c>
      <c r="BE2370" s="194">
        <f>IF(N2370="základní",J2370,0)</f>
        <v>0</v>
      </c>
      <c r="BF2370" s="194">
        <f>IF(N2370="snížená",J2370,0)</f>
        <v>0</v>
      </c>
      <c r="BG2370" s="194">
        <f>IF(N2370="zákl. přenesená",J2370,0)</f>
        <v>0</v>
      </c>
      <c r="BH2370" s="194">
        <f>IF(N2370="sníž. přenesená",J2370,0)</f>
        <v>0</v>
      </c>
      <c r="BI2370" s="194">
        <f>IF(N2370="nulová",J2370,0)</f>
        <v>0</v>
      </c>
      <c r="BJ2370" s="25" t="s">
        <v>24</v>
      </c>
      <c r="BK2370" s="194">
        <f>ROUND(I2370*H2370,2)</f>
        <v>0</v>
      </c>
      <c r="BL2370" s="25" t="s">
        <v>126</v>
      </c>
      <c r="BM2370" s="25" t="s">
        <v>1940</v>
      </c>
    </row>
    <row r="2371" spans="2:65" s="12" customFormat="1">
      <c r="B2371" s="195"/>
      <c r="D2371" s="196" t="s">
        <v>196</v>
      </c>
      <c r="E2371" s="197" t="s">
        <v>5</v>
      </c>
      <c r="F2371" s="198" t="s">
        <v>1941</v>
      </c>
      <c r="H2371" s="199" t="s">
        <v>5</v>
      </c>
      <c r="I2371" s="200"/>
      <c r="L2371" s="195"/>
      <c r="M2371" s="201"/>
      <c r="N2371" s="202"/>
      <c r="O2371" s="202"/>
      <c r="P2371" s="202"/>
      <c r="Q2371" s="202"/>
      <c r="R2371" s="202"/>
      <c r="S2371" s="202"/>
      <c r="T2371" s="203"/>
      <c r="AT2371" s="199" t="s">
        <v>196</v>
      </c>
      <c r="AU2371" s="199" t="s">
        <v>80</v>
      </c>
      <c r="AV2371" s="12" t="s">
        <v>24</v>
      </c>
      <c r="AW2371" s="12" t="s">
        <v>37</v>
      </c>
      <c r="AX2371" s="12" t="s">
        <v>73</v>
      </c>
      <c r="AY2371" s="199" t="s">
        <v>187</v>
      </c>
    </row>
    <row r="2372" spans="2:65" s="12" customFormat="1">
      <c r="B2372" s="195"/>
      <c r="D2372" s="196" t="s">
        <v>196</v>
      </c>
      <c r="E2372" s="197" t="s">
        <v>5</v>
      </c>
      <c r="F2372" s="198" t="s">
        <v>1935</v>
      </c>
      <c r="H2372" s="199" t="s">
        <v>5</v>
      </c>
      <c r="I2372" s="200"/>
      <c r="L2372" s="195"/>
      <c r="M2372" s="201"/>
      <c r="N2372" s="202"/>
      <c r="O2372" s="202"/>
      <c r="P2372" s="202"/>
      <c r="Q2372" s="202"/>
      <c r="R2372" s="202"/>
      <c r="S2372" s="202"/>
      <c r="T2372" s="203"/>
      <c r="AT2372" s="199" t="s">
        <v>196</v>
      </c>
      <c r="AU2372" s="199" t="s">
        <v>80</v>
      </c>
      <c r="AV2372" s="12" t="s">
        <v>24</v>
      </c>
      <c r="AW2372" s="12" t="s">
        <v>37</v>
      </c>
      <c r="AX2372" s="12" t="s">
        <v>73</v>
      </c>
      <c r="AY2372" s="199" t="s">
        <v>187</v>
      </c>
    </row>
    <row r="2373" spans="2:65" s="12" customFormat="1">
      <c r="B2373" s="195"/>
      <c r="D2373" s="196" t="s">
        <v>196</v>
      </c>
      <c r="E2373" s="197" t="s">
        <v>5</v>
      </c>
      <c r="F2373" s="198" t="s">
        <v>1942</v>
      </c>
      <c r="H2373" s="199" t="s">
        <v>5</v>
      </c>
      <c r="I2373" s="200"/>
      <c r="L2373" s="195"/>
      <c r="M2373" s="201"/>
      <c r="N2373" s="202"/>
      <c r="O2373" s="202"/>
      <c r="P2373" s="202"/>
      <c r="Q2373" s="202"/>
      <c r="R2373" s="202"/>
      <c r="S2373" s="202"/>
      <c r="T2373" s="203"/>
      <c r="AT2373" s="199" t="s">
        <v>196</v>
      </c>
      <c r="AU2373" s="199" t="s">
        <v>80</v>
      </c>
      <c r="AV2373" s="12" t="s">
        <v>24</v>
      </c>
      <c r="AW2373" s="12" t="s">
        <v>37</v>
      </c>
      <c r="AX2373" s="12" t="s">
        <v>73</v>
      </c>
      <c r="AY2373" s="199" t="s">
        <v>187</v>
      </c>
    </row>
    <row r="2374" spans="2:65" s="13" customFormat="1">
      <c r="B2374" s="204"/>
      <c r="D2374" s="196" t="s">
        <v>196</v>
      </c>
      <c r="E2374" s="205" t="s">
        <v>5</v>
      </c>
      <c r="F2374" s="206" t="s">
        <v>302</v>
      </c>
      <c r="H2374" s="207">
        <v>18</v>
      </c>
      <c r="I2374" s="208"/>
      <c r="L2374" s="204"/>
      <c r="M2374" s="209"/>
      <c r="N2374" s="210"/>
      <c r="O2374" s="210"/>
      <c r="P2374" s="210"/>
      <c r="Q2374" s="210"/>
      <c r="R2374" s="210"/>
      <c r="S2374" s="210"/>
      <c r="T2374" s="211"/>
      <c r="AT2374" s="205" t="s">
        <v>196</v>
      </c>
      <c r="AU2374" s="205" t="s">
        <v>80</v>
      </c>
      <c r="AV2374" s="13" t="s">
        <v>80</v>
      </c>
      <c r="AW2374" s="13" t="s">
        <v>37</v>
      </c>
      <c r="AX2374" s="13" t="s">
        <v>73</v>
      </c>
      <c r="AY2374" s="205" t="s">
        <v>187</v>
      </c>
    </row>
    <row r="2375" spans="2:65" s="14" customFormat="1">
      <c r="B2375" s="212"/>
      <c r="D2375" s="196" t="s">
        <v>196</v>
      </c>
      <c r="E2375" s="213" t="s">
        <v>5</v>
      </c>
      <c r="F2375" s="214" t="s">
        <v>201</v>
      </c>
      <c r="H2375" s="215">
        <v>18</v>
      </c>
      <c r="I2375" s="216"/>
      <c r="L2375" s="212"/>
      <c r="M2375" s="217"/>
      <c r="N2375" s="218"/>
      <c r="O2375" s="218"/>
      <c r="P2375" s="218"/>
      <c r="Q2375" s="218"/>
      <c r="R2375" s="218"/>
      <c r="S2375" s="218"/>
      <c r="T2375" s="219"/>
      <c r="AT2375" s="213" t="s">
        <v>196</v>
      </c>
      <c r="AU2375" s="213" t="s">
        <v>80</v>
      </c>
      <c r="AV2375" s="14" t="s">
        <v>202</v>
      </c>
      <c r="AW2375" s="14" t="s">
        <v>37</v>
      </c>
      <c r="AX2375" s="14" t="s">
        <v>73</v>
      </c>
      <c r="AY2375" s="213" t="s">
        <v>187</v>
      </c>
    </row>
    <row r="2376" spans="2:65" s="15" customFormat="1">
      <c r="B2376" s="220"/>
      <c r="D2376" s="221" t="s">
        <v>196</v>
      </c>
      <c r="E2376" s="222" t="s">
        <v>5</v>
      </c>
      <c r="F2376" s="223" t="s">
        <v>203</v>
      </c>
      <c r="H2376" s="224">
        <v>18</v>
      </c>
      <c r="I2376" s="225"/>
      <c r="L2376" s="220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196</v>
      </c>
      <c r="AU2376" s="229" t="s">
        <v>80</v>
      </c>
      <c r="AV2376" s="15" t="s">
        <v>194</v>
      </c>
      <c r="AW2376" s="15" t="s">
        <v>37</v>
      </c>
      <c r="AX2376" s="15" t="s">
        <v>24</v>
      </c>
      <c r="AY2376" s="229" t="s">
        <v>187</v>
      </c>
    </row>
    <row r="2377" spans="2:65" s="1" customFormat="1" ht="31.5" customHeight="1">
      <c r="B2377" s="182"/>
      <c r="C2377" s="183" t="s">
        <v>1943</v>
      </c>
      <c r="D2377" s="183" t="s">
        <v>189</v>
      </c>
      <c r="E2377" s="184" t="s">
        <v>1944</v>
      </c>
      <c r="F2377" s="185" t="s">
        <v>1945</v>
      </c>
      <c r="G2377" s="186" t="s">
        <v>410</v>
      </c>
      <c r="H2377" s="187">
        <v>1</v>
      </c>
      <c r="I2377" s="188"/>
      <c r="J2377" s="189">
        <f>ROUND(I2377*H2377,2)</f>
        <v>0</v>
      </c>
      <c r="K2377" s="185" t="s">
        <v>5</v>
      </c>
      <c r="L2377" s="42"/>
      <c r="M2377" s="190" t="s">
        <v>5</v>
      </c>
      <c r="N2377" s="191" t="s">
        <v>44</v>
      </c>
      <c r="O2377" s="43"/>
      <c r="P2377" s="192">
        <f>O2377*H2377</f>
        <v>0</v>
      </c>
      <c r="Q2377" s="192">
        <v>0</v>
      </c>
      <c r="R2377" s="192">
        <f>Q2377*H2377</f>
        <v>0</v>
      </c>
      <c r="S2377" s="192">
        <v>0</v>
      </c>
      <c r="T2377" s="193">
        <f>S2377*H2377</f>
        <v>0</v>
      </c>
      <c r="AR2377" s="25" t="s">
        <v>126</v>
      </c>
      <c r="AT2377" s="25" t="s">
        <v>189</v>
      </c>
      <c r="AU2377" s="25" t="s">
        <v>80</v>
      </c>
      <c r="AY2377" s="25" t="s">
        <v>187</v>
      </c>
      <c r="BE2377" s="194">
        <f>IF(N2377="základní",J2377,0)</f>
        <v>0</v>
      </c>
      <c r="BF2377" s="194">
        <f>IF(N2377="snížená",J2377,0)</f>
        <v>0</v>
      </c>
      <c r="BG2377" s="194">
        <f>IF(N2377="zákl. přenesená",J2377,0)</f>
        <v>0</v>
      </c>
      <c r="BH2377" s="194">
        <f>IF(N2377="sníž. přenesená",J2377,0)</f>
        <v>0</v>
      </c>
      <c r="BI2377" s="194">
        <f>IF(N2377="nulová",J2377,0)</f>
        <v>0</v>
      </c>
      <c r="BJ2377" s="25" t="s">
        <v>24</v>
      </c>
      <c r="BK2377" s="194">
        <f>ROUND(I2377*H2377,2)</f>
        <v>0</v>
      </c>
      <c r="BL2377" s="25" t="s">
        <v>126</v>
      </c>
      <c r="BM2377" s="25" t="s">
        <v>1946</v>
      </c>
    </row>
    <row r="2378" spans="2:65" s="12" customFormat="1">
      <c r="B2378" s="195"/>
      <c r="D2378" s="196" t="s">
        <v>196</v>
      </c>
      <c r="E2378" s="197" t="s">
        <v>5</v>
      </c>
      <c r="F2378" s="198" t="s">
        <v>1947</v>
      </c>
      <c r="H2378" s="199" t="s">
        <v>5</v>
      </c>
      <c r="I2378" s="200"/>
      <c r="L2378" s="195"/>
      <c r="M2378" s="201"/>
      <c r="N2378" s="202"/>
      <c r="O2378" s="202"/>
      <c r="P2378" s="202"/>
      <c r="Q2378" s="202"/>
      <c r="R2378" s="202"/>
      <c r="S2378" s="202"/>
      <c r="T2378" s="203"/>
      <c r="AT2378" s="199" t="s">
        <v>196</v>
      </c>
      <c r="AU2378" s="199" t="s">
        <v>80</v>
      </c>
      <c r="AV2378" s="12" t="s">
        <v>24</v>
      </c>
      <c r="AW2378" s="12" t="s">
        <v>37</v>
      </c>
      <c r="AX2378" s="12" t="s">
        <v>73</v>
      </c>
      <c r="AY2378" s="199" t="s">
        <v>187</v>
      </c>
    </row>
    <row r="2379" spans="2:65" s="12" customFormat="1">
      <c r="B2379" s="195"/>
      <c r="D2379" s="196" t="s">
        <v>196</v>
      </c>
      <c r="E2379" s="197" t="s">
        <v>5</v>
      </c>
      <c r="F2379" s="198" t="s">
        <v>1935</v>
      </c>
      <c r="H2379" s="199" t="s">
        <v>5</v>
      </c>
      <c r="I2379" s="200"/>
      <c r="L2379" s="195"/>
      <c r="M2379" s="201"/>
      <c r="N2379" s="202"/>
      <c r="O2379" s="202"/>
      <c r="P2379" s="202"/>
      <c r="Q2379" s="202"/>
      <c r="R2379" s="202"/>
      <c r="S2379" s="202"/>
      <c r="T2379" s="203"/>
      <c r="AT2379" s="199" t="s">
        <v>196</v>
      </c>
      <c r="AU2379" s="199" t="s">
        <v>80</v>
      </c>
      <c r="AV2379" s="12" t="s">
        <v>24</v>
      </c>
      <c r="AW2379" s="12" t="s">
        <v>37</v>
      </c>
      <c r="AX2379" s="12" t="s">
        <v>73</v>
      </c>
      <c r="AY2379" s="199" t="s">
        <v>187</v>
      </c>
    </row>
    <row r="2380" spans="2:65" s="12" customFormat="1">
      <c r="B2380" s="195"/>
      <c r="D2380" s="196" t="s">
        <v>196</v>
      </c>
      <c r="E2380" s="197" t="s">
        <v>5</v>
      </c>
      <c r="F2380" s="198" t="s">
        <v>1948</v>
      </c>
      <c r="H2380" s="199" t="s">
        <v>5</v>
      </c>
      <c r="I2380" s="200"/>
      <c r="L2380" s="195"/>
      <c r="M2380" s="201"/>
      <c r="N2380" s="202"/>
      <c r="O2380" s="202"/>
      <c r="P2380" s="202"/>
      <c r="Q2380" s="202"/>
      <c r="R2380" s="202"/>
      <c r="S2380" s="202"/>
      <c r="T2380" s="203"/>
      <c r="AT2380" s="199" t="s">
        <v>196</v>
      </c>
      <c r="AU2380" s="199" t="s">
        <v>80</v>
      </c>
      <c r="AV2380" s="12" t="s">
        <v>24</v>
      </c>
      <c r="AW2380" s="12" t="s">
        <v>37</v>
      </c>
      <c r="AX2380" s="12" t="s">
        <v>73</v>
      </c>
      <c r="AY2380" s="199" t="s">
        <v>187</v>
      </c>
    </row>
    <row r="2381" spans="2:65" s="13" customFormat="1">
      <c r="B2381" s="204"/>
      <c r="D2381" s="196" t="s">
        <v>196</v>
      </c>
      <c r="E2381" s="205" t="s">
        <v>5</v>
      </c>
      <c r="F2381" s="206" t="s">
        <v>24</v>
      </c>
      <c r="H2381" s="207">
        <v>1</v>
      </c>
      <c r="I2381" s="208"/>
      <c r="L2381" s="204"/>
      <c r="M2381" s="209"/>
      <c r="N2381" s="210"/>
      <c r="O2381" s="210"/>
      <c r="P2381" s="210"/>
      <c r="Q2381" s="210"/>
      <c r="R2381" s="210"/>
      <c r="S2381" s="210"/>
      <c r="T2381" s="211"/>
      <c r="AT2381" s="205" t="s">
        <v>196</v>
      </c>
      <c r="AU2381" s="205" t="s">
        <v>80</v>
      </c>
      <c r="AV2381" s="13" t="s">
        <v>80</v>
      </c>
      <c r="AW2381" s="13" t="s">
        <v>37</v>
      </c>
      <c r="AX2381" s="13" t="s">
        <v>73</v>
      </c>
      <c r="AY2381" s="205" t="s">
        <v>187</v>
      </c>
    </row>
    <row r="2382" spans="2:65" s="14" customFormat="1">
      <c r="B2382" s="212"/>
      <c r="D2382" s="196" t="s">
        <v>196</v>
      </c>
      <c r="E2382" s="213" t="s">
        <v>5</v>
      </c>
      <c r="F2382" s="214" t="s">
        <v>201</v>
      </c>
      <c r="H2382" s="215">
        <v>1</v>
      </c>
      <c r="I2382" s="216"/>
      <c r="L2382" s="212"/>
      <c r="M2382" s="217"/>
      <c r="N2382" s="218"/>
      <c r="O2382" s="218"/>
      <c r="P2382" s="218"/>
      <c r="Q2382" s="218"/>
      <c r="R2382" s="218"/>
      <c r="S2382" s="218"/>
      <c r="T2382" s="219"/>
      <c r="AT2382" s="213" t="s">
        <v>196</v>
      </c>
      <c r="AU2382" s="213" t="s">
        <v>80</v>
      </c>
      <c r="AV2382" s="14" t="s">
        <v>202</v>
      </c>
      <c r="AW2382" s="14" t="s">
        <v>37</v>
      </c>
      <c r="AX2382" s="14" t="s">
        <v>73</v>
      </c>
      <c r="AY2382" s="213" t="s">
        <v>187</v>
      </c>
    </row>
    <row r="2383" spans="2:65" s="15" customFormat="1">
      <c r="B2383" s="220"/>
      <c r="D2383" s="221" t="s">
        <v>196</v>
      </c>
      <c r="E2383" s="222" t="s">
        <v>5</v>
      </c>
      <c r="F2383" s="223" t="s">
        <v>203</v>
      </c>
      <c r="H2383" s="224">
        <v>1</v>
      </c>
      <c r="I2383" s="225"/>
      <c r="L2383" s="220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196</v>
      </c>
      <c r="AU2383" s="229" t="s">
        <v>80</v>
      </c>
      <c r="AV2383" s="15" t="s">
        <v>194</v>
      </c>
      <c r="AW2383" s="15" t="s">
        <v>37</v>
      </c>
      <c r="AX2383" s="15" t="s">
        <v>24</v>
      </c>
      <c r="AY2383" s="229" t="s">
        <v>187</v>
      </c>
    </row>
    <row r="2384" spans="2:65" s="1" customFormat="1" ht="22.5" customHeight="1">
      <c r="B2384" s="182"/>
      <c r="C2384" s="183" t="s">
        <v>1949</v>
      </c>
      <c r="D2384" s="183" t="s">
        <v>189</v>
      </c>
      <c r="E2384" s="184" t="s">
        <v>1950</v>
      </c>
      <c r="F2384" s="185" t="s">
        <v>1951</v>
      </c>
      <c r="G2384" s="186" t="s">
        <v>410</v>
      </c>
      <c r="H2384" s="187">
        <v>1</v>
      </c>
      <c r="I2384" s="188"/>
      <c r="J2384" s="189">
        <f>ROUND(I2384*H2384,2)</f>
        <v>0</v>
      </c>
      <c r="K2384" s="185" t="s">
        <v>5</v>
      </c>
      <c r="L2384" s="42"/>
      <c r="M2384" s="190" t="s">
        <v>5</v>
      </c>
      <c r="N2384" s="191" t="s">
        <v>44</v>
      </c>
      <c r="O2384" s="43"/>
      <c r="P2384" s="192">
        <f>O2384*H2384</f>
        <v>0</v>
      </c>
      <c r="Q2384" s="192">
        <v>0</v>
      </c>
      <c r="R2384" s="192">
        <f>Q2384*H2384</f>
        <v>0</v>
      </c>
      <c r="S2384" s="192">
        <v>0</v>
      </c>
      <c r="T2384" s="193">
        <f>S2384*H2384</f>
        <v>0</v>
      </c>
      <c r="AR2384" s="25" t="s">
        <v>126</v>
      </c>
      <c r="AT2384" s="25" t="s">
        <v>189</v>
      </c>
      <c r="AU2384" s="25" t="s">
        <v>80</v>
      </c>
      <c r="AY2384" s="25" t="s">
        <v>187</v>
      </c>
      <c r="BE2384" s="194">
        <f>IF(N2384="základní",J2384,0)</f>
        <v>0</v>
      </c>
      <c r="BF2384" s="194">
        <f>IF(N2384="snížená",J2384,0)</f>
        <v>0</v>
      </c>
      <c r="BG2384" s="194">
        <f>IF(N2384="zákl. přenesená",J2384,0)</f>
        <v>0</v>
      </c>
      <c r="BH2384" s="194">
        <f>IF(N2384="sníž. přenesená",J2384,0)</f>
        <v>0</v>
      </c>
      <c r="BI2384" s="194">
        <f>IF(N2384="nulová",J2384,0)</f>
        <v>0</v>
      </c>
      <c r="BJ2384" s="25" t="s">
        <v>24</v>
      </c>
      <c r="BK2384" s="194">
        <f>ROUND(I2384*H2384,2)</f>
        <v>0</v>
      </c>
      <c r="BL2384" s="25" t="s">
        <v>126</v>
      </c>
      <c r="BM2384" s="25" t="s">
        <v>1952</v>
      </c>
    </row>
    <row r="2385" spans="2:65" s="12" customFormat="1">
      <c r="B2385" s="195"/>
      <c r="D2385" s="196" t="s">
        <v>196</v>
      </c>
      <c r="E2385" s="197" t="s">
        <v>5</v>
      </c>
      <c r="F2385" s="198" t="s">
        <v>1953</v>
      </c>
      <c r="H2385" s="199" t="s">
        <v>5</v>
      </c>
      <c r="I2385" s="200"/>
      <c r="L2385" s="195"/>
      <c r="M2385" s="201"/>
      <c r="N2385" s="202"/>
      <c r="O2385" s="202"/>
      <c r="P2385" s="202"/>
      <c r="Q2385" s="202"/>
      <c r="R2385" s="202"/>
      <c r="S2385" s="202"/>
      <c r="T2385" s="203"/>
      <c r="AT2385" s="199" t="s">
        <v>196</v>
      </c>
      <c r="AU2385" s="199" t="s">
        <v>80</v>
      </c>
      <c r="AV2385" s="12" t="s">
        <v>24</v>
      </c>
      <c r="AW2385" s="12" t="s">
        <v>37</v>
      </c>
      <c r="AX2385" s="12" t="s">
        <v>73</v>
      </c>
      <c r="AY2385" s="199" t="s">
        <v>187</v>
      </c>
    </row>
    <row r="2386" spans="2:65" s="12" customFormat="1">
      <c r="B2386" s="195"/>
      <c r="D2386" s="196" t="s">
        <v>196</v>
      </c>
      <c r="E2386" s="197" t="s">
        <v>5</v>
      </c>
      <c r="F2386" s="198" t="s">
        <v>1935</v>
      </c>
      <c r="H2386" s="199" t="s">
        <v>5</v>
      </c>
      <c r="I2386" s="200"/>
      <c r="L2386" s="195"/>
      <c r="M2386" s="201"/>
      <c r="N2386" s="202"/>
      <c r="O2386" s="202"/>
      <c r="P2386" s="202"/>
      <c r="Q2386" s="202"/>
      <c r="R2386" s="202"/>
      <c r="S2386" s="202"/>
      <c r="T2386" s="203"/>
      <c r="AT2386" s="199" t="s">
        <v>196</v>
      </c>
      <c r="AU2386" s="199" t="s">
        <v>80</v>
      </c>
      <c r="AV2386" s="12" t="s">
        <v>24</v>
      </c>
      <c r="AW2386" s="12" t="s">
        <v>37</v>
      </c>
      <c r="AX2386" s="12" t="s">
        <v>73</v>
      </c>
      <c r="AY2386" s="199" t="s">
        <v>187</v>
      </c>
    </row>
    <row r="2387" spans="2:65" s="12" customFormat="1">
      <c r="B2387" s="195"/>
      <c r="D2387" s="196" t="s">
        <v>196</v>
      </c>
      <c r="E2387" s="197" t="s">
        <v>5</v>
      </c>
      <c r="F2387" s="198" t="s">
        <v>1954</v>
      </c>
      <c r="H2387" s="199" t="s">
        <v>5</v>
      </c>
      <c r="I2387" s="200"/>
      <c r="L2387" s="195"/>
      <c r="M2387" s="201"/>
      <c r="N2387" s="202"/>
      <c r="O2387" s="202"/>
      <c r="P2387" s="202"/>
      <c r="Q2387" s="202"/>
      <c r="R2387" s="202"/>
      <c r="S2387" s="202"/>
      <c r="T2387" s="203"/>
      <c r="AT2387" s="199" t="s">
        <v>196</v>
      </c>
      <c r="AU2387" s="199" t="s">
        <v>80</v>
      </c>
      <c r="AV2387" s="12" t="s">
        <v>24</v>
      </c>
      <c r="AW2387" s="12" t="s">
        <v>37</v>
      </c>
      <c r="AX2387" s="12" t="s">
        <v>73</v>
      </c>
      <c r="AY2387" s="199" t="s">
        <v>187</v>
      </c>
    </row>
    <row r="2388" spans="2:65" s="13" customFormat="1">
      <c r="B2388" s="204"/>
      <c r="D2388" s="196" t="s">
        <v>196</v>
      </c>
      <c r="E2388" s="205" t="s">
        <v>5</v>
      </c>
      <c r="F2388" s="206" t="s">
        <v>24</v>
      </c>
      <c r="H2388" s="207">
        <v>1</v>
      </c>
      <c r="I2388" s="208"/>
      <c r="L2388" s="204"/>
      <c r="M2388" s="209"/>
      <c r="N2388" s="210"/>
      <c r="O2388" s="210"/>
      <c r="P2388" s="210"/>
      <c r="Q2388" s="210"/>
      <c r="R2388" s="210"/>
      <c r="S2388" s="210"/>
      <c r="T2388" s="211"/>
      <c r="AT2388" s="205" t="s">
        <v>196</v>
      </c>
      <c r="AU2388" s="205" t="s">
        <v>80</v>
      </c>
      <c r="AV2388" s="13" t="s">
        <v>80</v>
      </c>
      <c r="AW2388" s="13" t="s">
        <v>37</v>
      </c>
      <c r="AX2388" s="13" t="s">
        <v>73</v>
      </c>
      <c r="AY2388" s="205" t="s">
        <v>187</v>
      </c>
    </row>
    <row r="2389" spans="2:65" s="14" customFormat="1">
      <c r="B2389" s="212"/>
      <c r="D2389" s="196" t="s">
        <v>196</v>
      </c>
      <c r="E2389" s="213" t="s">
        <v>5</v>
      </c>
      <c r="F2389" s="214" t="s">
        <v>201</v>
      </c>
      <c r="H2389" s="215">
        <v>1</v>
      </c>
      <c r="I2389" s="216"/>
      <c r="L2389" s="212"/>
      <c r="M2389" s="217"/>
      <c r="N2389" s="218"/>
      <c r="O2389" s="218"/>
      <c r="P2389" s="218"/>
      <c r="Q2389" s="218"/>
      <c r="R2389" s="218"/>
      <c r="S2389" s="218"/>
      <c r="T2389" s="219"/>
      <c r="AT2389" s="213" t="s">
        <v>196</v>
      </c>
      <c r="AU2389" s="213" t="s">
        <v>80</v>
      </c>
      <c r="AV2389" s="14" t="s">
        <v>202</v>
      </c>
      <c r="AW2389" s="14" t="s">
        <v>37</v>
      </c>
      <c r="AX2389" s="14" t="s">
        <v>73</v>
      </c>
      <c r="AY2389" s="213" t="s">
        <v>187</v>
      </c>
    </row>
    <row r="2390" spans="2:65" s="15" customFormat="1">
      <c r="B2390" s="220"/>
      <c r="D2390" s="221" t="s">
        <v>196</v>
      </c>
      <c r="E2390" s="222" t="s">
        <v>5</v>
      </c>
      <c r="F2390" s="223" t="s">
        <v>203</v>
      </c>
      <c r="H2390" s="224">
        <v>1</v>
      </c>
      <c r="I2390" s="225"/>
      <c r="L2390" s="220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196</v>
      </c>
      <c r="AU2390" s="229" t="s">
        <v>80</v>
      </c>
      <c r="AV2390" s="15" t="s">
        <v>194</v>
      </c>
      <c r="AW2390" s="15" t="s">
        <v>37</v>
      </c>
      <c r="AX2390" s="15" t="s">
        <v>24</v>
      </c>
      <c r="AY2390" s="229" t="s">
        <v>187</v>
      </c>
    </row>
    <row r="2391" spans="2:65" s="1" customFormat="1" ht="22.5" customHeight="1">
      <c r="B2391" s="182"/>
      <c r="C2391" s="183" t="s">
        <v>1955</v>
      </c>
      <c r="D2391" s="183" t="s">
        <v>189</v>
      </c>
      <c r="E2391" s="184" t="s">
        <v>1956</v>
      </c>
      <c r="F2391" s="185" t="s">
        <v>1957</v>
      </c>
      <c r="G2391" s="186" t="s">
        <v>410</v>
      </c>
      <c r="H2391" s="187">
        <v>1</v>
      </c>
      <c r="I2391" s="188"/>
      <c r="J2391" s="189">
        <f>ROUND(I2391*H2391,2)</f>
        <v>0</v>
      </c>
      <c r="K2391" s="185" t="s">
        <v>5</v>
      </c>
      <c r="L2391" s="42"/>
      <c r="M2391" s="190" t="s">
        <v>5</v>
      </c>
      <c r="N2391" s="191" t="s">
        <v>44</v>
      </c>
      <c r="O2391" s="43"/>
      <c r="P2391" s="192">
        <f>O2391*H2391</f>
        <v>0</v>
      </c>
      <c r="Q2391" s="192">
        <v>0</v>
      </c>
      <c r="R2391" s="192">
        <f>Q2391*H2391</f>
        <v>0</v>
      </c>
      <c r="S2391" s="192">
        <v>0</v>
      </c>
      <c r="T2391" s="193">
        <f>S2391*H2391</f>
        <v>0</v>
      </c>
      <c r="AR2391" s="25" t="s">
        <v>126</v>
      </c>
      <c r="AT2391" s="25" t="s">
        <v>189</v>
      </c>
      <c r="AU2391" s="25" t="s">
        <v>80</v>
      </c>
      <c r="AY2391" s="25" t="s">
        <v>187</v>
      </c>
      <c r="BE2391" s="194">
        <f>IF(N2391="základní",J2391,0)</f>
        <v>0</v>
      </c>
      <c r="BF2391" s="194">
        <f>IF(N2391="snížená",J2391,0)</f>
        <v>0</v>
      </c>
      <c r="BG2391" s="194">
        <f>IF(N2391="zákl. přenesená",J2391,0)</f>
        <v>0</v>
      </c>
      <c r="BH2391" s="194">
        <f>IF(N2391="sníž. přenesená",J2391,0)</f>
        <v>0</v>
      </c>
      <c r="BI2391" s="194">
        <f>IF(N2391="nulová",J2391,0)</f>
        <v>0</v>
      </c>
      <c r="BJ2391" s="25" t="s">
        <v>24</v>
      </c>
      <c r="BK2391" s="194">
        <f>ROUND(I2391*H2391,2)</f>
        <v>0</v>
      </c>
      <c r="BL2391" s="25" t="s">
        <v>126</v>
      </c>
      <c r="BM2391" s="25" t="s">
        <v>1958</v>
      </c>
    </row>
    <row r="2392" spans="2:65" s="12" customFormat="1">
      <c r="B2392" s="195"/>
      <c r="D2392" s="196" t="s">
        <v>196</v>
      </c>
      <c r="E2392" s="197" t="s">
        <v>5</v>
      </c>
      <c r="F2392" s="198" t="s">
        <v>1959</v>
      </c>
      <c r="H2392" s="199" t="s">
        <v>5</v>
      </c>
      <c r="I2392" s="200"/>
      <c r="L2392" s="195"/>
      <c r="M2392" s="201"/>
      <c r="N2392" s="202"/>
      <c r="O2392" s="202"/>
      <c r="P2392" s="202"/>
      <c r="Q2392" s="202"/>
      <c r="R2392" s="202"/>
      <c r="S2392" s="202"/>
      <c r="T2392" s="203"/>
      <c r="AT2392" s="199" t="s">
        <v>196</v>
      </c>
      <c r="AU2392" s="199" t="s">
        <v>80</v>
      </c>
      <c r="AV2392" s="12" t="s">
        <v>24</v>
      </c>
      <c r="AW2392" s="12" t="s">
        <v>37</v>
      </c>
      <c r="AX2392" s="12" t="s">
        <v>73</v>
      </c>
      <c r="AY2392" s="199" t="s">
        <v>187</v>
      </c>
    </row>
    <row r="2393" spans="2:65" s="12" customFormat="1">
      <c r="B2393" s="195"/>
      <c r="D2393" s="196" t="s">
        <v>196</v>
      </c>
      <c r="E2393" s="197" t="s">
        <v>5</v>
      </c>
      <c r="F2393" s="198" t="s">
        <v>1935</v>
      </c>
      <c r="H2393" s="199" t="s">
        <v>5</v>
      </c>
      <c r="I2393" s="200"/>
      <c r="L2393" s="195"/>
      <c r="M2393" s="201"/>
      <c r="N2393" s="202"/>
      <c r="O2393" s="202"/>
      <c r="P2393" s="202"/>
      <c r="Q2393" s="202"/>
      <c r="R2393" s="202"/>
      <c r="S2393" s="202"/>
      <c r="T2393" s="203"/>
      <c r="AT2393" s="199" t="s">
        <v>196</v>
      </c>
      <c r="AU2393" s="199" t="s">
        <v>80</v>
      </c>
      <c r="AV2393" s="12" t="s">
        <v>24</v>
      </c>
      <c r="AW2393" s="12" t="s">
        <v>37</v>
      </c>
      <c r="AX2393" s="12" t="s">
        <v>73</v>
      </c>
      <c r="AY2393" s="199" t="s">
        <v>187</v>
      </c>
    </row>
    <row r="2394" spans="2:65" s="12" customFormat="1">
      <c r="B2394" s="195"/>
      <c r="D2394" s="196" t="s">
        <v>196</v>
      </c>
      <c r="E2394" s="197" t="s">
        <v>5</v>
      </c>
      <c r="F2394" s="198" t="s">
        <v>1960</v>
      </c>
      <c r="H2394" s="199" t="s">
        <v>5</v>
      </c>
      <c r="I2394" s="200"/>
      <c r="L2394" s="195"/>
      <c r="M2394" s="201"/>
      <c r="N2394" s="202"/>
      <c r="O2394" s="202"/>
      <c r="P2394" s="202"/>
      <c r="Q2394" s="202"/>
      <c r="R2394" s="202"/>
      <c r="S2394" s="202"/>
      <c r="T2394" s="203"/>
      <c r="AT2394" s="199" t="s">
        <v>196</v>
      </c>
      <c r="AU2394" s="199" t="s">
        <v>80</v>
      </c>
      <c r="AV2394" s="12" t="s">
        <v>24</v>
      </c>
      <c r="AW2394" s="12" t="s">
        <v>37</v>
      </c>
      <c r="AX2394" s="12" t="s">
        <v>73</v>
      </c>
      <c r="AY2394" s="199" t="s">
        <v>187</v>
      </c>
    </row>
    <row r="2395" spans="2:65" s="13" customFormat="1">
      <c r="B2395" s="204"/>
      <c r="D2395" s="196" t="s">
        <v>196</v>
      </c>
      <c r="E2395" s="205" t="s">
        <v>5</v>
      </c>
      <c r="F2395" s="206" t="s">
        <v>24</v>
      </c>
      <c r="H2395" s="207">
        <v>1</v>
      </c>
      <c r="I2395" s="208"/>
      <c r="L2395" s="204"/>
      <c r="M2395" s="209"/>
      <c r="N2395" s="210"/>
      <c r="O2395" s="210"/>
      <c r="P2395" s="210"/>
      <c r="Q2395" s="210"/>
      <c r="R2395" s="210"/>
      <c r="S2395" s="210"/>
      <c r="T2395" s="211"/>
      <c r="AT2395" s="205" t="s">
        <v>196</v>
      </c>
      <c r="AU2395" s="205" t="s">
        <v>80</v>
      </c>
      <c r="AV2395" s="13" t="s">
        <v>80</v>
      </c>
      <c r="AW2395" s="13" t="s">
        <v>37</v>
      </c>
      <c r="AX2395" s="13" t="s">
        <v>73</v>
      </c>
      <c r="AY2395" s="205" t="s">
        <v>187</v>
      </c>
    </row>
    <row r="2396" spans="2:65" s="14" customFormat="1">
      <c r="B2396" s="212"/>
      <c r="D2396" s="196" t="s">
        <v>196</v>
      </c>
      <c r="E2396" s="213" t="s">
        <v>5</v>
      </c>
      <c r="F2396" s="214" t="s">
        <v>201</v>
      </c>
      <c r="H2396" s="215">
        <v>1</v>
      </c>
      <c r="I2396" s="216"/>
      <c r="L2396" s="212"/>
      <c r="M2396" s="217"/>
      <c r="N2396" s="218"/>
      <c r="O2396" s="218"/>
      <c r="P2396" s="218"/>
      <c r="Q2396" s="218"/>
      <c r="R2396" s="218"/>
      <c r="S2396" s="218"/>
      <c r="T2396" s="219"/>
      <c r="AT2396" s="213" t="s">
        <v>196</v>
      </c>
      <c r="AU2396" s="213" t="s">
        <v>80</v>
      </c>
      <c r="AV2396" s="14" t="s">
        <v>202</v>
      </c>
      <c r="AW2396" s="14" t="s">
        <v>37</v>
      </c>
      <c r="AX2396" s="14" t="s">
        <v>73</v>
      </c>
      <c r="AY2396" s="213" t="s">
        <v>187</v>
      </c>
    </row>
    <row r="2397" spans="2:65" s="15" customFormat="1">
      <c r="B2397" s="220"/>
      <c r="D2397" s="221" t="s">
        <v>196</v>
      </c>
      <c r="E2397" s="222" t="s">
        <v>5</v>
      </c>
      <c r="F2397" s="223" t="s">
        <v>203</v>
      </c>
      <c r="H2397" s="224">
        <v>1</v>
      </c>
      <c r="I2397" s="225"/>
      <c r="L2397" s="220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196</v>
      </c>
      <c r="AU2397" s="229" t="s">
        <v>80</v>
      </c>
      <c r="AV2397" s="15" t="s">
        <v>194</v>
      </c>
      <c r="AW2397" s="15" t="s">
        <v>37</v>
      </c>
      <c r="AX2397" s="15" t="s">
        <v>24</v>
      </c>
      <c r="AY2397" s="229" t="s">
        <v>187</v>
      </c>
    </row>
    <row r="2398" spans="2:65" s="1" customFormat="1" ht="22.5" customHeight="1">
      <c r="B2398" s="182"/>
      <c r="C2398" s="183" t="s">
        <v>1961</v>
      </c>
      <c r="D2398" s="183" t="s">
        <v>189</v>
      </c>
      <c r="E2398" s="184" t="s">
        <v>1962</v>
      </c>
      <c r="F2398" s="185" t="s">
        <v>1963</v>
      </c>
      <c r="G2398" s="186" t="s">
        <v>410</v>
      </c>
      <c r="H2398" s="187">
        <v>1</v>
      </c>
      <c r="I2398" s="188"/>
      <c r="J2398" s="189">
        <f>ROUND(I2398*H2398,2)</f>
        <v>0</v>
      </c>
      <c r="K2398" s="185" t="s">
        <v>5</v>
      </c>
      <c r="L2398" s="42"/>
      <c r="M2398" s="190" t="s">
        <v>5</v>
      </c>
      <c r="N2398" s="191" t="s">
        <v>44</v>
      </c>
      <c r="O2398" s="43"/>
      <c r="P2398" s="192">
        <f>O2398*H2398</f>
        <v>0</v>
      </c>
      <c r="Q2398" s="192">
        <v>0</v>
      </c>
      <c r="R2398" s="192">
        <f>Q2398*H2398</f>
        <v>0</v>
      </c>
      <c r="S2398" s="192">
        <v>0</v>
      </c>
      <c r="T2398" s="193">
        <f>S2398*H2398</f>
        <v>0</v>
      </c>
      <c r="AR2398" s="25" t="s">
        <v>126</v>
      </c>
      <c r="AT2398" s="25" t="s">
        <v>189</v>
      </c>
      <c r="AU2398" s="25" t="s">
        <v>80</v>
      </c>
      <c r="AY2398" s="25" t="s">
        <v>187</v>
      </c>
      <c r="BE2398" s="194">
        <f>IF(N2398="základní",J2398,0)</f>
        <v>0</v>
      </c>
      <c r="BF2398" s="194">
        <f>IF(N2398="snížená",J2398,0)</f>
        <v>0</v>
      </c>
      <c r="BG2398" s="194">
        <f>IF(N2398="zákl. přenesená",J2398,0)</f>
        <v>0</v>
      </c>
      <c r="BH2398" s="194">
        <f>IF(N2398="sníž. přenesená",J2398,0)</f>
        <v>0</v>
      </c>
      <c r="BI2398" s="194">
        <f>IF(N2398="nulová",J2398,0)</f>
        <v>0</v>
      </c>
      <c r="BJ2398" s="25" t="s">
        <v>24</v>
      </c>
      <c r="BK2398" s="194">
        <f>ROUND(I2398*H2398,2)</f>
        <v>0</v>
      </c>
      <c r="BL2398" s="25" t="s">
        <v>126</v>
      </c>
      <c r="BM2398" s="25" t="s">
        <v>1964</v>
      </c>
    </row>
    <row r="2399" spans="2:65" s="12" customFormat="1">
      <c r="B2399" s="195"/>
      <c r="D2399" s="196" t="s">
        <v>196</v>
      </c>
      <c r="E2399" s="197" t="s">
        <v>5</v>
      </c>
      <c r="F2399" s="198" t="s">
        <v>1965</v>
      </c>
      <c r="H2399" s="199" t="s">
        <v>5</v>
      </c>
      <c r="I2399" s="200"/>
      <c r="L2399" s="195"/>
      <c r="M2399" s="201"/>
      <c r="N2399" s="202"/>
      <c r="O2399" s="202"/>
      <c r="P2399" s="202"/>
      <c r="Q2399" s="202"/>
      <c r="R2399" s="202"/>
      <c r="S2399" s="202"/>
      <c r="T2399" s="203"/>
      <c r="AT2399" s="199" t="s">
        <v>196</v>
      </c>
      <c r="AU2399" s="199" t="s">
        <v>80</v>
      </c>
      <c r="AV2399" s="12" t="s">
        <v>24</v>
      </c>
      <c r="AW2399" s="12" t="s">
        <v>37</v>
      </c>
      <c r="AX2399" s="12" t="s">
        <v>73</v>
      </c>
      <c r="AY2399" s="199" t="s">
        <v>187</v>
      </c>
    </row>
    <row r="2400" spans="2:65" s="12" customFormat="1">
      <c r="B2400" s="195"/>
      <c r="D2400" s="196" t="s">
        <v>196</v>
      </c>
      <c r="E2400" s="197" t="s">
        <v>5</v>
      </c>
      <c r="F2400" s="198" t="s">
        <v>1935</v>
      </c>
      <c r="H2400" s="199" t="s">
        <v>5</v>
      </c>
      <c r="I2400" s="200"/>
      <c r="L2400" s="195"/>
      <c r="M2400" s="201"/>
      <c r="N2400" s="202"/>
      <c r="O2400" s="202"/>
      <c r="P2400" s="202"/>
      <c r="Q2400" s="202"/>
      <c r="R2400" s="202"/>
      <c r="S2400" s="202"/>
      <c r="T2400" s="203"/>
      <c r="AT2400" s="199" t="s">
        <v>196</v>
      </c>
      <c r="AU2400" s="199" t="s">
        <v>80</v>
      </c>
      <c r="AV2400" s="12" t="s">
        <v>24</v>
      </c>
      <c r="AW2400" s="12" t="s">
        <v>37</v>
      </c>
      <c r="AX2400" s="12" t="s">
        <v>73</v>
      </c>
      <c r="AY2400" s="199" t="s">
        <v>187</v>
      </c>
    </row>
    <row r="2401" spans="2:65" s="12" customFormat="1">
      <c r="B2401" s="195"/>
      <c r="D2401" s="196" t="s">
        <v>196</v>
      </c>
      <c r="E2401" s="197" t="s">
        <v>5</v>
      </c>
      <c r="F2401" s="198" t="s">
        <v>1966</v>
      </c>
      <c r="H2401" s="199" t="s">
        <v>5</v>
      </c>
      <c r="I2401" s="200"/>
      <c r="L2401" s="195"/>
      <c r="M2401" s="201"/>
      <c r="N2401" s="202"/>
      <c r="O2401" s="202"/>
      <c r="P2401" s="202"/>
      <c r="Q2401" s="202"/>
      <c r="R2401" s="202"/>
      <c r="S2401" s="202"/>
      <c r="T2401" s="203"/>
      <c r="AT2401" s="199" t="s">
        <v>196</v>
      </c>
      <c r="AU2401" s="199" t="s">
        <v>80</v>
      </c>
      <c r="AV2401" s="12" t="s">
        <v>24</v>
      </c>
      <c r="AW2401" s="12" t="s">
        <v>37</v>
      </c>
      <c r="AX2401" s="12" t="s">
        <v>73</v>
      </c>
      <c r="AY2401" s="199" t="s">
        <v>187</v>
      </c>
    </row>
    <row r="2402" spans="2:65" s="13" customFormat="1">
      <c r="B2402" s="204"/>
      <c r="D2402" s="196" t="s">
        <v>196</v>
      </c>
      <c r="E2402" s="205" t="s">
        <v>5</v>
      </c>
      <c r="F2402" s="206" t="s">
        <v>24</v>
      </c>
      <c r="H2402" s="207">
        <v>1</v>
      </c>
      <c r="I2402" s="208"/>
      <c r="L2402" s="204"/>
      <c r="M2402" s="209"/>
      <c r="N2402" s="210"/>
      <c r="O2402" s="210"/>
      <c r="P2402" s="210"/>
      <c r="Q2402" s="210"/>
      <c r="R2402" s="210"/>
      <c r="S2402" s="210"/>
      <c r="T2402" s="211"/>
      <c r="AT2402" s="205" t="s">
        <v>196</v>
      </c>
      <c r="AU2402" s="205" t="s">
        <v>80</v>
      </c>
      <c r="AV2402" s="13" t="s">
        <v>80</v>
      </c>
      <c r="AW2402" s="13" t="s">
        <v>37</v>
      </c>
      <c r="AX2402" s="13" t="s">
        <v>73</v>
      </c>
      <c r="AY2402" s="205" t="s">
        <v>187</v>
      </c>
    </row>
    <row r="2403" spans="2:65" s="14" customFormat="1">
      <c r="B2403" s="212"/>
      <c r="D2403" s="196" t="s">
        <v>196</v>
      </c>
      <c r="E2403" s="213" t="s">
        <v>5</v>
      </c>
      <c r="F2403" s="214" t="s">
        <v>201</v>
      </c>
      <c r="H2403" s="215">
        <v>1</v>
      </c>
      <c r="I2403" s="216"/>
      <c r="L2403" s="212"/>
      <c r="M2403" s="217"/>
      <c r="N2403" s="218"/>
      <c r="O2403" s="218"/>
      <c r="P2403" s="218"/>
      <c r="Q2403" s="218"/>
      <c r="R2403" s="218"/>
      <c r="S2403" s="218"/>
      <c r="T2403" s="219"/>
      <c r="AT2403" s="213" t="s">
        <v>196</v>
      </c>
      <c r="AU2403" s="213" t="s">
        <v>80</v>
      </c>
      <c r="AV2403" s="14" t="s">
        <v>202</v>
      </c>
      <c r="AW2403" s="14" t="s">
        <v>37</v>
      </c>
      <c r="AX2403" s="14" t="s">
        <v>73</v>
      </c>
      <c r="AY2403" s="213" t="s">
        <v>187</v>
      </c>
    </row>
    <row r="2404" spans="2:65" s="15" customFormat="1">
      <c r="B2404" s="220"/>
      <c r="D2404" s="221" t="s">
        <v>196</v>
      </c>
      <c r="E2404" s="222" t="s">
        <v>5</v>
      </c>
      <c r="F2404" s="223" t="s">
        <v>203</v>
      </c>
      <c r="H2404" s="224">
        <v>1</v>
      </c>
      <c r="I2404" s="225"/>
      <c r="L2404" s="220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196</v>
      </c>
      <c r="AU2404" s="229" t="s">
        <v>80</v>
      </c>
      <c r="AV2404" s="15" t="s">
        <v>194</v>
      </c>
      <c r="AW2404" s="15" t="s">
        <v>37</v>
      </c>
      <c r="AX2404" s="15" t="s">
        <v>24</v>
      </c>
      <c r="AY2404" s="229" t="s">
        <v>187</v>
      </c>
    </row>
    <row r="2405" spans="2:65" s="1" customFormat="1" ht="22.5" customHeight="1">
      <c r="B2405" s="182"/>
      <c r="C2405" s="183" t="s">
        <v>1967</v>
      </c>
      <c r="D2405" s="183" t="s">
        <v>189</v>
      </c>
      <c r="E2405" s="184" t="s">
        <v>1968</v>
      </c>
      <c r="F2405" s="185" t="s">
        <v>1969</v>
      </c>
      <c r="G2405" s="186" t="s">
        <v>410</v>
      </c>
      <c r="H2405" s="187">
        <v>1</v>
      </c>
      <c r="I2405" s="188"/>
      <c r="J2405" s="189">
        <f>ROUND(I2405*H2405,2)</f>
        <v>0</v>
      </c>
      <c r="K2405" s="185" t="s">
        <v>5</v>
      </c>
      <c r="L2405" s="42"/>
      <c r="M2405" s="190" t="s">
        <v>5</v>
      </c>
      <c r="N2405" s="191" t="s">
        <v>44</v>
      </c>
      <c r="O2405" s="43"/>
      <c r="P2405" s="192">
        <f>O2405*H2405</f>
        <v>0</v>
      </c>
      <c r="Q2405" s="192">
        <v>0</v>
      </c>
      <c r="R2405" s="192">
        <f>Q2405*H2405</f>
        <v>0</v>
      </c>
      <c r="S2405" s="192">
        <v>0</v>
      </c>
      <c r="T2405" s="193">
        <f>S2405*H2405</f>
        <v>0</v>
      </c>
      <c r="AR2405" s="25" t="s">
        <v>126</v>
      </c>
      <c r="AT2405" s="25" t="s">
        <v>189</v>
      </c>
      <c r="AU2405" s="25" t="s">
        <v>80</v>
      </c>
      <c r="AY2405" s="25" t="s">
        <v>187</v>
      </c>
      <c r="BE2405" s="194">
        <f>IF(N2405="základní",J2405,0)</f>
        <v>0</v>
      </c>
      <c r="BF2405" s="194">
        <f>IF(N2405="snížená",J2405,0)</f>
        <v>0</v>
      </c>
      <c r="BG2405" s="194">
        <f>IF(N2405="zákl. přenesená",J2405,0)</f>
        <v>0</v>
      </c>
      <c r="BH2405" s="194">
        <f>IF(N2405="sníž. přenesená",J2405,0)</f>
        <v>0</v>
      </c>
      <c r="BI2405" s="194">
        <f>IF(N2405="nulová",J2405,0)</f>
        <v>0</v>
      </c>
      <c r="BJ2405" s="25" t="s">
        <v>24</v>
      </c>
      <c r="BK2405" s="194">
        <f>ROUND(I2405*H2405,2)</f>
        <v>0</v>
      </c>
      <c r="BL2405" s="25" t="s">
        <v>126</v>
      </c>
      <c r="BM2405" s="25" t="s">
        <v>1970</v>
      </c>
    </row>
    <row r="2406" spans="2:65" s="12" customFormat="1">
      <c r="B2406" s="195"/>
      <c r="D2406" s="196" t="s">
        <v>196</v>
      </c>
      <c r="E2406" s="197" t="s">
        <v>5</v>
      </c>
      <c r="F2406" s="198" t="s">
        <v>1971</v>
      </c>
      <c r="H2406" s="199" t="s">
        <v>5</v>
      </c>
      <c r="I2406" s="200"/>
      <c r="L2406" s="195"/>
      <c r="M2406" s="201"/>
      <c r="N2406" s="202"/>
      <c r="O2406" s="202"/>
      <c r="P2406" s="202"/>
      <c r="Q2406" s="202"/>
      <c r="R2406" s="202"/>
      <c r="S2406" s="202"/>
      <c r="T2406" s="203"/>
      <c r="AT2406" s="199" t="s">
        <v>196</v>
      </c>
      <c r="AU2406" s="199" t="s">
        <v>80</v>
      </c>
      <c r="AV2406" s="12" t="s">
        <v>24</v>
      </c>
      <c r="AW2406" s="12" t="s">
        <v>37</v>
      </c>
      <c r="AX2406" s="12" t="s">
        <v>73</v>
      </c>
      <c r="AY2406" s="199" t="s">
        <v>187</v>
      </c>
    </row>
    <row r="2407" spans="2:65" s="12" customFormat="1">
      <c r="B2407" s="195"/>
      <c r="D2407" s="196" t="s">
        <v>196</v>
      </c>
      <c r="E2407" s="197" t="s">
        <v>5</v>
      </c>
      <c r="F2407" s="198" t="s">
        <v>1935</v>
      </c>
      <c r="H2407" s="199" t="s">
        <v>5</v>
      </c>
      <c r="I2407" s="200"/>
      <c r="L2407" s="195"/>
      <c r="M2407" s="201"/>
      <c r="N2407" s="202"/>
      <c r="O2407" s="202"/>
      <c r="P2407" s="202"/>
      <c r="Q2407" s="202"/>
      <c r="R2407" s="202"/>
      <c r="S2407" s="202"/>
      <c r="T2407" s="203"/>
      <c r="AT2407" s="199" t="s">
        <v>196</v>
      </c>
      <c r="AU2407" s="199" t="s">
        <v>80</v>
      </c>
      <c r="AV2407" s="12" t="s">
        <v>24</v>
      </c>
      <c r="AW2407" s="12" t="s">
        <v>37</v>
      </c>
      <c r="AX2407" s="12" t="s">
        <v>73</v>
      </c>
      <c r="AY2407" s="199" t="s">
        <v>187</v>
      </c>
    </row>
    <row r="2408" spans="2:65" s="12" customFormat="1">
      <c r="B2408" s="195"/>
      <c r="D2408" s="196" t="s">
        <v>196</v>
      </c>
      <c r="E2408" s="197" t="s">
        <v>5</v>
      </c>
      <c r="F2408" s="198" t="s">
        <v>1972</v>
      </c>
      <c r="H2408" s="199" t="s">
        <v>5</v>
      </c>
      <c r="I2408" s="200"/>
      <c r="L2408" s="195"/>
      <c r="M2408" s="201"/>
      <c r="N2408" s="202"/>
      <c r="O2408" s="202"/>
      <c r="P2408" s="202"/>
      <c r="Q2408" s="202"/>
      <c r="R2408" s="202"/>
      <c r="S2408" s="202"/>
      <c r="T2408" s="203"/>
      <c r="AT2408" s="199" t="s">
        <v>196</v>
      </c>
      <c r="AU2408" s="199" t="s">
        <v>80</v>
      </c>
      <c r="AV2408" s="12" t="s">
        <v>24</v>
      </c>
      <c r="AW2408" s="12" t="s">
        <v>37</v>
      </c>
      <c r="AX2408" s="12" t="s">
        <v>73</v>
      </c>
      <c r="AY2408" s="199" t="s">
        <v>187</v>
      </c>
    </row>
    <row r="2409" spans="2:65" s="13" customFormat="1">
      <c r="B2409" s="204"/>
      <c r="D2409" s="196" t="s">
        <v>196</v>
      </c>
      <c r="E2409" s="205" t="s">
        <v>5</v>
      </c>
      <c r="F2409" s="206" t="s">
        <v>24</v>
      </c>
      <c r="H2409" s="207">
        <v>1</v>
      </c>
      <c r="I2409" s="208"/>
      <c r="L2409" s="204"/>
      <c r="M2409" s="209"/>
      <c r="N2409" s="210"/>
      <c r="O2409" s="210"/>
      <c r="P2409" s="210"/>
      <c r="Q2409" s="210"/>
      <c r="R2409" s="210"/>
      <c r="S2409" s="210"/>
      <c r="T2409" s="211"/>
      <c r="AT2409" s="205" t="s">
        <v>196</v>
      </c>
      <c r="AU2409" s="205" t="s">
        <v>80</v>
      </c>
      <c r="AV2409" s="13" t="s">
        <v>80</v>
      </c>
      <c r="AW2409" s="13" t="s">
        <v>37</v>
      </c>
      <c r="AX2409" s="13" t="s">
        <v>73</v>
      </c>
      <c r="AY2409" s="205" t="s">
        <v>187</v>
      </c>
    </row>
    <row r="2410" spans="2:65" s="14" customFormat="1">
      <c r="B2410" s="212"/>
      <c r="D2410" s="196" t="s">
        <v>196</v>
      </c>
      <c r="E2410" s="213" t="s">
        <v>5</v>
      </c>
      <c r="F2410" s="214" t="s">
        <v>201</v>
      </c>
      <c r="H2410" s="215">
        <v>1</v>
      </c>
      <c r="I2410" s="216"/>
      <c r="L2410" s="212"/>
      <c r="M2410" s="217"/>
      <c r="N2410" s="218"/>
      <c r="O2410" s="218"/>
      <c r="P2410" s="218"/>
      <c r="Q2410" s="218"/>
      <c r="R2410" s="218"/>
      <c r="S2410" s="218"/>
      <c r="T2410" s="219"/>
      <c r="AT2410" s="213" t="s">
        <v>196</v>
      </c>
      <c r="AU2410" s="213" t="s">
        <v>80</v>
      </c>
      <c r="AV2410" s="14" t="s">
        <v>202</v>
      </c>
      <c r="AW2410" s="14" t="s">
        <v>37</v>
      </c>
      <c r="AX2410" s="14" t="s">
        <v>73</v>
      </c>
      <c r="AY2410" s="213" t="s">
        <v>187</v>
      </c>
    </row>
    <row r="2411" spans="2:65" s="15" customFormat="1">
      <c r="B2411" s="220"/>
      <c r="D2411" s="221" t="s">
        <v>196</v>
      </c>
      <c r="E2411" s="222" t="s">
        <v>5</v>
      </c>
      <c r="F2411" s="223" t="s">
        <v>203</v>
      </c>
      <c r="H2411" s="224">
        <v>1</v>
      </c>
      <c r="I2411" s="225"/>
      <c r="L2411" s="220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196</v>
      </c>
      <c r="AU2411" s="229" t="s">
        <v>80</v>
      </c>
      <c r="AV2411" s="15" t="s">
        <v>194</v>
      </c>
      <c r="AW2411" s="15" t="s">
        <v>37</v>
      </c>
      <c r="AX2411" s="15" t="s">
        <v>24</v>
      </c>
      <c r="AY2411" s="229" t="s">
        <v>187</v>
      </c>
    </row>
    <row r="2412" spans="2:65" s="1" customFormat="1" ht="22.5" customHeight="1">
      <c r="B2412" s="182"/>
      <c r="C2412" s="183" t="s">
        <v>1973</v>
      </c>
      <c r="D2412" s="183" t="s">
        <v>189</v>
      </c>
      <c r="E2412" s="184" t="s">
        <v>1974</v>
      </c>
      <c r="F2412" s="185" t="s">
        <v>1975</v>
      </c>
      <c r="G2412" s="186" t="s">
        <v>410</v>
      </c>
      <c r="H2412" s="187">
        <v>1</v>
      </c>
      <c r="I2412" s="188"/>
      <c r="J2412" s="189">
        <f>ROUND(I2412*H2412,2)</f>
        <v>0</v>
      </c>
      <c r="K2412" s="185" t="s">
        <v>5</v>
      </c>
      <c r="L2412" s="42"/>
      <c r="M2412" s="190" t="s">
        <v>5</v>
      </c>
      <c r="N2412" s="191" t="s">
        <v>44</v>
      </c>
      <c r="O2412" s="43"/>
      <c r="P2412" s="192">
        <f>O2412*H2412</f>
        <v>0</v>
      </c>
      <c r="Q2412" s="192">
        <v>0</v>
      </c>
      <c r="R2412" s="192">
        <f>Q2412*H2412</f>
        <v>0</v>
      </c>
      <c r="S2412" s="192">
        <v>0</v>
      </c>
      <c r="T2412" s="193">
        <f>S2412*H2412</f>
        <v>0</v>
      </c>
      <c r="AR2412" s="25" t="s">
        <v>126</v>
      </c>
      <c r="AT2412" s="25" t="s">
        <v>189</v>
      </c>
      <c r="AU2412" s="25" t="s">
        <v>80</v>
      </c>
      <c r="AY2412" s="25" t="s">
        <v>187</v>
      </c>
      <c r="BE2412" s="194">
        <f>IF(N2412="základní",J2412,0)</f>
        <v>0</v>
      </c>
      <c r="BF2412" s="194">
        <f>IF(N2412="snížená",J2412,0)</f>
        <v>0</v>
      </c>
      <c r="BG2412" s="194">
        <f>IF(N2412="zákl. přenesená",J2412,0)</f>
        <v>0</v>
      </c>
      <c r="BH2412" s="194">
        <f>IF(N2412="sníž. přenesená",J2412,0)</f>
        <v>0</v>
      </c>
      <c r="BI2412" s="194">
        <f>IF(N2412="nulová",J2412,0)</f>
        <v>0</v>
      </c>
      <c r="BJ2412" s="25" t="s">
        <v>24</v>
      </c>
      <c r="BK2412" s="194">
        <f>ROUND(I2412*H2412,2)</f>
        <v>0</v>
      </c>
      <c r="BL2412" s="25" t="s">
        <v>126</v>
      </c>
      <c r="BM2412" s="25" t="s">
        <v>1976</v>
      </c>
    </row>
    <row r="2413" spans="2:65" s="12" customFormat="1">
      <c r="B2413" s="195"/>
      <c r="D2413" s="196" t="s">
        <v>196</v>
      </c>
      <c r="E2413" s="197" t="s">
        <v>5</v>
      </c>
      <c r="F2413" s="198" t="s">
        <v>1977</v>
      </c>
      <c r="H2413" s="199" t="s">
        <v>5</v>
      </c>
      <c r="I2413" s="200"/>
      <c r="L2413" s="195"/>
      <c r="M2413" s="201"/>
      <c r="N2413" s="202"/>
      <c r="O2413" s="202"/>
      <c r="P2413" s="202"/>
      <c r="Q2413" s="202"/>
      <c r="R2413" s="202"/>
      <c r="S2413" s="202"/>
      <c r="T2413" s="203"/>
      <c r="AT2413" s="199" t="s">
        <v>196</v>
      </c>
      <c r="AU2413" s="199" t="s">
        <v>80</v>
      </c>
      <c r="AV2413" s="12" t="s">
        <v>24</v>
      </c>
      <c r="AW2413" s="12" t="s">
        <v>37</v>
      </c>
      <c r="AX2413" s="12" t="s">
        <v>73</v>
      </c>
      <c r="AY2413" s="199" t="s">
        <v>187</v>
      </c>
    </row>
    <row r="2414" spans="2:65" s="12" customFormat="1">
      <c r="B2414" s="195"/>
      <c r="D2414" s="196" t="s">
        <v>196</v>
      </c>
      <c r="E2414" s="197" t="s">
        <v>5</v>
      </c>
      <c r="F2414" s="198" t="s">
        <v>1935</v>
      </c>
      <c r="H2414" s="199" t="s">
        <v>5</v>
      </c>
      <c r="I2414" s="200"/>
      <c r="L2414" s="195"/>
      <c r="M2414" s="201"/>
      <c r="N2414" s="202"/>
      <c r="O2414" s="202"/>
      <c r="P2414" s="202"/>
      <c r="Q2414" s="202"/>
      <c r="R2414" s="202"/>
      <c r="S2414" s="202"/>
      <c r="T2414" s="203"/>
      <c r="AT2414" s="199" t="s">
        <v>196</v>
      </c>
      <c r="AU2414" s="199" t="s">
        <v>80</v>
      </c>
      <c r="AV2414" s="12" t="s">
        <v>24</v>
      </c>
      <c r="AW2414" s="12" t="s">
        <v>37</v>
      </c>
      <c r="AX2414" s="12" t="s">
        <v>73</v>
      </c>
      <c r="AY2414" s="199" t="s">
        <v>187</v>
      </c>
    </row>
    <row r="2415" spans="2:65" s="12" customFormat="1">
      <c r="B2415" s="195"/>
      <c r="D2415" s="196" t="s">
        <v>196</v>
      </c>
      <c r="E2415" s="197" t="s">
        <v>5</v>
      </c>
      <c r="F2415" s="198" t="s">
        <v>1978</v>
      </c>
      <c r="H2415" s="199" t="s">
        <v>5</v>
      </c>
      <c r="I2415" s="200"/>
      <c r="L2415" s="195"/>
      <c r="M2415" s="201"/>
      <c r="N2415" s="202"/>
      <c r="O2415" s="202"/>
      <c r="P2415" s="202"/>
      <c r="Q2415" s="202"/>
      <c r="R2415" s="202"/>
      <c r="S2415" s="202"/>
      <c r="T2415" s="203"/>
      <c r="AT2415" s="199" t="s">
        <v>196</v>
      </c>
      <c r="AU2415" s="199" t="s">
        <v>80</v>
      </c>
      <c r="AV2415" s="12" t="s">
        <v>24</v>
      </c>
      <c r="AW2415" s="12" t="s">
        <v>37</v>
      </c>
      <c r="AX2415" s="12" t="s">
        <v>73</v>
      </c>
      <c r="AY2415" s="199" t="s">
        <v>187</v>
      </c>
    </row>
    <row r="2416" spans="2:65" s="13" customFormat="1">
      <c r="B2416" s="204"/>
      <c r="D2416" s="196" t="s">
        <v>196</v>
      </c>
      <c r="E2416" s="205" t="s">
        <v>5</v>
      </c>
      <c r="F2416" s="206" t="s">
        <v>24</v>
      </c>
      <c r="H2416" s="207">
        <v>1</v>
      </c>
      <c r="I2416" s="208"/>
      <c r="L2416" s="204"/>
      <c r="M2416" s="209"/>
      <c r="N2416" s="210"/>
      <c r="O2416" s="210"/>
      <c r="P2416" s="210"/>
      <c r="Q2416" s="210"/>
      <c r="R2416" s="210"/>
      <c r="S2416" s="210"/>
      <c r="T2416" s="211"/>
      <c r="AT2416" s="205" t="s">
        <v>196</v>
      </c>
      <c r="AU2416" s="205" t="s">
        <v>80</v>
      </c>
      <c r="AV2416" s="13" t="s">
        <v>80</v>
      </c>
      <c r="AW2416" s="13" t="s">
        <v>37</v>
      </c>
      <c r="AX2416" s="13" t="s">
        <v>73</v>
      </c>
      <c r="AY2416" s="205" t="s">
        <v>187</v>
      </c>
    </row>
    <row r="2417" spans="2:65" s="14" customFormat="1">
      <c r="B2417" s="212"/>
      <c r="D2417" s="196" t="s">
        <v>196</v>
      </c>
      <c r="E2417" s="213" t="s">
        <v>5</v>
      </c>
      <c r="F2417" s="214" t="s">
        <v>201</v>
      </c>
      <c r="H2417" s="215">
        <v>1</v>
      </c>
      <c r="I2417" s="216"/>
      <c r="L2417" s="212"/>
      <c r="M2417" s="217"/>
      <c r="N2417" s="218"/>
      <c r="O2417" s="218"/>
      <c r="P2417" s="218"/>
      <c r="Q2417" s="218"/>
      <c r="R2417" s="218"/>
      <c r="S2417" s="218"/>
      <c r="T2417" s="219"/>
      <c r="AT2417" s="213" t="s">
        <v>196</v>
      </c>
      <c r="AU2417" s="213" t="s">
        <v>80</v>
      </c>
      <c r="AV2417" s="14" t="s">
        <v>202</v>
      </c>
      <c r="AW2417" s="14" t="s">
        <v>37</v>
      </c>
      <c r="AX2417" s="14" t="s">
        <v>73</v>
      </c>
      <c r="AY2417" s="213" t="s">
        <v>187</v>
      </c>
    </row>
    <row r="2418" spans="2:65" s="15" customFormat="1">
      <c r="B2418" s="220"/>
      <c r="D2418" s="221" t="s">
        <v>196</v>
      </c>
      <c r="E2418" s="222" t="s">
        <v>5</v>
      </c>
      <c r="F2418" s="223" t="s">
        <v>203</v>
      </c>
      <c r="H2418" s="224">
        <v>1</v>
      </c>
      <c r="I2418" s="225"/>
      <c r="L2418" s="220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196</v>
      </c>
      <c r="AU2418" s="229" t="s">
        <v>80</v>
      </c>
      <c r="AV2418" s="15" t="s">
        <v>194</v>
      </c>
      <c r="AW2418" s="15" t="s">
        <v>37</v>
      </c>
      <c r="AX2418" s="15" t="s">
        <v>24</v>
      </c>
      <c r="AY2418" s="229" t="s">
        <v>187</v>
      </c>
    </row>
    <row r="2419" spans="2:65" s="1" customFormat="1" ht="22.5" customHeight="1">
      <c r="B2419" s="182"/>
      <c r="C2419" s="183" t="s">
        <v>1979</v>
      </c>
      <c r="D2419" s="183" t="s">
        <v>189</v>
      </c>
      <c r="E2419" s="184" t="s">
        <v>1980</v>
      </c>
      <c r="F2419" s="185" t="s">
        <v>1981</v>
      </c>
      <c r="G2419" s="186" t="s">
        <v>410</v>
      </c>
      <c r="H2419" s="187">
        <v>1</v>
      </c>
      <c r="I2419" s="188"/>
      <c r="J2419" s="189">
        <f>ROUND(I2419*H2419,2)</f>
        <v>0</v>
      </c>
      <c r="K2419" s="185" t="s">
        <v>5</v>
      </c>
      <c r="L2419" s="42"/>
      <c r="M2419" s="190" t="s">
        <v>5</v>
      </c>
      <c r="N2419" s="191" t="s">
        <v>44</v>
      </c>
      <c r="O2419" s="43"/>
      <c r="P2419" s="192">
        <f>O2419*H2419</f>
        <v>0</v>
      </c>
      <c r="Q2419" s="192">
        <v>0</v>
      </c>
      <c r="R2419" s="192">
        <f>Q2419*H2419</f>
        <v>0</v>
      </c>
      <c r="S2419" s="192">
        <v>0</v>
      </c>
      <c r="T2419" s="193">
        <f>S2419*H2419</f>
        <v>0</v>
      </c>
      <c r="AR2419" s="25" t="s">
        <v>126</v>
      </c>
      <c r="AT2419" s="25" t="s">
        <v>189</v>
      </c>
      <c r="AU2419" s="25" t="s">
        <v>80</v>
      </c>
      <c r="AY2419" s="25" t="s">
        <v>187</v>
      </c>
      <c r="BE2419" s="194">
        <f>IF(N2419="základní",J2419,0)</f>
        <v>0</v>
      </c>
      <c r="BF2419" s="194">
        <f>IF(N2419="snížená",J2419,0)</f>
        <v>0</v>
      </c>
      <c r="BG2419" s="194">
        <f>IF(N2419="zákl. přenesená",J2419,0)</f>
        <v>0</v>
      </c>
      <c r="BH2419" s="194">
        <f>IF(N2419="sníž. přenesená",J2419,0)</f>
        <v>0</v>
      </c>
      <c r="BI2419" s="194">
        <f>IF(N2419="nulová",J2419,0)</f>
        <v>0</v>
      </c>
      <c r="BJ2419" s="25" t="s">
        <v>24</v>
      </c>
      <c r="BK2419" s="194">
        <f>ROUND(I2419*H2419,2)</f>
        <v>0</v>
      </c>
      <c r="BL2419" s="25" t="s">
        <v>126</v>
      </c>
      <c r="BM2419" s="25" t="s">
        <v>1982</v>
      </c>
    </row>
    <row r="2420" spans="2:65" s="12" customFormat="1">
      <c r="B2420" s="195"/>
      <c r="D2420" s="196" t="s">
        <v>196</v>
      </c>
      <c r="E2420" s="197" t="s">
        <v>5</v>
      </c>
      <c r="F2420" s="198" t="s">
        <v>1983</v>
      </c>
      <c r="H2420" s="199" t="s">
        <v>5</v>
      </c>
      <c r="I2420" s="200"/>
      <c r="L2420" s="195"/>
      <c r="M2420" s="201"/>
      <c r="N2420" s="202"/>
      <c r="O2420" s="202"/>
      <c r="P2420" s="202"/>
      <c r="Q2420" s="202"/>
      <c r="R2420" s="202"/>
      <c r="S2420" s="202"/>
      <c r="T2420" s="203"/>
      <c r="AT2420" s="199" t="s">
        <v>196</v>
      </c>
      <c r="AU2420" s="199" t="s">
        <v>80</v>
      </c>
      <c r="AV2420" s="12" t="s">
        <v>24</v>
      </c>
      <c r="AW2420" s="12" t="s">
        <v>37</v>
      </c>
      <c r="AX2420" s="12" t="s">
        <v>73</v>
      </c>
      <c r="AY2420" s="199" t="s">
        <v>187</v>
      </c>
    </row>
    <row r="2421" spans="2:65" s="12" customFormat="1">
      <c r="B2421" s="195"/>
      <c r="D2421" s="196" t="s">
        <v>196</v>
      </c>
      <c r="E2421" s="197" t="s">
        <v>5</v>
      </c>
      <c r="F2421" s="198" t="s">
        <v>1935</v>
      </c>
      <c r="H2421" s="199" t="s">
        <v>5</v>
      </c>
      <c r="I2421" s="200"/>
      <c r="L2421" s="195"/>
      <c r="M2421" s="201"/>
      <c r="N2421" s="202"/>
      <c r="O2421" s="202"/>
      <c r="P2421" s="202"/>
      <c r="Q2421" s="202"/>
      <c r="R2421" s="202"/>
      <c r="S2421" s="202"/>
      <c r="T2421" s="203"/>
      <c r="AT2421" s="199" t="s">
        <v>196</v>
      </c>
      <c r="AU2421" s="199" t="s">
        <v>80</v>
      </c>
      <c r="AV2421" s="12" t="s">
        <v>24</v>
      </c>
      <c r="AW2421" s="12" t="s">
        <v>37</v>
      </c>
      <c r="AX2421" s="12" t="s">
        <v>73</v>
      </c>
      <c r="AY2421" s="199" t="s">
        <v>187</v>
      </c>
    </row>
    <row r="2422" spans="2:65" s="12" customFormat="1">
      <c r="B2422" s="195"/>
      <c r="D2422" s="196" t="s">
        <v>196</v>
      </c>
      <c r="E2422" s="197" t="s">
        <v>5</v>
      </c>
      <c r="F2422" s="198" t="s">
        <v>1984</v>
      </c>
      <c r="H2422" s="199" t="s">
        <v>5</v>
      </c>
      <c r="I2422" s="200"/>
      <c r="L2422" s="195"/>
      <c r="M2422" s="201"/>
      <c r="N2422" s="202"/>
      <c r="O2422" s="202"/>
      <c r="P2422" s="202"/>
      <c r="Q2422" s="202"/>
      <c r="R2422" s="202"/>
      <c r="S2422" s="202"/>
      <c r="T2422" s="203"/>
      <c r="AT2422" s="199" t="s">
        <v>196</v>
      </c>
      <c r="AU2422" s="199" t="s">
        <v>80</v>
      </c>
      <c r="AV2422" s="12" t="s">
        <v>24</v>
      </c>
      <c r="AW2422" s="12" t="s">
        <v>37</v>
      </c>
      <c r="AX2422" s="12" t="s">
        <v>73</v>
      </c>
      <c r="AY2422" s="199" t="s">
        <v>187</v>
      </c>
    </row>
    <row r="2423" spans="2:65" s="13" customFormat="1">
      <c r="B2423" s="204"/>
      <c r="D2423" s="196" t="s">
        <v>196</v>
      </c>
      <c r="E2423" s="205" t="s">
        <v>5</v>
      </c>
      <c r="F2423" s="206" t="s">
        <v>24</v>
      </c>
      <c r="H2423" s="207">
        <v>1</v>
      </c>
      <c r="I2423" s="208"/>
      <c r="L2423" s="204"/>
      <c r="M2423" s="209"/>
      <c r="N2423" s="210"/>
      <c r="O2423" s="210"/>
      <c r="P2423" s="210"/>
      <c r="Q2423" s="210"/>
      <c r="R2423" s="210"/>
      <c r="S2423" s="210"/>
      <c r="T2423" s="211"/>
      <c r="AT2423" s="205" t="s">
        <v>196</v>
      </c>
      <c r="AU2423" s="205" t="s">
        <v>80</v>
      </c>
      <c r="AV2423" s="13" t="s">
        <v>80</v>
      </c>
      <c r="AW2423" s="13" t="s">
        <v>37</v>
      </c>
      <c r="AX2423" s="13" t="s">
        <v>73</v>
      </c>
      <c r="AY2423" s="205" t="s">
        <v>187</v>
      </c>
    </row>
    <row r="2424" spans="2:65" s="14" customFormat="1">
      <c r="B2424" s="212"/>
      <c r="D2424" s="196" t="s">
        <v>196</v>
      </c>
      <c r="E2424" s="213" t="s">
        <v>5</v>
      </c>
      <c r="F2424" s="214" t="s">
        <v>201</v>
      </c>
      <c r="H2424" s="215">
        <v>1</v>
      </c>
      <c r="I2424" s="216"/>
      <c r="L2424" s="212"/>
      <c r="M2424" s="217"/>
      <c r="N2424" s="218"/>
      <c r="O2424" s="218"/>
      <c r="P2424" s="218"/>
      <c r="Q2424" s="218"/>
      <c r="R2424" s="218"/>
      <c r="S2424" s="218"/>
      <c r="T2424" s="219"/>
      <c r="AT2424" s="213" t="s">
        <v>196</v>
      </c>
      <c r="AU2424" s="213" t="s">
        <v>80</v>
      </c>
      <c r="AV2424" s="14" t="s">
        <v>202</v>
      </c>
      <c r="AW2424" s="14" t="s">
        <v>37</v>
      </c>
      <c r="AX2424" s="14" t="s">
        <v>73</v>
      </c>
      <c r="AY2424" s="213" t="s">
        <v>187</v>
      </c>
    </row>
    <row r="2425" spans="2:65" s="15" customFormat="1">
      <c r="B2425" s="220"/>
      <c r="D2425" s="221" t="s">
        <v>196</v>
      </c>
      <c r="E2425" s="222" t="s">
        <v>5</v>
      </c>
      <c r="F2425" s="223" t="s">
        <v>203</v>
      </c>
      <c r="H2425" s="224">
        <v>1</v>
      </c>
      <c r="I2425" s="225"/>
      <c r="L2425" s="220"/>
      <c r="M2425" s="226"/>
      <c r="N2425" s="227"/>
      <c r="O2425" s="227"/>
      <c r="P2425" s="227"/>
      <c r="Q2425" s="227"/>
      <c r="R2425" s="227"/>
      <c r="S2425" s="227"/>
      <c r="T2425" s="228"/>
      <c r="AT2425" s="229" t="s">
        <v>196</v>
      </c>
      <c r="AU2425" s="229" t="s">
        <v>80</v>
      </c>
      <c r="AV2425" s="15" t="s">
        <v>194</v>
      </c>
      <c r="AW2425" s="15" t="s">
        <v>37</v>
      </c>
      <c r="AX2425" s="15" t="s">
        <v>24</v>
      </c>
      <c r="AY2425" s="229" t="s">
        <v>187</v>
      </c>
    </row>
    <row r="2426" spans="2:65" s="1" customFormat="1" ht="22.5" customHeight="1">
      <c r="B2426" s="182"/>
      <c r="C2426" s="183" t="s">
        <v>1985</v>
      </c>
      <c r="D2426" s="183" t="s">
        <v>189</v>
      </c>
      <c r="E2426" s="184" t="s">
        <v>1986</v>
      </c>
      <c r="F2426" s="185" t="s">
        <v>1987</v>
      </c>
      <c r="G2426" s="186" t="s">
        <v>410</v>
      </c>
      <c r="H2426" s="187">
        <v>1</v>
      </c>
      <c r="I2426" s="188"/>
      <c r="J2426" s="189">
        <f>ROUND(I2426*H2426,2)</f>
        <v>0</v>
      </c>
      <c r="K2426" s="185" t="s">
        <v>5</v>
      </c>
      <c r="L2426" s="42"/>
      <c r="M2426" s="190" t="s">
        <v>5</v>
      </c>
      <c r="N2426" s="191" t="s">
        <v>44</v>
      </c>
      <c r="O2426" s="43"/>
      <c r="P2426" s="192">
        <f>O2426*H2426</f>
        <v>0</v>
      </c>
      <c r="Q2426" s="192">
        <v>0</v>
      </c>
      <c r="R2426" s="192">
        <f>Q2426*H2426</f>
        <v>0</v>
      </c>
      <c r="S2426" s="192">
        <v>0</v>
      </c>
      <c r="T2426" s="193">
        <f>S2426*H2426</f>
        <v>0</v>
      </c>
      <c r="AR2426" s="25" t="s">
        <v>126</v>
      </c>
      <c r="AT2426" s="25" t="s">
        <v>189</v>
      </c>
      <c r="AU2426" s="25" t="s">
        <v>80</v>
      </c>
      <c r="AY2426" s="25" t="s">
        <v>187</v>
      </c>
      <c r="BE2426" s="194">
        <f>IF(N2426="základní",J2426,0)</f>
        <v>0</v>
      </c>
      <c r="BF2426" s="194">
        <f>IF(N2426="snížená",J2426,0)</f>
        <v>0</v>
      </c>
      <c r="BG2426" s="194">
        <f>IF(N2426="zákl. přenesená",J2426,0)</f>
        <v>0</v>
      </c>
      <c r="BH2426" s="194">
        <f>IF(N2426="sníž. přenesená",J2426,0)</f>
        <v>0</v>
      </c>
      <c r="BI2426" s="194">
        <f>IF(N2426="nulová",J2426,0)</f>
        <v>0</v>
      </c>
      <c r="BJ2426" s="25" t="s">
        <v>24</v>
      </c>
      <c r="BK2426" s="194">
        <f>ROUND(I2426*H2426,2)</f>
        <v>0</v>
      </c>
      <c r="BL2426" s="25" t="s">
        <v>126</v>
      </c>
      <c r="BM2426" s="25" t="s">
        <v>1988</v>
      </c>
    </row>
    <row r="2427" spans="2:65" s="12" customFormat="1">
      <c r="B2427" s="195"/>
      <c r="D2427" s="196" t="s">
        <v>196</v>
      </c>
      <c r="E2427" s="197" t="s">
        <v>5</v>
      </c>
      <c r="F2427" s="198" t="s">
        <v>1989</v>
      </c>
      <c r="H2427" s="199" t="s">
        <v>5</v>
      </c>
      <c r="I2427" s="200"/>
      <c r="L2427" s="195"/>
      <c r="M2427" s="201"/>
      <c r="N2427" s="202"/>
      <c r="O2427" s="202"/>
      <c r="P2427" s="202"/>
      <c r="Q2427" s="202"/>
      <c r="R2427" s="202"/>
      <c r="S2427" s="202"/>
      <c r="T2427" s="203"/>
      <c r="AT2427" s="199" t="s">
        <v>196</v>
      </c>
      <c r="AU2427" s="199" t="s">
        <v>80</v>
      </c>
      <c r="AV2427" s="12" t="s">
        <v>24</v>
      </c>
      <c r="AW2427" s="12" t="s">
        <v>37</v>
      </c>
      <c r="AX2427" s="12" t="s">
        <v>73</v>
      </c>
      <c r="AY2427" s="199" t="s">
        <v>187</v>
      </c>
    </row>
    <row r="2428" spans="2:65" s="12" customFormat="1">
      <c r="B2428" s="195"/>
      <c r="D2428" s="196" t="s">
        <v>196</v>
      </c>
      <c r="E2428" s="197" t="s">
        <v>5</v>
      </c>
      <c r="F2428" s="198" t="s">
        <v>1935</v>
      </c>
      <c r="H2428" s="199" t="s">
        <v>5</v>
      </c>
      <c r="I2428" s="200"/>
      <c r="L2428" s="195"/>
      <c r="M2428" s="201"/>
      <c r="N2428" s="202"/>
      <c r="O2428" s="202"/>
      <c r="P2428" s="202"/>
      <c r="Q2428" s="202"/>
      <c r="R2428" s="202"/>
      <c r="S2428" s="202"/>
      <c r="T2428" s="203"/>
      <c r="AT2428" s="199" t="s">
        <v>196</v>
      </c>
      <c r="AU2428" s="199" t="s">
        <v>80</v>
      </c>
      <c r="AV2428" s="12" t="s">
        <v>24</v>
      </c>
      <c r="AW2428" s="12" t="s">
        <v>37</v>
      </c>
      <c r="AX2428" s="12" t="s">
        <v>73</v>
      </c>
      <c r="AY2428" s="199" t="s">
        <v>187</v>
      </c>
    </row>
    <row r="2429" spans="2:65" s="12" customFormat="1">
      <c r="B2429" s="195"/>
      <c r="D2429" s="196" t="s">
        <v>196</v>
      </c>
      <c r="E2429" s="197" t="s">
        <v>5</v>
      </c>
      <c r="F2429" s="198" t="s">
        <v>1990</v>
      </c>
      <c r="H2429" s="199" t="s">
        <v>5</v>
      </c>
      <c r="I2429" s="200"/>
      <c r="L2429" s="195"/>
      <c r="M2429" s="201"/>
      <c r="N2429" s="202"/>
      <c r="O2429" s="202"/>
      <c r="P2429" s="202"/>
      <c r="Q2429" s="202"/>
      <c r="R2429" s="202"/>
      <c r="S2429" s="202"/>
      <c r="T2429" s="203"/>
      <c r="AT2429" s="199" t="s">
        <v>196</v>
      </c>
      <c r="AU2429" s="199" t="s">
        <v>80</v>
      </c>
      <c r="AV2429" s="12" t="s">
        <v>24</v>
      </c>
      <c r="AW2429" s="12" t="s">
        <v>37</v>
      </c>
      <c r="AX2429" s="12" t="s">
        <v>73</v>
      </c>
      <c r="AY2429" s="199" t="s">
        <v>187</v>
      </c>
    </row>
    <row r="2430" spans="2:65" s="13" customFormat="1">
      <c r="B2430" s="204"/>
      <c r="D2430" s="196" t="s">
        <v>196</v>
      </c>
      <c r="E2430" s="205" t="s">
        <v>5</v>
      </c>
      <c r="F2430" s="206" t="s">
        <v>24</v>
      </c>
      <c r="H2430" s="207">
        <v>1</v>
      </c>
      <c r="I2430" s="208"/>
      <c r="L2430" s="204"/>
      <c r="M2430" s="209"/>
      <c r="N2430" s="210"/>
      <c r="O2430" s="210"/>
      <c r="P2430" s="210"/>
      <c r="Q2430" s="210"/>
      <c r="R2430" s="210"/>
      <c r="S2430" s="210"/>
      <c r="T2430" s="211"/>
      <c r="AT2430" s="205" t="s">
        <v>196</v>
      </c>
      <c r="AU2430" s="205" t="s">
        <v>80</v>
      </c>
      <c r="AV2430" s="13" t="s">
        <v>80</v>
      </c>
      <c r="AW2430" s="13" t="s">
        <v>37</v>
      </c>
      <c r="AX2430" s="13" t="s">
        <v>73</v>
      </c>
      <c r="AY2430" s="205" t="s">
        <v>187</v>
      </c>
    </row>
    <row r="2431" spans="2:65" s="14" customFormat="1">
      <c r="B2431" s="212"/>
      <c r="D2431" s="196" t="s">
        <v>196</v>
      </c>
      <c r="E2431" s="213" t="s">
        <v>5</v>
      </c>
      <c r="F2431" s="214" t="s">
        <v>201</v>
      </c>
      <c r="H2431" s="215">
        <v>1</v>
      </c>
      <c r="I2431" s="216"/>
      <c r="L2431" s="212"/>
      <c r="M2431" s="217"/>
      <c r="N2431" s="218"/>
      <c r="O2431" s="218"/>
      <c r="P2431" s="218"/>
      <c r="Q2431" s="218"/>
      <c r="R2431" s="218"/>
      <c r="S2431" s="218"/>
      <c r="T2431" s="219"/>
      <c r="AT2431" s="213" t="s">
        <v>196</v>
      </c>
      <c r="AU2431" s="213" t="s">
        <v>80</v>
      </c>
      <c r="AV2431" s="14" t="s">
        <v>202</v>
      </c>
      <c r="AW2431" s="14" t="s">
        <v>37</v>
      </c>
      <c r="AX2431" s="14" t="s">
        <v>73</v>
      </c>
      <c r="AY2431" s="213" t="s">
        <v>187</v>
      </c>
    </row>
    <row r="2432" spans="2:65" s="15" customFormat="1">
      <c r="B2432" s="220"/>
      <c r="D2432" s="221" t="s">
        <v>196</v>
      </c>
      <c r="E2432" s="222" t="s">
        <v>5</v>
      </c>
      <c r="F2432" s="223" t="s">
        <v>203</v>
      </c>
      <c r="H2432" s="224">
        <v>1</v>
      </c>
      <c r="I2432" s="225"/>
      <c r="L2432" s="220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196</v>
      </c>
      <c r="AU2432" s="229" t="s">
        <v>80</v>
      </c>
      <c r="AV2432" s="15" t="s">
        <v>194</v>
      </c>
      <c r="AW2432" s="15" t="s">
        <v>37</v>
      </c>
      <c r="AX2432" s="15" t="s">
        <v>24</v>
      </c>
      <c r="AY2432" s="229" t="s">
        <v>187</v>
      </c>
    </row>
    <row r="2433" spans="2:65" s="1" customFormat="1" ht="22.5" customHeight="1">
      <c r="B2433" s="182"/>
      <c r="C2433" s="183" t="s">
        <v>1991</v>
      </c>
      <c r="D2433" s="183" t="s">
        <v>189</v>
      </c>
      <c r="E2433" s="184" t="s">
        <v>1992</v>
      </c>
      <c r="F2433" s="185" t="s">
        <v>1993</v>
      </c>
      <c r="G2433" s="186" t="s">
        <v>410</v>
      </c>
      <c r="H2433" s="187">
        <v>1</v>
      </c>
      <c r="I2433" s="188"/>
      <c r="J2433" s="189">
        <f>ROUND(I2433*H2433,2)</f>
        <v>0</v>
      </c>
      <c r="K2433" s="185" t="s">
        <v>5</v>
      </c>
      <c r="L2433" s="42"/>
      <c r="M2433" s="190" t="s">
        <v>5</v>
      </c>
      <c r="N2433" s="191" t="s">
        <v>44</v>
      </c>
      <c r="O2433" s="43"/>
      <c r="P2433" s="192">
        <f>O2433*H2433</f>
        <v>0</v>
      </c>
      <c r="Q2433" s="192">
        <v>0</v>
      </c>
      <c r="R2433" s="192">
        <f>Q2433*H2433</f>
        <v>0</v>
      </c>
      <c r="S2433" s="192">
        <v>0</v>
      </c>
      <c r="T2433" s="193">
        <f>S2433*H2433</f>
        <v>0</v>
      </c>
      <c r="AR2433" s="25" t="s">
        <v>126</v>
      </c>
      <c r="AT2433" s="25" t="s">
        <v>189</v>
      </c>
      <c r="AU2433" s="25" t="s">
        <v>80</v>
      </c>
      <c r="AY2433" s="25" t="s">
        <v>187</v>
      </c>
      <c r="BE2433" s="194">
        <f>IF(N2433="základní",J2433,0)</f>
        <v>0</v>
      </c>
      <c r="BF2433" s="194">
        <f>IF(N2433="snížená",J2433,0)</f>
        <v>0</v>
      </c>
      <c r="BG2433" s="194">
        <f>IF(N2433="zákl. přenesená",J2433,0)</f>
        <v>0</v>
      </c>
      <c r="BH2433" s="194">
        <f>IF(N2433="sníž. přenesená",J2433,0)</f>
        <v>0</v>
      </c>
      <c r="BI2433" s="194">
        <f>IF(N2433="nulová",J2433,0)</f>
        <v>0</v>
      </c>
      <c r="BJ2433" s="25" t="s">
        <v>24</v>
      </c>
      <c r="BK2433" s="194">
        <f>ROUND(I2433*H2433,2)</f>
        <v>0</v>
      </c>
      <c r="BL2433" s="25" t="s">
        <v>126</v>
      </c>
      <c r="BM2433" s="25" t="s">
        <v>1994</v>
      </c>
    </row>
    <row r="2434" spans="2:65" s="12" customFormat="1">
      <c r="B2434" s="195"/>
      <c r="D2434" s="196" t="s">
        <v>196</v>
      </c>
      <c r="E2434" s="197" t="s">
        <v>5</v>
      </c>
      <c r="F2434" s="198" t="s">
        <v>1995</v>
      </c>
      <c r="H2434" s="199" t="s">
        <v>5</v>
      </c>
      <c r="I2434" s="200"/>
      <c r="L2434" s="195"/>
      <c r="M2434" s="201"/>
      <c r="N2434" s="202"/>
      <c r="O2434" s="202"/>
      <c r="P2434" s="202"/>
      <c r="Q2434" s="202"/>
      <c r="R2434" s="202"/>
      <c r="S2434" s="202"/>
      <c r="T2434" s="203"/>
      <c r="AT2434" s="199" t="s">
        <v>196</v>
      </c>
      <c r="AU2434" s="199" t="s">
        <v>80</v>
      </c>
      <c r="AV2434" s="12" t="s">
        <v>24</v>
      </c>
      <c r="AW2434" s="12" t="s">
        <v>37</v>
      </c>
      <c r="AX2434" s="12" t="s">
        <v>73</v>
      </c>
      <c r="AY2434" s="199" t="s">
        <v>187</v>
      </c>
    </row>
    <row r="2435" spans="2:65" s="12" customFormat="1">
      <c r="B2435" s="195"/>
      <c r="D2435" s="196" t="s">
        <v>196</v>
      </c>
      <c r="E2435" s="197" t="s">
        <v>5</v>
      </c>
      <c r="F2435" s="198" t="s">
        <v>1935</v>
      </c>
      <c r="H2435" s="199" t="s">
        <v>5</v>
      </c>
      <c r="I2435" s="200"/>
      <c r="L2435" s="195"/>
      <c r="M2435" s="201"/>
      <c r="N2435" s="202"/>
      <c r="O2435" s="202"/>
      <c r="P2435" s="202"/>
      <c r="Q2435" s="202"/>
      <c r="R2435" s="202"/>
      <c r="S2435" s="202"/>
      <c r="T2435" s="203"/>
      <c r="AT2435" s="199" t="s">
        <v>196</v>
      </c>
      <c r="AU2435" s="199" t="s">
        <v>80</v>
      </c>
      <c r="AV2435" s="12" t="s">
        <v>24</v>
      </c>
      <c r="AW2435" s="12" t="s">
        <v>37</v>
      </c>
      <c r="AX2435" s="12" t="s">
        <v>73</v>
      </c>
      <c r="AY2435" s="199" t="s">
        <v>187</v>
      </c>
    </row>
    <row r="2436" spans="2:65" s="12" customFormat="1">
      <c r="B2436" s="195"/>
      <c r="D2436" s="196" t="s">
        <v>196</v>
      </c>
      <c r="E2436" s="197" t="s">
        <v>5</v>
      </c>
      <c r="F2436" s="198" t="s">
        <v>1996</v>
      </c>
      <c r="H2436" s="199" t="s">
        <v>5</v>
      </c>
      <c r="I2436" s="200"/>
      <c r="L2436" s="195"/>
      <c r="M2436" s="201"/>
      <c r="N2436" s="202"/>
      <c r="O2436" s="202"/>
      <c r="P2436" s="202"/>
      <c r="Q2436" s="202"/>
      <c r="R2436" s="202"/>
      <c r="S2436" s="202"/>
      <c r="T2436" s="203"/>
      <c r="AT2436" s="199" t="s">
        <v>196</v>
      </c>
      <c r="AU2436" s="199" t="s">
        <v>80</v>
      </c>
      <c r="AV2436" s="12" t="s">
        <v>24</v>
      </c>
      <c r="AW2436" s="12" t="s">
        <v>37</v>
      </c>
      <c r="AX2436" s="12" t="s">
        <v>73</v>
      </c>
      <c r="AY2436" s="199" t="s">
        <v>187</v>
      </c>
    </row>
    <row r="2437" spans="2:65" s="13" customFormat="1">
      <c r="B2437" s="204"/>
      <c r="D2437" s="196" t="s">
        <v>196</v>
      </c>
      <c r="E2437" s="205" t="s">
        <v>5</v>
      </c>
      <c r="F2437" s="206" t="s">
        <v>24</v>
      </c>
      <c r="H2437" s="207">
        <v>1</v>
      </c>
      <c r="I2437" s="208"/>
      <c r="L2437" s="204"/>
      <c r="M2437" s="209"/>
      <c r="N2437" s="210"/>
      <c r="O2437" s="210"/>
      <c r="P2437" s="210"/>
      <c r="Q2437" s="210"/>
      <c r="R2437" s="210"/>
      <c r="S2437" s="210"/>
      <c r="T2437" s="211"/>
      <c r="AT2437" s="205" t="s">
        <v>196</v>
      </c>
      <c r="AU2437" s="205" t="s">
        <v>80</v>
      </c>
      <c r="AV2437" s="13" t="s">
        <v>80</v>
      </c>
      <c r="AW2437" s="13" t="s">
        <v>37</v>
      </c>
      <c r="AX2437" s="13" t="s">
        <v>73</v>
      </c>
      <c r="AY2437" s="205" t="s">
        <v>187</v>
      </c>
    </row>
    <row r="2438" spans="2:65" s="14" customFormat="1">
      <c r="B2438" s="212"/>
      <c r="D2438" s="196" t="s">
        <v>196</v>
      </c>
      <c r="E2438" s="213" t="s">
        <v>5</v>
      </c>
      <c r="F2438" s="214" t="s">
        <v>201</v>
      </c>
      <c r="H2438" s="215">
        <v>1</v>
      </c>
      <c r="I2438" s="216"/>
      <c r="L2438" s="212"/>
      <c r="M2438" s="217"/>
      <c r="N2438" s="218"/>
      <c r="O2438" s="218"/>
      <c r="P2438" s="218"/>
      <c r="Q2438" s="218"/>
      <c r="R2438" s="218"/>
      <c r="S2438" s="218"/>
      <c r="T2438" s="219"/>
      <c r="AT2438" s="213" t="s">
        <v>196</v>
      </c>
      <c r="AU2438" s="213" t="s">
        <v>80</v>
      </c>
      <c r="AV2438" s="14" t="s">
        <v>202</v>
      </c>
      <c r="AW2438" s="14" t="s">
        <v>37</v>
      </c>
      <c r="AX2438" s="14" t="s">
        <v>73</v>
      </c>
      <c r="AY2438" s="213" t="s">
        <v>187</v>
      </c>
    </row>
    <row r="2439" spans="2:65" s="15" customFormat="1">
      <c r="B2439" s="220"/>
      <c r="D2439" s="221" t="s">
        <v>196</v>
      </c>
      <c r="E2439" s="222" t="s">
        <v>5</v>
      </c>
      <c r="F2439" s="223" t="s">
        <v>203</v>
      </c>
      <c r="H2439" s="224">
        <v>1</v>
      </c>
      <c r="I2439" s="225"/>
      <c r="L2439" s="220"/>
      <c r="M2439" s="226"/>
      <c r="N2439" s="227"/>
      <c r="O2439" s="227"/>
      <c r="P2439" s="227"/>
      <c r="Q2439" s="227"/>
      <c r="R2439" s="227"/>
      <c r="S2439" s="227"/>
      <c r="T2439" s="228"/>
      <c r="AT2439" s="229" t="s">
        <v>196</v>
      </c>
      <c r="AU2439" s="229" t="s">
        <v>80</v>
      </c>
      <c r="AV2439" s="15" t="s">
        <v>194</v>
      </c>
      <c r="AW2439" s="15" t="s">
        <v>37</v>
      </c>
      <c r="AX2439" s="15" t="s">
        <v>24</v>
      </c>
      <c r="AY2439" s="229" t="s">
        <v>187</v>
      </c>
    </row>
    <row r="2440" spans="2:65" s="1" customFormat="1" ht="22.5" customHeight="1">
      <c r="B2440" s="182"/>
      <c r="C2440" s="183" t="s">
        <v>1997</v>
      </c>
      <c r="D2440" s="183" t="s">
        <v>189</v>
      </c>
      <c r="E2440" s="184" t="s">
        <v>1998</v>
      </c>
      <c r="F2440" s="185" t="s">
        <v>1999</v>
      </c>
      <c r="G2440" s="186" t="s">
        <v>410</v>
      </c>
      <c r="H2440" s="187">
        <v>4</v>
      </c>
      <c r="I2440" s="188"/>
      <c r="J2440" s="189">
        <f>ROUND(I2440*H2440,2)</f>
        <v>0</v>
      </c>
      <c r="K2440" s="185" t="s">
        <v>5</v>
      </c>
      <c r="L2440" s="42"/>
      <c r="M2440" s="190" t="s">
        <v>5</v>
      </c>
      <c r="N2440" s="191" t="s">
        <v>44</v>
      </c>
      <c r="O2440" s="43"/>
      <c r="P2440" s="192">
        <f>O2440*H2440</f>
        <v>0</v>
      </c>
      <c r="Q2440" s="192">
        <v>0</v>
      </c>
      <c r="R2440" s="192">
        <f>Q2440*H2440</f>
        <v>0</v>
      </c>
      <c r="S2440" s="192">
        <v>0</v>
      </c>
      <c r="T2440" s="193">
        <f>S2440*H2440</f>
        <v>0</v>
      </c>
      <c r="AR2440" s="25" t="s">
        <v>126</v>
      </c>
      <c r="AT2440" s="25" t="s">
        <v>189</v>
      </c>
      <c r="AU2440" s="25" t="s">
        <v>80</v>
      </c>
      <c r="AY2440" s="25" t="s">
        <v>187</v>
      </c>
      <c r="BE2440" s="194">
        <f>IF(N2440="základní",J2440,0)</f>
        <v>0</v>
      </c>
      <c r="BF2440" s="194">
        <f>IF(N2440="snížená",J2440,0)</f>
        <v>0</v>
      </c>
      <c r="BG2440" s="194">
        <f>IF(N2440="zákl. přenesená",J2440,0)</f>
        <v>0</v>
      </c>
      <c r="BH2440" s="194">
        <f>IF(N2440="sníž. přenesená",J2440,0)</f>
        <v>0</v>
      </c>
      <c r="BI2440" s="194">
        <f>IF(N2440="nulová",J2440,0)</f>
        <v>0</v>
      </c>
      <c r="BJ2440" s="25" t="s">
        <v>24</v>
      </c>
      <c r="BK2440" s="194">
        <f>ROUND(I2440*H2440,2)</f>
        <v>0</v>
      </c>
      <c r="BL2440" s="25" t="s">
        <v>126</v>
      </c>
      <c r="BM2440" s="25" t="s">
        <v>2000</v>
      </c>
    </row>
    <row r="2441" spans="2:65" s="12" customFormat="1">
      <c r="B2441" s="195"/>
      <c r="D2441" s="196" t="s">
        <v>196</v>
      </c>
      <c r="E2441" s="197" t="s">
        <v>5</v>
      </c>
      <c r="F2441" s="198" t="s">
        <v>2001</v>
      </c>
      <c r="H2441" s="199" t="s">
        <v>5</v>
      </c>
      <c r="I2441" s="200"/>
      <c r="L2441" s="195"/>
      <c r="M2441" s="201"/>
      <c r="N2441" s="202"/>
      <c r="O2441" s="202"/>
      <c r="P2441" s="202"/>
      <c r="Q2441" s="202"/>
      <c r="R2441" s="202"/>
      <c r="S2441" s="202"/>
      <c r="T2441" s="203"/>
      <c r="AT2441" s="199" t="s">
        <v>196</v>
      </c>
      <c r="AU2441" s="199" t="s">
        <v>80</v>
      </c>
      <c r="AV2441" s="12" t="s">
        <v>24</v>
      </c>
      <c r="AW2441" s="12" t="s">
        <v>37</v>
      </c>
      <c r="AX2441" s="12" t="s">
        <v>73</v>
      </c>
      <c r="AY2441" s="199" t="s">
        <v>187</v>
      </c>
    </row>
    <row r="2442" spans="2:65" s="12" customFormat="1">
      <c r="B2442" s="195"/>
      <c r="D2442" s="196" t="s">
        <v>196</v>
      </c>
      <c r="E2442" s="197" t="s">
        <v>5</v>
      </c>
      <c r="F2442" s="198" t="s">
        <v>1935</v>
      </c>
      <c r="H2442" s="199" t="s">
        <v>5</v>
      </c>
      <c r="I2442" s="200"/>
      <c r="L2442" s="195"/>
      <c r="M2442" s="201"/>
      <c r="N2442" s="202"/>
      <c r="O2442" s="202"/>
      <c r="P2442" s="202"/>
      <c r="Q2442" s="202"/>
      <c r="R2442" s="202"/>
      <c r="S2442" s="202"/>
      <c r="T2442" s="203"/>
      <c r="AT2442" s="199" t="s">
        <v>196</v>
      </c>
      <c r="AU2442" s="199" t="s">
        <v>80</v>
      </c>
      <c r="AV2442" s="12" t="s">
        <v>24</v>
      </c>
      <c r="AW2442" s="12" t="s">
        <v>37</v>
      </c>
      <c r="AX2442" s="12" t="s">
        <v>73</v>
      </c>
      <c r="AY2442" s="199" t="s">
        <v>187</v>
      </c>
    </row>
    <row r="2443" spans="2:65" s="12" customFormat="1">
      <c r="B2443" s="195"/>
      <c r="D2443" s="196" t="s">
        <v>196</v>
      </c>
      <c r="E2443" s="197" t="s">
        <v>5</v>
      </c>
      <c r="F2443" s="198" t="s">
        <v>2002</v>
      </c>
      <c r="H2443" s="199" t="s">
        <v>5</v>
      </c>
      <c r="I2443" s="200"/>
      <c r="L2443" s="195"/>
      <c r="M2443" s="201"/>
      <c r="N2443" s="202"/>
      <c r="O2443" s="202"/>
      <c r="P2443" s="202"/>
      <c r="Q2443" s="202"/>
      <c r="R2443" s="202"/>
      <c r="S2443" s="202"/>
      <c r="T2443" s="203"/>
      <c r="AT2443" s="199" t="s">
        <v>196</v>
      </c>
      <c r="AU2443" s="199" t="s">
        <v>80</v>
      </c>
      <c r="AV2443" s="12" t="s">
        <v>24</v>
      </c>
      <c r="AW2443" s="12" t="s">
        <v>37</v>
      </c>
      <c r="AX2443" s="12" t="s">
        <v>73</v>
      </c>
      <c r="AY2443" s="199" t="s">
        <v>187</v>
      </c>
    </row>
    <row r="2444" spans="2:65" s="13" customFormat="1">
      <c r="B2444" s="204"/>
      <c r="D2444" s="196" t="s">
        <v>196</v>
      </c>
      <c r="E2444" s="205" t="s">
        <v>5</v>
      </c>
      <c r="F2444" s="206" t="s">
        <v>194</v>
      </c>
      <c r="H2444" s="207">
        <v>4</v>
      </c>
      <c r="I2444" s="208"/>
      <c r="L2444" s="204"/>
      <c r="M2444" s="209"/>
      <c r="N2444" s="210"/>
      <c r="O2444" s="210"/>
      <c r="P2444" s="210"/>
      <c r="Q2444" s="210"/>
      <c r="R2444" s="210"/>
      <c r="S2444" s="210"/>
      <c r="T2444" s="211"/>
      <c r="AT2444" s="205" t="s">
        <v>196</v>
      </c>
      <c r="AU2444" s="205" t="s">
        <v>80</v>
      </c>
      <c r="AV2444" s="13" t="s">
        <v>80</v>
      </c>
      <c r="AW2444" s="13" t="s">
        <v>37</v>
      </c>
      <c r="AX2444" s="13" t="s">
        <v>73</v>
      </c>
      <c r="AY2444" s="205" t="s">
        <v>187</v>
      </c>
    </row>
    <row r="2445" spans="2:65" s="14" customFormat="1">
      <c r="B2445" s="212"/>
      <c r="D2445" s="196" t="s">
        <v>196</v>
      </c>
      <c r="E2445" s="213" t="s">
        <v>5</v>
      </c>
      <c r="F2445" s="214" t="s">
        <v>201</v>
      </c>
      <c r="H2445" s="215">
        <v>4</v>
      </c>
      <c r="I2445" s="216"/>
      <c r="L2445" s="212"/>
      <c r="M2445" s="217"/>
      <c r="N2445" s="218"/>
      <c r="O2445" s="218"/>
      <c r="P2445" s="218"/>
      <c r="Q2445" s="218"/>
      <c r="R2445" s="218"/>
      <c r="S2445" s="218"/>
      <c r="T2445" s="219"/>
      <c r="AT2445" s="213" t="s">
        <v>196</v>
      </c>
      <c r="AU2445" s="213" t="s">
        <v>80</v>
      </c>
      <c r="AV2445" s="14" t="s">
        <v>202</v>
      </c>
      <c r="AW2445" s="14" t="s">
        <v>37</v>
      </c>
      <c r="AX2445" s="14" t="s">
        <v>73</v>
      </c>
      <c r="AY2445" s="213" t="s">
        <v>187</v>
      </c>
    </row>
    <row r="2446" spans="2:65" s="15" customFormat="1">
      <c r="B2446" s="220"/>
      <c r="D2446" s="221" t="s">
        <v>196</v>
      </c>
      <c r="E2446" s="222" t="s">
        <v>5</v>
      </c>
      <c r="F2446" s="223" t="s">
        <v>203</v>
      </c>
      <c r="H2446" s="224">
        <v>4</v>
      </c>
      <c r="I2446" s="225"/>
      <c r="L2446" s="220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196</v>
      </c>
      <c r="AU2446" s="229" t="s">
        <v>80</v>
      </c>
      <c r="AV2446" s="15" t="s">
        <v>194</v>
      </c>
      <c r="AW2446" s="15" t="s">
        <v>37</v>
      </c>
      <c r="AX2446" s="15" t="s">
        <v>24</v>
      </c>
      <c r="AY2446" s="229" t="s">
        <v>187</v>
      </c>
    </row>
    <row r="2447" spans="2:65" s="1" customFormat="1" ht="22.5" customHeight="1">
      <c r="B2447" s="182"/>
      <c r="C2447" s="183" t="s">
        <v>2003</v>
      </c>
      <c r="D2447" s="183" t="s">
        <v>189</v>
      </c>
      <c r="E2447" s="184" t="s">
        <v>2004</v>
      </c>
      <c r="F2447" s="185" t="s">
        <v>2005</v>
      </c>
      <c r="G2447" s="186" t="s">
        <v>410</v>
      </c>
      <c r="H2447" s="187">
        <v>5</v>
      </c>
      <c r="I2447" s="188"/>
      <c r="J2447" s="189">
        <f>ROUND(I2447*H2447,2)</f>
        <v>0</v>
      </c>
      <c r="K2447" s="185" t="s">
        <v>5</v>
      </c>
      <c r="L2447" s="42"/>
      <c r="M2447" s="190" t="s">
        <v>5</v>
      </c>
      <c r="N2447" s="191" t="s">
        <v>44</v>
      </c>
      <c r="O2447" s="43"/>
      <c r="P2447" s="192">
        <f>O2447*H2447</f>
        <v>0</v>
      </c>
      <c r="Q2447" s="192">
        <v>0</v>
      </c>
      <c r="R2447" s="192">
        <f>Q2447*H2447</f>
        <v>0</v>
      </c>
      <c r="S2447" s="192">
        <v>0</v>
      </c>
      <c r="T2447" s="193">
        <f>S2447*H2447</f>
        <v>0</v>
      </c>
      <c r="AR2447" s="25" t="s">
        <v>126</v>
      </c>
      <c r="AT2447" s="25" t="s">
        <v>189</v>
      </c>
      <c r="AU2447" s="25" t="s">
        <v>80</v>
      </c>
      <c r="AY2447" s="25" t="s">
        <v>187</v>
      </c>
      <c r="BE2447" s="194">
        <f>IF(N2447="základní",J2447,0)</f>
        <v>0</v>
      </c>
      <c r="BF2447" s="194">
        <f>IF(N2447="snížená",J2447,0)</f>
        <v>0</v>
      </c>
      <c r="BG2447" s="194">
        <f>IF(N2447="zákl. přenesená",J2447,0)</f>
        <v>0</v>
      </c>
      <c r="BH2447" s="194">
        <f>IF(N2447="sníž. přenesená",J2447,0)</f>
        <v>0</v>
      </c>
      <c r="BI2447" s="194">
        <f>IF(N2447="nulová",J2447,0)</f>
        <v>0</v>
      </c>
      <c r="BJ2447" s="25" t="s">
        <v>24</v>
      </c>
      <c r="BK2447" s="194">
        <f>ROUND(I2447*H2447,2)</f>
        <v>0</v>
      </c>
      <c r="BL2447" s="25" t="s">
        <v>126</v>
      </c>
      <c r="BM2447" s="25" t="s">
        <v>2006</v>
      </c>
    </row>
    <row r="2448" spans="2:65" s="12" customFormat="1">
      <c r="B2448" s="195"/>
      <c r="D2448" s="196" t="s">
        <v>196</v>
      </c>
      <c r="E2448" s="197" t="s">
        <v>5</v>
      </c>
      <c r="F2448" s="198" t="s">
        <v>2001</v>
      </c>
      <c r="H2448" s="199" t="s">
        <v>5</v>
      </c>
      <c r="I2448" s="200"/>
      <c r="L2448" s="195"/>
      <c r="M2448" s="201"/>
      <c r="N2448" s="202"/>
      <c r="O2448" s="202"/>
      <c r="P2448" s="202"/>
      <c r="Q2448" s="202"/>
      <c r="R2448" s="202"/>
      <c r="S2448" s="202"/>
      <c r="T2448" s="203"/>
      <c r="AT2448" s="199" t="s">
        <v>196</v>
      </c>
      <c r="AU2448" s="199" t="s">
        <v>80</v>
      </c>
      <c r="AV2448" s="12" t="s">
        <v>24</v>
      </c>
      <c r="AW2448" s="12" t="s">
        <v>37</v>
      </c>
      <c r="AX2448" s="12" t="s">
        <v>73</v>
      </c>
      <c r="AY2448" s="199" t="s">
        <v>187</v>
      </c>
    </row>
    <row r="2449" spans="2:65" s="12" customFormat="1">
      <c r="B2449" s="195"/>
      <c r="D2449" s="196" t="s">
        <v>196</v>
      </c>
      <c r="E2449" s="197" t="s">
        <v>5</v>
      </c>
      <c r="F2449" s="198" t="s">
        <v>1935</v>
      </c>
      <c r="H2449" s="199" t="s">
        <v>5</v>
      </c>
      <c r="I2449" s="200"/>
      <c r="L2449" s="195"/>
      <c r="M2449" s="201"/>
      <c r="N2449" s="202"/>
      <c r="O2449" s="202"/>
      <c r="P2449" s="202"/>
      <c r="Q2449" s="202"/>
      <c r="R2449" s="202"/>
      <c r="S2449" s="202"/>
      <c r="T2449" s="203"/>
      <c r="AT2449" s="199" t="s">
        <v>196</v>
      </c>
      <c r="AU2449" s="199" t="s">
        <v>80</v>
      </c>
      <c r="AV2449" s="12" t="s">
        <v>24</v>
      </c>
      <c r="AW2449" s="12" t="s">
        <v>37</v>
      </c>
      <c r="AX2449" s="12" t="s">
        <v>73</v>
      </c>
      <c r="AY2449" s="199" t="s">
        <v>187</v>
      </c>
    </row>
    <row r="2450" spans="2:65" s="12" customFormat="1">
      <c r="B2450" s="195"/>
      <c r="D2450" s="196" t="s">
        <v>196</v>
      </c>
      <c r="E2450" s="197" t="s">
        <v>5</v>
      </c>
      <c r="F2450" s="198" t="s">
        <v>2007</v>
      </c>
      <c r="H2450" s="199" t="s">
        <v>5</v>
      </c>
      <c r="I2450" s="200"/>
      <c r="L2450" s="195"/>
      <c r="M2450" s="201"/>
      <c r="N2450" s="202"/>
      <c r="O2450" s="202"/>
      <c r="P2450" s="202"/>
      <c r="Q2450" s="202"/>
      <c r="R2450" s="202"/>
      <c r="S2450" s="202"/>
      <c r="T2450" s="203"/>
      <c r="AT2450" s="199" t="s">
        <v>196</v>
      </c>
      <c r="AU2450" s="199" t="s">
        <v>80</v>
      </c>
      <c r="AV2450" s="12" t="s">
        <v>24</v>
      </c>
      <c r="AW2450" s="12" t="s">
        <v>37</v>
      </c>
      <c r="AX2450" s="12" t="s">
        <v>73</v>
      </c>
      <c r="AY2450" s="199" t="s">
        <v>187</v>
      </c>
    </row>
    <row r="2451" spans="2:65" s="13" customFormat="1">
      <c r="B2451" s="204"/>
      <c r="D2451" s="196" t="s">
        <v>196</v>
      </c>
      <c r="E2451" s="205" t="s">
        <v>5</v>
      </c>
      <c r="F2451" s="206" t="s">
        <v>222</v>
      </c>
      <c r="H2451" s="207">
        <v>5</v>
      </c>
      <c r="I2451" s="208"/>
      <c r="L2451" s="204"/>
      <c r="M2451" s="209"/>
      <c r="N2451" s="210"/>
      <c r="O2451" s="210"/>
      <c r="P2451" s="210"/>
      <c r="Q2451" s="210"/>
      <c r="R2451" s="210"/>
      <c r="S2451" s="210"/>
      <c r="T2451" s="211"/>
      <c r="AT2451" s="205" t="s">
        <v>196</v>
      </c>
      <c r="AU2451" s="205" t="s">
        <v>80</v>
      </c>
      <c r="AV2451" s="13" t="s">
        <v>80</v>
      </c>
      <c r="AW2451" s="13" t="s">
        <v>37</v>
      </c>
      <c r="AX2451" s="13" t="s">
        <v>73</v>
      </c>
      <c r="AY2451" s="205" t="s">
        <v>187</v>
      </c>
    </row>
    <row r="2452" spans="2:65" s="14" customFormat="1">
      <c r="B2452" s="212"/>
      <c r="D2452" s="196" t="s">
        <v>196</v>
      </c>
      <c r="E2452" s="213" t="s">
        <v>5</v>
      </c>
      <c r="F2452" s="214" t="s">
        <v>201</v>
      </c>
      <c r="H2452" s="215">
        <v>5</v>
      </c>
      <c r="I2452" s="216"/>
      <c r="L2452" s="212"/>
      <c r="M2452" s="217"/>
      <c r="N2452" s="218"/>
      <c r="O2452" s="218"/>
      <c r="P2452" s="218"/>
      <c r="Q2452" s="218"/>
      <c r="R2452" s="218"/>
      <c r="S2452" s="218"/>
      <c r="T2452" s="219"/>
      <c r="AT2452" s="213" t="s">
        <v>196</v>
      </c>
      <c r="AU2452" s="213" t="s">
        <v>80</v>
      </c>
      <c r="AV2452" s="14" t="s">
        <v>202</v>
      </c>
      <c r="AW2452" s="14" t="s">
        <v>37</v>
      </c>
      <c r="AX2452" s="14" t="s">
        <v>73</v>
      </c>
      <c r="AY2452" s="213" t="s">
        <v>187</v>
      </c>
    </row>
    <row r="2453" spans="2:65" s="15" customFormat="1">
      <c r="B2453" s="220"/>
      <c r="D2453" s="221" t="s">
        <v>196</v>
      </c>
      <c r="E2453" s="222" t="s">
        <v>5</v>
      </c>
      <c r="F2453" s="223" t="s">
        <v>203</v>
      </c>
      <c r="H2453" s="224">
        <v>5</v>
      </c>
      <c r="I2453" s="225"/>
      <c r="L2453" s="220"/>
      <c r="M2453" s="226"/>
      <c r="N2453" s="227"/>
      <c r="O2453" s="227"/>
      <c r="P2453" s="227"/>
      <c r="Q2453" s="227"/>
      <c r="R2453" s="227"/>
      <c r="S2453" s="227"/>
      <c r="T2453" s="228"/>
      <c r="AT2453" s="229" t="s">
        <v>196</v>
      </c>
      <c r="AU2453" s="229" t="s">
        <v>80</v>
      </c>
      <c r="AV2453" s="15" t="s">
        <v>194</v>
      </c>
      <c r="AW2453" s="15" t="s">
        <v>37</v>
      </c>
      <c r="AX2453" s="15" t="s">
        <v>24</v>
      </c>
      <c r="AY2453" s="229" t="s">
        <v>187</v>
      </c>
    </row>
    <row r="2454" spans="2:65" s="1" customFormat="1" ht="22.5" customHeight="1">
      <c r="B2454" s="182"/>
      <c r="C2454" s="183" t="s">
        <v>2008</v>
      </c>
      <c r="D2454" s="183" t="s">
        <v>189</v>
      </c>
      <c r="E2454" s="184" t="s">
        <v>2009</v>
      </c>
      <c r="F2454" s="185" t="s">
        <v>2010</v>
      </c>
      <c r="G2454" s="186" t="s">
        <v>410</v>
      </c>
      <c r="H2454" s="187">
        <v>5</v>
      </c>
      <c r="I2454" s="188"/>
      <c r="J2454" s="189">
        <f>ROUND(I2454*H2454,2)</f>
        <v>0</v>
      </c>
      <c r="K2454" s="185" t="s">
        <v>5</v>
      </c>
      <c r="L2454" s="42"/>
      <c r="M2454" s="190" t="s">
        <v>5</v>
      </c>
      <c r="N2454" s="191" t="s">
        <v>44</v>
      </c>
      <c r="O2454" s="43"/>
      <c r="P2454" s="192">
        <f>O2454*H2454</f>
        <v>0</v>
      </c>
      <c r="Q2454" s="192">
        <v>0</v>
      </c>
      <c r="R2454" s="192">
        <f>Q2454*H2454</f>
        <v>0</v>
      </c>
      <c r="S2454" s="192">
        <v>0</v>
      </c>
      <c r="T2454" s="193">
        <f>S2454*H2454</f>
        <v>0</v>
      </c>
      <c r="AR2454" s="25" t="s">
        <v>126</v>
      </c>
      <c r="AT2454" s="25" t="s">
        <v>189</v>
      </c>
      <c r="AU2454" s="25" t="s">
        <v>80</v>
      </c>
      <c r="AY2454" s="25" t="s">
        <v>187</v>
      </c>
      <c r="BE2454" s="194">
        <f>IF(N2454="základní",J2454,0)</f>
        <v>0</v>
      </c>
      <c r="BF2454" s="194">
        <f>IF(N2454="snížená",J2454,0)</f>
        <v>0</v>
      </c>
      <c r="BG2454" s="194">
        <f>IF(N2454="zákl. přenesená",J2454,0)</f>
        <v>0</v>
      </c>
      <c r="BH2454" s="194">
        <f>IF(N2454="sníž. přenesená",J2454,0)</f>
        <v>0</v>
      </c>
      <c r="BI2454" s="194">
        <f>IF(N2454="nulová",J2454,0)</f>
        <v>0</v>
      </c>
      <c r="BJ2454" s="25" t="s">
        <v>24</v>
      </c>
      <c r="BK2454" s="194">
        <f>ROUND(I2454*H2454,2)</f>
        <v>0</v>
      </c>
      <c r="BL2454" s="25" t="s">
        <v>126</v>
      </c>
      <c r="BM2454" s="25" t="s">
        <v>2011</v>
      </c>
    </row>
    <row r="2455" spans="2:65" s="12" customFormat="1">
      <c r="B2455" s="195"/>
      <c r="D2455" s="196" t="s">
        <v>196</v>
      </c>
      <c r="E2455" s="197" t="s">
        <v>5</v>
      </c>
      <c r="F2455" s="198" t="s">
        <v>2012</v>
      </c>
      <c r="H2455" s="199" t="s">
        <v>5</v>
      </c>
      <c r="I2455" s="200"/>
      <c r="L2455" s="195"/>
      <c r="M2455" s="201"/>
      <c r="N2455" s="202"/>
      <c r="O2455" s="202"/>
      <c r="P2455" s="202"/>
      <c r="Q2455" s="202"/>
      <c r="R2455" s="202"/>
      <c r="S2455" s="202"/>
      <c r="T2455" s="203"/>
      <c r="AT2455" s="199" t="s">
        <v>196</v>
      </c>
      <c r="AU2455" s="199" t="s">
        <v>80</v>
      </c>
      <c r="AV2455" s="12" t="s">
        <v>24</v>
      </c>
      <c r="AW2455" s="12" t="s">
        <v>37</v>
      </c>
      <c r="AX2455" s="12" t="s">
        <v>73</v>
      </c>
      <c r="AY2455" s="199" t="s">
        <v>187</v>
      </c>
    </row>
    <row r="2456" spans="2:65" s="12" customFormat="1">
      <c r="B2456" s="195"/>
      <c r="D2456" s="196" t="s">
        <v>196</v>
      </c>
      <c r="E2456" s="197" t="s">
        <v>5</v>
      </c>
      <c r="F2456" s="198" t="s">
        <v>1935</v>
      </c>
      <c r="H2456" s="199" t="s">
        <v>5</v>
      </c>
      <c r="I2456" s="200"/>
      <c r="L2456" s="195"/>
      <c r="M2456" s="201"/>
      <c r="N2456" s="202"/>
      <c r="O2456" s="202"/>
      <c r="P2456" s="202"/>
      <c r="Q2456" s="202"/>
      <c r="R2456" s="202"/>
      <c r="S2456" s="202"/>
      <c r="T2456" s="203"/>
      <c r="AT2456" s="199" t="s">
        <v>196</v>
      </c>
      <c r="AU2456" s="199" t="s">
        <v>80</v>
      </c>
      <c r="AV2456" s="12" t="s">
        <v>24</v>
      </c>
      <c r="AW2456" s="12" t="s">
        <v>37</v>
      </c>
      <c r="AX2456" s="12" t="s">
        <v>73</v>
      </c>
      <c r="AY2456" s="199" t="s">
        <v>187</v>
      </c>
    </row>
    <row r="2457" spans="2:65" s="12" customFormat="1">
      <c r="B2457" s="195"/>
      <c r="D2457" s="196" t="s">
        <v>196</v>
      </c>
      <c r="E2457" s="197" t="s">
        <v>5</v>
      </c>
      <c r="F2457" s="198" t="s">
        <v>2013</v>
      </c>
      <c r="H2457" s="199" t="s">
        <v>5</v>
      </c>
      <c r="I2457" s="200"/>
      <c r="L2457" s="195"/>
      <c r="M2457" s="201"/>
      <c r="N2457" s="202"/>
      <c r="O2457" s="202"/>
      <c r="P2457" s="202"/>
      <c r="Q2457" s="202"/>
      <c r="R2457" s="202"/>
      <c r="S2457" s="202"/>
      <c r="T2457" s="203"/>
      <c r="AT2457" s="199" t="s">
        <v>196</v>
      </c>
      <c r="AU2457" s="199" t="s">
        <v>80</v>
      </c>
      <c r="AV2457" s="12" t="s">
        <v>24</v>
      </c>
      <c r="AW2457" s="12" t="s">
        <v>37</v>
      </c>
      <c r="AX2457" s="12" t="s">
        <v>73</v>
      </c>
      <c r="AY2457" s="199" t="s">
        <v>187</v>
      </c>
    </row>
    <row r="2458" spans="2:65" s="13" customFormat="1">
      <c r="B2458" s="204"/>
      <c r="D2458" s="196" t="s">
        <v>196</v>
      </c>
      <c r="E2458" s="205" t="s">
        <v>5</v>
      </c>
      <c r="F2458" s="206" t="s">
        <v>222</v>
      </c>
      <c r="H2458" s="207">
        <v>5</v>
      </c>
      <c r="I2458" s="208"/>
      <c r="L2458" s="204"/>
      <c r="M2458" s="209"/>
      <c r="N2458" s="210"/>
      <c r="O2458" s="210"/>
      <c r="P2458" s="210"/>
      <c r="Q2458" s="210"/>
      <c r="R2458" s="210"/>
      <c r="S2458" s="210"/>
      <c r="T2458" s="211"/>
      <c r="AT2458" s="205" t="s">
        <v>196</v>
      </c>
      <c r="AU2458" s="205" t="s">
        <v>80</v>
      </c>
      <c r="AV2458" s="13" t="s">
        <v>80</v>
      </c>
      <c r="AW2458" s="13" t="s">
        <v>37</v>
      </c>
      <c r="AX2458" s="13" t="s">
        <v>73</v>
      </c>
      <c r="AY2458" s="205" t="s">
        <v>187</v>
      </c>
    </row>
    <row r="2459" spans="2:65" s="14" customFormat="1">
      <c r="B2459" s="212"/>
      <c r="D2459" s="196" t="s">
        <v>196</v>
      </c>
      <c r="E2459" s="213" t="s">
        <v>5</v>
      </c>
      <c r="F2459" s="214" t="s">
        <v>201</v>
      </c>
      <c r="H2459" s="215">
        <v>5</v>
      </c>
      <c r="I2459" s="216"/>
      <c r="L2459" s="212"/>
      <c r="M2459" s="217"/>
      <c r="N2459" s="218"/>
      <c r="O2459" s="218"/>
      <c r="P2459" s="218"/>
      <c r="Q2459" s="218"/>
      <c r="R2459" s="218"/>
      <c r="S2459" s="218"/>
      <c r="T2459" s="219"/>
      <c r="AT2459" s="213" t="s">
        <v>196</v>
      </c>
      <c r="AU2459" s="213" t="s">
        <v>80</v>
      </c>
      <c r="AV2459" s="14" t="s">
        <v>202</v>
      </c>
      <c r="AW2459" s="14" t="s">
        <v>37</v>
      </c>
      <c r="AX2459" s="14" t="s">
        <v>73</v>
      </c>
      <c r="AY2459" s="213" t="s">
        <v>187</v>
      </c>
    </row>
    <row r="2460" spans="2:65" s="15" customFormat="1">
      <c r="B2460" s="220"/>
      <c r="D2460" s="221" t="s">
        <v>196</v>
      </c>
      <c r="E2460" s="222" t="s">
        <v>5</v>
      </c>
      <c r="F2460" s="223" t="s">
        <v>203</v>
      </c>
      <c r="H2460" s="224">
        <v>5</v>
      </c>
      <c r="I2460" s="225"/>
      <c r="L2460" s="220"/>
      <c r="M2460" s="226"/>
      <c r="N2460" s="227"/>
      <c r="O2460" s="227"/>
      <c r="P2460" s="227"/>
      <c r="Q2460" s="227"/>
      <c r="R2460" s="227"/>
      <c r="S2460" s="227"/>
      <c r="T2460" s="228"/>
      <c r="AT2460" s="229" t="s">
        <v>196</v>
      </c>
      <c r="AU2460" s="229" t="s">
        <v>80</v>
      </c>
      <c r="AV2460" s="15" t="s">
        <v>194</v>
      </c>
      <c r="AW2460" s="15" t="s">
        <v>37</v>
      </c>
      <c r="AX2460" s="15" t="s">
        <v>24</v>
      </c>
      <c r="AY2460" s="229" t="s">
        <v>187</v>
      </c>
    </row>
    <row r="2461" spans="2:65" s="1" customFormat="1" ht="22.5" customHeight="1">
      <c r="B2461" s="182"/>
      <c r="C2461" s="183" t="s">
        <v>2014</v>
      </c>
      <c r="D2461" s="183" t="s">
        <v>189</v>
      </c>
      <c r="E2461" s="184" t="s">
        <v>2015</v>
      </c>
      <c r="F2461" s="185" t="s">
        <v>2016</v>
      </c>
      <c r="G2461" s="186" t="s">
        <v>410</v>
      </c>
      <c r="H2461" s="187">
        <v>5</v>
      </c>
      <c r="I2461" s="188"/>
      <c r="J2461" s="189">
        <f>ROUND(I2461*H2461,2)</f>
        <v>0</v>
      </c>
      <c r="K2461" s="185" t="s">
        <v>5</v>
      </c>
      <c r="L2461" s="42"/>
      <c r="M2461" s="190" t="s">
        <v>5</v>
      </c>
      <c r="N2461" s="191" t="s">
        <v>44</v>
      </c>
      <c r="O2461" s="43"/>
      <c r="P2461" s="192">
        <f>O2461*H2461</f>
        <v>0</v>
      </c>
      <c r="Q2461" s="192">
        <v>0</v>
      </c>
      <c r="R2461" s="192">
        <f>Q2461*H2461</f>
        <v>0</v>
      </c>
      <c r="S2461" s="192">
        <v>0</v>
      </c>
      <c r="T2461" s="193">
        <f>S2461*H2461</f>
        <v>0</v>
      </c>
      <c r="AR2461" s="25" t="s">
        <v>126</v>
      </c>
      <c r="AT2461" s="25" t="s">
        <v>189</v>
      </c>
      <c r="AU2461" s="25" t="s">
        <v>80</v>
      </c>
      <c r="AY2461" s="25" t="s">
        <v>187</v>
      </c>
      <c r="BE2461" s="194">
        <f>IF(N2461="základní",J2461,0)</f>
        <v>0</v>
      </c>
      <c r="BF2461" s="194">
        <f>IF(N2461="snížená",J2461,0)</f>
        <v>0</v>
      </c>
      <c r="BG2461" s="194">
        <f>IF(N2461="zákl. přenesená",J2461,0)</f>
        <v>0</v>
      </c>
      <c r="BH2461" s="194">
        <f>IF(N2461="sníž. přenesená",J2461,0)</f>
        <v>0</v>
      </c>
      <c r="BI2461" s="194">
        <f>IF(N2461="nulová",J2461,0)</f>
        <v>0</v>
      </c>
      <c r="BJ2461" s="25" t="s">
        <v>24</v>
      </c>
      <c r="BK2461" s="194">
        <f>ROUND(I2461*H2461,2)</f>
        <v>0</v>
      </c>
      <c r="BL2461" s="25" t="s">
        <v>126</v>
      </c>
      <c r="BM2461" s="25" t="s">
        <v>2017</v>
      </c>
    </row>
    <row r="2462" spans="2:65" s="12" customFormat="1">
      <c r="B2462" s="195"/>
      <c r="D2462" s="196" t="s">
        <v>196</v>
      </c>
      <c r="E2462" s="197" t="s">
        <v>5</v>
      </c>
      <c r="F2462" s="198" t="s">
        <v>2018</v>
      </c>
      <c r="H2462" s="199" t="s">
        <v>5</v>
      </c>
      <c r="I2462" s="200"/>
      <c r="L2462" s="195"/>
      <c r="M2462" s="201"/>
      <c r="N2462" s="202"/>
      <c r="O2462" s="202"/>
      <c r="P2462" s="202"/>
      <c r="Q2462" s="202"/>
      <c r="R2462" s="202"/>
      <c r="S2462" s="202"/>
      <c r="T2462" s="203"/>
      <c r="AT2462" s="199" t="s">
        <v>196</v>
      </c>
      <c r="AU2462" s="199" t="s">
        <v>80</v>
      </c>
      <c r="AV2462" s="12" t="s">
        <v>24</v>
      </c>
      <c r="AW2462" s="12" t="s">
        <v>37</v>
      </c>
      <c r="AX2462" s="12" t="s">
        <v>73</v>
      </c>
      <c r="AY2462" s="199" t="s">
        <v>187</v>
      </c>
    </row>
    <row r="2463" spans="2:65" s="12" customFormat="1">
      <c r="B2463" s="195"/>
      <c r="D2463" s="196" t="s">
        <v>196</v>
      </c>
      <c r="E2463" s="197" t="s">
        <v>5</v>
      </c>
      <c r="F2463" s="198" t="s">
        <v>1935</v>
      </c>
      <c r="H2463" s="199" t="s">
        <v>5</v>
      </c>
      <c r="I2463" s="200"/>
      <c r="L2463" s="195"/>
      <c r="M2463" s="201"/>
      <c r="N2463" s="202"/>
      <c r="O2463" s="202"/>
      <c r="P2463" s="202"/>
      <c r="Q2463" s="202"/>
      <c r="R2463" s="202"/>
      <c r="S2463" s="202"/>
      <c r="T2463" s="203"/>
      <c r="AT2463" s="199" t="s">
        <v>196</v>
      </c>
      <c r="AU2463" s="199" t="s">
        <v>80</v>
      </c>
      <c r="AV2463" s="12" t="s">
        <v>24</v>
      </c>
      <c r="AW2463" s="12" t="s">
        <v>37</v>
      </c>
      <c r="AX2463" s="12" t="s">
        <v>73</v>
      </c>
      <c r="AY2463" s="199" t="s">
        <v>187</v>
      </c>
    </row>
    <row r="2464" spans="2:65" s="12" customFormat="1">
      <c r="B2464" s="195"/>
      <c r="D2464" s="196" t="s">
        <v>196</v>
      </c>
      <c r="E2464" s="197" t="s">
        <v>5</v>
      </c>
      <c r="F2464" s="198" t="s">
        <v>2019</v>
      </c>
      <c r="H2464" s="199" t="s">
        <v>5</v>
      </c>
      <c r="I2464" s="200"/>
      <c r="L2464" s="195"/>
      <c r="M2464" s="201"/>
      <c r="N2464" s="202"/>
      <c r="O2464" s="202"/>
      <c r="P2464" s="202"/>
      <c r="Q2464" s="202"/>
      <c r="R2464" s="202"/>
      <c r="S2464" s="202"/>
      <c r="T2464" s="203"/>
      <c r="AT2464" s="199" t="s">
        <v>196</v>
      </c>
      <c r="AU2464" s="199" t="s">
        <v>80</v>
      </c>
      <c r="AV2464" s="12" t="s">
        <v>24</v>
      </c>
      <c r="AW2464" s="12" t="s">
        <v>37</v>
      </c>
      <c r="AX2464" s="12" t="s">
        <v>73</v>
      </c>
      <c r="AY2464" s="199" t="s">
        <v>187</v>
      </c>
    </row>
    <row r="2465" spans="2:65" s="13" customFormat="1">
      <c r="B2465" s="204"/>
      <c r="D2465" s="196" t="s">
        <v>196</v>
      </c>
      <c r="E2465" s="205" t="s">
        <v>5</v>
      </c>
      <c r="F2465" s="206" t="s">
        <v>222</v>
      </c>
      <c r="H2465" s="207">
        <v>5</v>
      </c>
      <c r="I2465" s="208"/>
      <c r="L2465" s="204"/>
      <c r="M2465" s="209"/>
      <c r="N2465" s="210"/>
      <c r="O2465" s="210"/>
      <c r="P2465" s="210"/>
      <c r="Q2465" s="210"/>
      <c r="R2465" s="210"/>
      <c r="S2465" s="210"/>
      <c r="T2465" s="211"/>
      <c r="AT2465" s="205" t="s">
        <v>196</v>
      </c>
      <c r="AU2465" s="205" t="s">
        <v>80</v>
      </c>
      <c r="AV2465" s="13" t="s">
        <v>80</v>
      </c>
      <c r="AW2465" s="13" t="s">
        <v>37</v>
      </c>
      <c r="AX2465" s="13" t="s">
        <v>73</v>
      </c>
      <c r="AY2465" s="205" t="s">
        <v>187</v>
      </c>
    </row>
    <row r="2466" spans="2:65" s="14" customFormat="1">
      <c r="B2466" s="212"/>
      <c r="D2466" s="196" t="s">
        <v>196</v>
      </c>
      <c r="E2466" s="213" t="s">
        <v>5</v>
      </c>
      <c r="F2466" s="214" t="s">
        <v>201</v>
      </c>
      <c r="H2466" s="215">
        <v>5</v>
      </c>
      <c r="I2466" s="216"/>
      <c r="L2466" s="212"/>
      <c r="M2466" s="217"/>
      <c r="N2466" s="218"/>
      <c r="O2466" s="218"/>
      <c r="P2466" s="218"/>
      <c r="Q2466" s="218"/>
      <c r="R2466" s="218"/>
      <c r="S2466" s="218"/>
      <c r="T2466" s="219"/>
      <c r="AT2466" s="213" t="s">
        <v>196</v>
      </c>
      <c r="AU2466" s="213" t="s">
        <v>80</v>
      </c>
      <c r="AV2466" s="14" t="s">
        <v>202</v>
      </c>
      <c r="AW2466" s="14" t="s">
        <v>37</v>
      </c>
      <c r="AX2466" s="14" t="s">
        <v>73</v>
      </c>
      <c r="AY2466" s="213" t="s">
        <v>187</v>
      </c>
    </row>
    <row r="2467" spans="2:65" s="15" customFormat="1">
      <c r="B2467" s="220"/>
      <c r="D2467" s="221" t="s">
        <v>196</v>
      </c>
      <c r="E2467" s="222" t="s">
        <v>5</v>
      </c>
      <c r="F2467" s="223" t="s">
        <v>203</v>
      </c>
      <c r="H2467" s="224">
        <v>5</v>
      </c>
      <c r="I2467" s="225"/>
      <c r="L2467" s="220"/>
      <c r="M2467" s="226"/>
      <c r="N2467" s="227"/>
      <c r="O2467" s="227"/>
      <c r="P2467" s="227"/>
      <c r="Q2467" s="227"/>
      <c r="R2467" s="227"/>
      <c r="S2467" s="227"/>
      <c r="T2467" s="228"/>
      <c r="AT2467" s="229" t="s">
        <v>196</v>
      </c>
      <c r="AU2467" s="229" t="s">
        <v>80</v>
      </c>
      <c r="AV2467" s="15" t="s">
        <v>194</v>
      </c>
      <c r="AW2467" s="15" t="s">
        <v>37</v>
      </c>
      <c r="AX2467" s="15" t="s">
        <v>24</v>
      </c>
      <c r="AY2467" s="229" t="s">
        <v>187</v>
      </c>
    </row>
    <row r="2468" spans="2:65" s="1" customFormat="1" ht="22.5" customHeight="1">
      <c r="B2468" s="182"/>
      <c r="C2468" s="183" t="s">
        <v>2020</v>
      </c>
      <c r="D2468" s="183" t="s">
        <v>189</v>
      </c>
      <c r="E2468" s="184" t="s">
        <v>2021</v>
      </c>
      <c r="F2468" s="185" t="s">
        <v>2022</v>
      </c>
      <c r="G2468" s="186" t="s">
        <v>410</v>
      </c>
      <c r="H2468" s="187">
        <v>5</v>
      </c>
      <c r="I2468" s="188"/>
      <c r="J2468" s="189">
        <f>ROUND(I2468*H2468,2)</f>
        <v>0</v>
      </c>
      <c r="K2468" s="185" t="s">
        <v>5</v>
      </c>
      <c r="L2468" s="42"/>
      <c r="M2468" s="190" t="s">
        <v>5</v>
      </c>
      <c r="N2468" s="191" t="s">
        <v>44</v>
      </c>
      <c r="O2468" s="43"/>
      <c r="P2468" s="192">
        <f>O2468*H2468</f>
        <v>0</v>
      </c>
      <c r="Q2468" s="192">
        <v>0</v>
      </c>
      <c r="R2468" s="192">
        <f>Q2468*H2468</f>
        <v>0</v>
      </c>
      <c r="S2468" s="192">
        <v>0</v>
      </c>
      <c r="T2468" s="193">
        <f>S2468*H2468</f>
        <v>0</v>
      </c>
      <c r="AR2468" s="25" t="s">
        <v>126</v>
      </c>
      <c r="AT2468" s="25" t="s">
        <v>189</v>
      </c>
      <c r="AU2468" s="25" t="s">
        <v>80</v>
      </c>
      <c r="AY2468" s="25" t="s">
        <v>187</v>
      </c>
      <c r="BE2468" s="194">
        <f>IF(N2468="základní",J2468,0)</f>
        <v>0</v>
      </c>
      <c r="BF2468" s="194">
        <f>IF(N2468="snížená",J2468,0)</f>
        <v>0</v>
      </c>
      <c r="BG2468" s="194">
        <f>IF(N2468="zákl. přenesená",J2468,0)</f>
        <v>0</v>
      </c>
      <c r="BH2468" s="194">
        <f>IF(N2468="sníž. přenesená",J2468,0)</f>
        <v>0</v>
      </c>
      <c r="BI2468" s="194">
        <f>IF(N2468="nulová",J2468,0)</f>
        <v>0</v>
      </c>
      <c r="BJ2468" s="25" t="s">
        <v>24</v>
      </c>
      <c r="BK2468" s="194">
        <f>ROUND(I2468*H2468,2)</f>
        <v>0</v>
      </c>
      <c r="BL2468" s="25" t="s">
        <v>126</v>
      </c>
      <c r="BM2468" s="25" t="s">
        <v>2023</v>
      </c>
    </row>
    <row r="2469" spans="2:65" s="12" customFormat="1">
      <c r="B2469" s="195"/>
      <c r="D2469" s="196" t="s">
        <v>196</v>
      </c>
      <c r="E2469" s="197" t="s">
        <v>5</v>
      </c>
      <c r="F2469" s="198" t="s">
        <v>2024</v>
      </c>
      <c r="H2469" s="199" t="s">
        <v>5</v>
      </c>
      <c r="I2469" s="200"/>
      <c r="L2469" s="195"/>
      <c r="M2469" s="201"/>
      <c r="N2469" s="202"/>
      <c r="O2469" s="202"/>
      <c r="P2469" s="202"/>
      <c r="Q2469" s="202"/>
      <c r="R2469" s="202"/>
      <c r="S2469" s="202"/>
      <c r="T2469" s="203"/>
      <c r="AT2469" s="199" t="s">
        <v>196</v>
      </c>
      <c r="AU2469" s="199" t="s">
        <v>80</v>
      </c>
      <c r="AV2469" s="12" t="s">
        <v>24</v>
      </c>
      <c r="AW2469" s="12" t="s">
        <v>37</v>
      </c>
      <c r="AX2469" s="12" t="s">
        <v>73</v>
      </c>
      <c r="AY2469" s="199" t="s">
        <v>187</v>
      </c>
    </row>
    <row r="2470" spans="2:65" s="12" customFormat="1">
      <c r="B2470" s="195"/>
      <c r="D2470" s="196" t="s">
        <v>196</v>
      </c>
      <c r="E2470" s="197" t="s">
        <v>5</v>
      </c>
      <c r="F2470" s="198" t="s">
        <v>1935</v>
      </c>
      <c r="H2470" s="199" t="s">
        <v>5</v>
      </c>
      <c r="I2470" s="200"/>
      <c r="L2470" s="195"/>
      <c r="M2470" s="201"/>
      <c r="N2470" s="202"/>
      <c r="O2470" s="202"/>
      <c r="P2470" s="202"/>
      <c r="Q2470" s="202"/>
      <c r="R2470" s="202"/>
      <c r="S2470" s="202"/>
      <c r="T2470" s="203"/>
      <c r="AT2470" s="199" t="s">
        <v>196</v>
      </c>
      <c r="AU2470" s="199" t="s">
        <v>80</v>
      </c>
      <c r="AV2470" s="12" t="s">
        <v>24</v>
      </c>
      <c r="AW2470" s="12" t="s">
        <v>37</v>
      </c>
      <c r="AX2470" s="12" t="s">
        <v>73</v>
      </c>
      <c r="AY2470" s="199" t="s">
        <v>187</v>
      </c>
    </row>
    <row r="2471" spans="2:65" s="12" customFormat="1">
      <c r="B2471" s="195"/>
      <c r="D2471" s="196" t="s">
        <v>196</v>
      </c>
      <c r="E2471" s="197" t="s">
        <v>5</v>
      </c>
      <c r="F2471" s="198" t="s">
        <v>2025</v>
      </c>
      <c r="H2471" s="199" t="s">
        <v>5</v>
      </c>
      <c r="I2471" s="200"/>
      <c r="L2471" s="195"/>
      <c r="M2471" s="201"/>
      <c r="N2471" s="202"/>
      <c r="O2471" s="202"/>
      <c r="P2471" s="202"/>
      <c r="Q2471" s="202"/>
      <c r="R2471" s="202"/>
      <c r="S2471" s="202"/>
      <c r="T2471" s="203"/>
      <c r="AT2471" s="199" t="s">
        <v>196</v>
      </c>
      <c r="AU2471" s="199" t="s">
        <v>80</v>
      </c>
      <c r="AV2471" s="12" t="s">
        <v>24</v>
      </c>
      <c r="AW2471" s="12" t="s">
        <v>37</v>
      </c>
      <c r="AX2471" s="12" t="s">
        <v>73</v>
      </c>
      <c r="AY2471" s="199" t="s">
        <v>187</v>
      </c>
    </row>
    <row r="2472" spans="2:65" s="13" customFormat="1">
      <c r="B2472" s="204"/>
      <c r="D2472" s="196" t="s">
        <v>196</v>
      </c>
      <c r="E2472" s="205" t="s">
        <v>5</v>
      </c>
      <c r="F2472" s="206" t="s">
        <v>222</v>
      </c>
      <c r="H2472" s="207">
        <v>5</v>
      </c>
      <c r="I2472" s="208"/>
      <c r="L2472" s="204"/>
      <c r="M2472" s="209"/>
      <c r="N2472" s="210"/>
      <c r="O2472" s="210"/>
      <c r="P2472" s="210"/>
      <c r="Q2472" s="210"/>
      <c r="R2472" s="210"/>
      <c r="S2472" s="210"/>
      <c r="T2472" s="211"/>
      <c r="AT2472" s="205" t="s">
        <v>196</v>
      </c>
      <c r="AU2472" s="205" t="s">
        <v>80</v>
      </c>
      <c r="AV2472" s="13" t="s">
        <v>80</v>
      </c>
      <c r="AW2472" s="13" t="s">
        <v>37</v>
      </c>
      <c r="AX2472" s="13" t="s">
        <v>73</v>
      </c>
      <c r="AY2472" s="205" t="s">
        <v>187</v>
      </c>
    </row>
    <row r="2473" spans="2:65" s="14" customFormat="1">
      <c r="B2473" s="212"/>
      <c r="D2473" s="196" t="s">
        <v>196</v>
      </c>
      <c r="E2473" s="213" t="s">
        <v>5</v>
      </c>
      <c r="F2473" s="214" t="s">
        <v>201</v>
      </c>
      <c r="H2473" s="215">
        <v>5</v>
      </c>
      <c r="I2473" s="216"/>
      <c r="L2473" s="212"/>
      <c r="M2473" s="217"/>
      <c r="N2473" s="218"/>
      <c r="O2473" s="218"/>
      <c r="P2473" s="218"/>
      <c r="Q2473" s="218"/>
      <c r="R2473" s="218"/>
      <c r="S2473" s="218"/>
      <c r="T2473" s="219"/>
      <c r="AT2473" s="213" t="s">
        <v>196</v>
      </c>
      <c r="AU2473" s="213" t="s">
        <v>80</v>
      </c>
      <c r="AV2473" s="14" t="s">
        <v>202</v>
      </c>
      <c r="AW2473" s="14" t="s">
        <v>37</v>
      </c>
      <c r="AX2473" s="14" t="s">
        <v>73</v>
      </c>
      <c r="AY2473" s="213" t="s">
        <v>187</v>
      </c>
    </row>
    <row r="2474" spans="2:65" s="15" customFormat="1">
      <c r="B2474" s="220"/>
      <c r="D2474" s="221" t="s">
        <v>196</v>
      </c>
      <c r="E2474" s="222" t="s">
        <v>5</v>
      </c>
      <c r="F2474" s="223" t="s">
        <v>203</v>
      </c>
      <c r="H2474" s="224">
        <v>5</v>
      </c>
      <c r="I2474" s="225"/>
      <c r="L2474" s="220"/>
      <c r="M2474" s="226"/>
      <c r="N2474" s="227"/>
      <c r="O2474" s="227"/>
      <c r="P2474" s="227"/>
      <c r="Q2474" s="227"/>
      <c r="R2474" s="227"/>
      <c r="S2474" s="227"/>
      <c r="T2474" s="228"/>
      <c r="AT2474" s="229" t="s">
        <v>196</v>
      </c>
      <c r="AU2474" s="229" t="s">
        <v>80</v>
      </c>
      <c r="AV2474" s="15" t="s">
        <v>194</v>
      </c>
      <c r="AW2474" s="15" t="s">
        <v>37</v>
      </c>
      <c r="AX2474" s="15" t="s">
        <v>24</v>
      </c>
      <c r="AY2474" s="229" t="s">
        <v>187</v>
      </c>
    </row>
    <row r="2475" spans="2:65" s="1" customFormat="1" ht="22.5" customHeight="1">
      <c r="B2475" s="182"/>
      <c r="C2475" s="183" t="s">
        <v>2026</v>
      </c>
      <c r="D2475" s="183" t="s">
        <v>189</v>
      </c>
      <c r="E2475" s="184" t="s">
        <v>2027</v>
      </c>
      <c r="F2475" s="185" t="s">
        <v>2028</v>
      </c>
      <c r="G2475" s="186" t="s">
        <v>410</v>
      </c>
      <c r="H2475" s="187">
        <v>5</v>
      </c>
      <c r="I2475" s="188"/>
      <c r="J2475" s="189">
        <f>ROUND(I2475*H2475,2)</f>
        <v>0</v>
      </c>
      <c r="K2475" s="185" t="s">
        <v>5</v>
      </c>
      <c r="L2475" s="42"/>
      <c r="M2475" s="190" t="s">
        <v>5</v>
      </c>
      <c r="N2475" s="191" t="s">
        <v>44</v>
      </c>
      <c r="O2475" s="43"/>
      <c r="P2475" s="192">
        <f>O2475*H2475</f>
        <v>0</v>
      </c>
      <c r="Q2475" s="192">
        <v>0</v>
      </c>
      <c r="R2475" s="192">
        <f>Q2475*H2475</f>
        <v>0</v>
      </c>
      <c r="S2475" s="192">
        <v>0</v>
      </c>
      <c r="T2475" s="193">
        <f>S2475*H2475</f>
        <v>0</v>
      </c>
      <c r="AR2475" s="25" t="s">
        <v>126</v>
      </c>
      <c r="AT2475" s="25" t="s">
        <v>189</v>
      </c>
      <c r="AU2475" s="25" t="s">
        <v>80</v>
      </c>
      <c r="AY2475" s="25" t="s">
        <v>187</v>
      </c>
      <c r="BE2475" s="194">
        <f>IF(N2475="základní",J2475,0)</f>
        <v>0</v>
      </c>
      <c r="BF2475" s="194">
        <f>IF(N2475="snížená",J2475,0)</f>
        <v>0</v>
      </c>
      <c r="BG2475" s="194">
        <f>IF(N2475="zákl. přenesená",J2475,0)</f>
        <v>0</v>
      </c>
      <c r="BH2475" s="194">
        <f>IF(N2475="sníž. přenesená",J2475,0)</f>
        <v>0</v>
      </c>
      <c r="BI2475" s="194">
        <f>IF(N2475="nulová",J2475,0)</f>
        <v>0</v>
      </c>
      <c r="BJ2475" s="25" t="s">
        <v>24</v>
      </c>
      <c r="BK2475" s="194">
        <f>ROUND(I2475*H2475,2)</f>
        <v>0</v>
      </c>
      <c r="BL2475" s="25" t="s">
        <v>126</v>
      </c>
      <c r="BM2475" s="25" t="s">
        <v>2029</v>
      </c>
    </row>
    <row r="2476" spans="2:65" s="12" customFormat="1">
      <c r="B2476" s="195"/>
      <c r="D2476" s="196" t="s">
        <v>196</v>
      </c>
      <c r="E2476" s="197" t="s">
        <v>5</v>
      </c>
      <c r="F2476" s="198" t="s">
        <v>2030</v>
      </c>
      <c r="H2476" s="199" t="s">
        <v>5</v>
      </c>
      <c r="I2476" s="200"/>
      <c r="L2476" s="195"/>
      <c r="M2476" s="201"/>
      <c r="N2476" s="202"/>
      <c r="O2476" s="202"/>
      <c r="P2476" s="202"/>
      <c r="Q2476" s="202"/>
      <c r="R2476" s="202"/>
      <c r="S2476" s="202"/>
      <c r="T2476" s="203"/>
      <c r="AT2476" s="199" t="s">
        <v>196</v>
      </c>
      <c r="AU2476" s="199" t="s">
        <v>80</v>
      </c>
      <c r="AV2476" s="12" t="s">
        <v>24</v>
      </c>
      <c r="AW2476" s="12" t="s">
        <v>37</v>
      </c>
      <c r="AX2476" s="12" t="s">
        <v>73</v>
      </c>
      <c r="AY2476" s="199" t="s">
        <v>187</v>
      </c>
    </row>
    <row r="2477" spans="2:65" s="12" customFormat="1">
      <c r="B2477" s="195"/>
      <c r="D2477" s="196" t="s">
        <v>196</v>
      </c>
      <c r="E2477" s="197" t="s">
        <v>5</v>
      </c>
      <c r="F2477" s="198" t="s">
        <v>1935</v>
      </c>
      <c r="H2477" s="199" t="s">
        <v>5</v>
      </c>
      <c r="I2477" s="200"/>
      <c r="L2477" s="195"/>
      <c r="M2477" s="201"/>
      <c r="N2477" s="202"/>
      <c r="O2477" s="202"/>
      <c r="P2477" s="202"/>
      <c r="Q2477" s="202"/>
      <c r="R2477" s="202"/>
      <c r="S2477" s="202"/>
      <c r="T2477" s="203"/>
      <c r="AT2477" s="199" t="s">
        <v>196</v>
      </c>
      <c r="AU2477" s="199" t="s">
        <v>80</v>
      </c>
      <c r="AV2477" s="12" t="s">
        <v>24</v>
      </c>
      <c r="AW2477" s="12" t="s">
        <v>37</v>
      </c>
      <c r="AX2477" s="12" t="s">
        <v>73</v>
      </c>
      <c r="AY2477" s="199" t="s">
        <v>187</v>
      </c>
    </row>
    <row r="2478" spans="2:65" s="12" customFormat="1">
      <c r="B2478" s="195"/>
      <c r="D2478" s="196" t="s">
        <v>196</v>
      </c>
      <c r="E2478" s="197" t="s">
        <v>5</v>
      </c>
      <c r="F2478" s="198" t="s">
        <v>2031</v>
      </c>
      <c r="H2478" s="199" t="s">
        <v>5</v>
      </c>
      <c r="I2478" s="200"/>
      <c r="L2478" s="195"/>
      <c r="M2478" s="201"/>
      <c r="N2478" s="202"/>
      <c r="O2478" s="202"/>
      <c r="P2478" s="202"/>
      <c r="Q2478" s="202"/>
      <c r="R2478" s="202"/>
      <c r="S2478" s="202"/>
      <c r="T2478" s="203"/>
      <c r="AT2478" s="199" t="s">
        <v>196</v>
      </c>
      <c r="AU2478" s="199" t="s">
        <v>80</v>
      </c>
      <c r="AV2478" s="12" t="s">
        <v>24</v>
      </c>
      <c r="AW2478" s="12" t="s">
        <v>37</v>
      </c>
      <c r="AX2478" s="12" t="s">
        <v>73</v>
      </c>
      <c r="AY2478" s="199" t="s">
        <v>187</v>
      </c>
    </row>
    <row r="2479" spans="2:65" s="13" customFormat="1">
      <c r="B2479" s="204"/>
      <c r="D2479" s="196" t="s">
        <v>196</v>
      </c>
      <c r="E2479" s="205" t="s">
        <v>5</v>
      </c>
      <c r="F2479" s="206" t="s">
        <v>222</v>
      </c>
      <c r="H2479" s="207">
        <v>5</v>
      </c>
      <c r="I2479" s="208"/>
      <c r="L2479" s="204"/>
      <c r="M2479" s="209"/>
      <c r="N2479" s="210"/>
      <c r="O2479" s="210"/>
      <c r="P2479" s="210"/>
      <c r="Q2479" s="210"/>
      <c r="R2479" s="210"/>
      <c r="S2479" s="210"/>
      <c r="T2479" s="211"/>
      <c r="AT2479" s="205" t="s">
        <v>196</v>
      </c>
      <c r="AU2479" s="205" t="s">
        <v>80</v>
      </c>
      <c r="AV2479" s="13" t="s">
        <v>80</v>
      </c>
      <c r="AW2479" s="13" t="s">
        <v>37</v>
      </c>
      <c r="AX2479" s="13" t="s">
        <v>73</v>
      </c>
      <c r="AY2479" s="205" t="s">
        <v>187</v>
      </c>
    </row>
    <row r="2480" spans="2:65" s="14" customFormat="1">
      <c r="B2480" s="212"/>
      <c r="D2480" s="196" t="s">
        <v>196</v>
      </c>
      <c r="E2480" s="213" t="s">
        <v>5</v>
      </c>
      <c r="F2480" s="214" t="s">
        <v>201</v>
      </c>
      <c r="H2480" s="215">
        <v>5</v>
      </c>
      <c r="I2480" s="216"/>
      <c r="L2480" s="212"/>
      <c r="M2480" s="217"/>
      <c r="N2480" s="218"/>
      <c r="O2480" s="218"/>
      <c r="P2480" s="218"/>
      <c r="Q2480" s="218"/>
      <c r="R2480" s="218"/>
      <c r="S2480" s="218"/>
      <c r="T2480" s="219"/>
      <c r="AT2480" s="213" t="s">
        <v>196</v>
      </c>
      <c r="AU2480" s="213" t="s">
        <v>80</v>
      </c>
      <c r="AV2480" s="14" t="s">
        <v>202</v>
      </c>
      <c r="AW2480" s="14" t="s">
        <v>37</v>
      </c>
      <c r="AX2480" s="14" t="s">
        <v>73</v>
      </c>
      <c r="AY2480" s="213" t="s">
        <v>187</v>
      </c>
    </row>
    <row r="2481" spans="2:65" s="15" customFormat="1">
      <c r="B2481" s="220"/>
      <c r="D2481" s="221" t="s">
        <v>196</v>
      </c>
      <c r="E2481" s="222" t="s">
        <v>5</v>
      </c>
      <c r="F2481" s="223" t="s">
        <v>203</v>
      </c>
      <c r="H2481" s="224">
        <v>5</v>
      </c>
      <c r="I2481" s="225"/>
      <c r="L2481" s="220"/>
      <c r="M2481" s="226"/>
      <c r="N2481" s="227"/>
      <c r="O2481" s="227"/>
      <c r="P2481" s="227"/>
      <c r="Q2481" s="227"/>
      <c r="R2481" s="227"/>
      <c r="S2481" s="227"/>
      <c r="T2481" s="228"/>
      <c r="AT2481" s="229" t="s">
        <v>196</v>
      </c>
      <c r="AU2481" s="229" t="s">
        <v>80</v>
      </c>
      <c r="AV2481" s="15" t="s">
        <v>194</v>
      </c>
      <c r="AW2481" s="15" t="s">
        <v>37</v>
      </c>
      <c r="AX2481" s="15" t="s">
        <v>24</v>
      </c>
      <c r="AY2481" s="229" t="s">
        <v>187</v>
      </c>
    </row>
    <row r="2482" spans="2:65" s="1" customFormat="1" ht="22.5" customHeight="1">
      <c r="B2482" s="182"/>
      <c r="C2482" s="183" t="s">
        <v>2032</v>
      </c>
      <c r="D2482" s="183" t="s">
        <v>189</v>
      </c>
      <c r="E2482" s="184" t="s">
        <v>2033</v>
      </c>
      <c r="F2482" s="185" t="s">
        <v>2034</v>
      </c>
      <c r="G2482" s="186" t="s">
        <v>410</v>
      </c>
      <c r="H2482" s="187">
        <v>1</v>
      </c>
      <c r="I2482" s="188"/>
      <c r="J2482" s="189">
        <f>ROUND(I2482*H2482,2)</f>
        <v>0</v>
      </c>
      <c r="K2482" s="185" t="s">
        <v>5</v>
      </c>
      <c r="L2482" s="42"/>
      <c r="M2482" s="190" t="s">
        <v>5</v>
      </c>
      <c r="N2482" s="191" t="s">
        <v>44</v>
      </c>
      <c r="O2482" s="43"/>
      <c r="P2482" s="192">
        <f>O2482*H2482</f>
        <v>0</v>
      </c>
      <c r="Q2482" s="192">
        <v>0</v>
      </c>
      <c r="R2482" s="192">
        <f>Q2482*H2482</f>
        <v>0</v>
      </c>
      <c r="S2482" s="192">
        <v>0</v>
      </c>
      <c r="T2482" s="193">
        <f>S2482*H2482</f>
        <v>0</v>
      </c>
      <c r="AR2482" s="25" t="s">
        <v>126</v>
      </c>
      <c r="AT2482" s="25" t="s">
        <v>189</v>
      </c>
      <c r="AU2482" s="25" t="s">
        <v>80</v>
      </c>
      <c r="AY2482" s="25" t="s">
        <v>187</v>
      </c>
      <c r="BE2482" s="194">
        <f>IF(N2482="základní",J2482,0)</f>
        <v>0</v>
      </c>
      <c r="BF2482" s="194">
        <f>IF(N2482="snížená",J2482,0)</f>
        <v>0</v>
      </c>
      <c r="BG2482" s="194">
        <f>IF(N2482="zákl. přenesená",J2482,0)</f>
        <v>0</v>
      </c>
      <c r="BH2482" s="194">
        <f>IF(N2482="sníž. přenesená",J2482,0)</f>
        <v>0</v>
      </c>
      <c r="BI2482" s="194">
        <f>IF(N2482="nulová",J2482,0)</f>
        <v>0</v>
      </c>
      <c r="BJ2482" s="25" t="s">
        <v>24</v>
      </c>
      <c r="BK2482" s="194">
        <f>ROUND(I2482*H2482,2)</f>
        <v>0</v>
      </c>
      <c r="BL2482" s="25" t="s">
        <v>126</v>
      </c>
      <c r="BM2482" s="25" t="s">
        <v>2035</v>
      </c>
    </row>
    <row r="2483" spans="2:65" s="12" customFormat="1">
      <c r="B2483" s="195"/>
      <c r="D2483" s="196" t="s">
        <v>196</v>
      </c>
      <c r="E2483" s="197" t="s">
        <v>5</v>
      </c>
      <c r="F2483" s="198" t="s">
        <v>2030</v>
      </c>
      <c r="H2483" s="199" t="s">
        <v>5</v>
      </c>
      <c r="I2483" s="200"/>
      <c r="L2483" s="195"/>
      <c r="M2483" s="201"/>
      <c r="N2483" s="202"/>
      <c r="O2483" s="202"/>
      <c r="P2483" s="202"/>
      <c r="Q2483" s="202"/>
      <c r="R2483" s="202"/>
      <c r="S2483" s="202"/>
      <c r="T2483" s="203"/>
      <c r="AT2483" s="199" t="s">
        <v>196</v>
      </c>
      <c r="AU2483" s="199" t="s">
        <v>80</v>
      </c>
      <c r="AV2483" s="12" t="s">
        <v>24</v>
      </c>
      <c r="AW2483" s="12" t="s">
        <v>37</v>
      </c>
      <c r="AX2483" s="12" t="s">
        <v>73</v>
      </c>
      <c r="AY2483" s="199" t="s">
        <v>187</v>
      </c>
    </row>
    <row r="2484" spans="2:65" s="12" customFormat="1">
      <c r="B2484" s="195"/>
      <c r="D2484" s="196" t="s">
        <v>196</v>
      </c>
      <c r="E2484" s="197" t="s">
        <v>5</v>
      </c>
      <c r="F2484" s="198" t="s">
        <v>1935</v>
      </c>
      <c r="H2484" s="199" t="s">
        <v>5</v>
      </c>
      <c r="I2484" s="200"/>
      <c r="L2484" s="195"/>
      <c r="M2484" s="201"/>
      <c r="N2484" s="202"/>
      <c r="O2484" s="202"/>
      <c r="P2484" s="202"/>
      <c r="Q2484" s="202"/>
      <c r="R2484" s="202"/>
      <c r="S2484" s="202"/>
      <c r="T2484" s="203"/>
      <c r="AT2484" s="199" t="s">
        <v>196</v>
      </c>
      <c r="AU2484" s="199" t="s">
        <v>80</v>
      </c>
      <c r="AV2484" s="12" t="s">
        <v>24</v>
      </c>
      <c r="AW2484" s="12" t="s">
        <v>37</v>
      </c>
      <c r="AX2484" s="12" t="s">
        <v>73</v>
      </c>
      <c r="AY2484" s="199" t="s">
        <v>187</v>
      </c>
    </row>
    <row r="2485" spans="2:65" s="12" customFormat="1">
      <c r="B2485" s="195"/>
      <c r="D2485" s="196" t="s">
        <v>196</v>
      </c>
      <c r="E2485" s="197" t="s">
        <v>5</v>
      </c>
      <c r="F2485" s="198" t="s">
        <v>2036</v>
      </c>
      <c r="H2485" s="199" t="s">
        <v>5</v>
      </c>
      <c r="I2485" s="200"/>
      <c r="L2485" s="195"/>
      <c r="M2485" s="201"/>
      <c r="N2485" s="202"/>
      <c r="O2485" s="202"/>
      <c r="P2485" s="202"/>
      <c r="Q2485" s="202"/>
      <c r="R2485" s="202"/>
      <c r="S2485" s="202"/>
      <c r="T2485" s="203"/>
      <c r="AT2485" s="199" t="s">
        <v>196</v>
      </c>
      <c r="AU2485" s="199" t="s">
        <v>80</v>
      </c>
      <c r="AV2485" s="12" t="s">
        <v>24</v>
      </c>
      <c r="AW2485" s="12" t="s">
        <v>37</v>
      </c>
      <c r="AX2485" s="12" t="s">
        <v>73</v>
      </c>
      <c r="AY2485" s="199" t="s">
        <v>187</v>
      </c>
    </row>
    <row r="2486" spans="2:65" s="13" customFormat="1">
      <c r="B2486" s="204"/>
      <c r="D2486" s="196" t="s">
        <v>196</v>
      </c>
      <c r="E2486" s="205" t="s">
        <v>5</v>
      </c>
      <c r="F2486" s="206" t="s">
        <v>24</v>
      </c>
      <c r="H2486" s="207">
        <v>1</v>
      </c>
      <c r="I2486" s="208"/>
      <c r="L2486" s="204"/>
      <c r="M2486" s="209"/>
      <c r="N2486" s="210"/>
      <c r="O2486" s="210"/>
      <c r="P2486" s="210"/>
      <c r="Q2486" s="210"/>
      <c r="R2486" s="210"/>
      <c r="S2486" s="210"/>
      <c r="T2486" s="211"/>
      <c r="AT2486" s="205" t="s">
        <v>196</v>
      </c>
      <c r="AU2486" s="205" t="s">
        <v>80</v>
      </c>
      <c r="AV2486" s="13" t="s">
        <v>80</v>
      </c>
      <c r="AW2486" s="13" t="s">
        <v>37</v>
      </c>
      <c r="AX2486" s="13" t="s">
        <v>73</v>
      </c>
      <c r="AY2486" s="205" t="s">
        <v>187</v>
      </c>
    </row>
    <row r="2487" spans="2:65" s="14" customFormat="1">
      <c r="B2487" s="212"/>
      <c r="D2487" s="196" t="s">
        <v>196</v>
      </c>
      <c r="E2487" s="213" t="s">
        <v>5</v>
      </c>
      <c r="F2487" s="214" t="s">
        <v>201</v>
      </c>
      <c r="H2487" s="215">
        <v>1</v>
      </c>
      <c r="I2487" s="216"/>
      <c r="L2487" s="212"/>
      <c r="M2487" s="217"/>
      <c r="N2487" s="218"/>
      <c r="O2487" s="218"/>
      <c r="P2487" s="218"/>
      <c r="Q2487" s="218"/>
      <c r="R2487" s="218"/>
      <c r="S2487" s="218"/>
      <c r="T2487" s="219"/>
      <c r="AT2487" s="213" t="s">
        <v>196</v>
      </c>
      <c r="AU2487" s="213" t="s">
        <v>80</v>
      </c>
      <c r="AV2487" s="14" t="s">
        <v>202</v>
      </c>
      <c r="AW2487" s="14" t="s">
        <v>37</v>
      </c>
      <c r="AX2487" s="14" t="s">
        <v>73</v>
      </c>
      <c r="AY2487" s="213" t="s">
        <v>187</v>
      </c>
    </row>
    <row r="2488" spans="2:65" s="15" customFormat="1">
      <c r="B2488" s="220"/>
      <c r="D2488" s="221" t="s">
        <v>196</v>
      </c>
      <c r="E2488" s="222" t="s">
        <v>5</v>
      </c>
      <c r="F2488" s="223" t="s">
        <v>203</v>
      </c>
      <c r="H2488" s="224">
        <v>1</v>
      </c>
      <c r="I2488" s="225"/>
      <c r="L2488" s="220"/>
      <c r="M2488" s="226"/>
      <c r="N2488" s="227"/>
      <c r="O2488" s="227"/>
      <c r="P2488" s="227"/>
      <c r="Q2488" s="227"/>
      <c r="R2488" s="227"/>
      <c r="S2488" s="227"/>
      <c r="T2488" s="228"/>
      <c r="AT2488" s="229" t="s">
        <v>196</v>
      </c>
      <c r="AU2488" s="229" t="s">
        <v>80</v>
      </c>
      <c r="AV2488" s="15" t="s">
        <v>194</v>
      </c>
      <c r="AW2488" s="15" t="s">
        <v>37</v>
      </c>
      <c r="AX2488" s="15" t="s">
        <v>24</v>
      </c>
      <c r="AY2488" s="229" t="s">
        <v>187</v>
      </c>
    </row>
    <row r="2489" spans="2:65" s="1" customFormat="1" ht="22.5" customHeight="1">
      <c r="B2489" s="182"/>
      <c r="C2489" s="183" t="s">
        <v>2037</v>
      </c>
      <c r="D2489" s="183" t="s">
        <v>189</v>
      </c>
      <c r="E2489" s="184" t="s">
        <v>2038</v>
      </c>
      <c r="F2489" s="185" t="s">
        <v>2039</v>
      </c>
      <c r="G2489" s="186" t="s">
        <v>410</v>
      </c>
      <c r="H2489" s="187">
        <v>4</v>
      </c>
      <c r="I2489" s="188"/>
      <c r="J2489" s="189">
        <f>ROUND(I2489*H2489,2)</f>
        <v>0</v>
      </c>
      <c r="K2489" s="185" t="s">
        <v>5</v>
      </c>
      <c r="L2489" s="42"/>
      <c r="M2489" s="190" t="s">
        <v>5</v>
      </c>
      <c r="N2489" s="191" t="s">
        <v>44</v>
      </c>
      <c r="O2489" s="43"/>
      <c r="P2489" s="192">
        <f>O2489*H2489</f>
        <v>0</v>
      </c>
      <c r="Q2489" s="192">
        <v>0</v>
      </c>
      <c r="R2489" s="192">
        <f>Q2489*H2489</f>
        <v>0</v>
      </c>
      <c r="S2489" s="192">
        <v>0</v>
      </c>
      <c r="T2489" s="193">
        <f>S2489*H2489</f>
        <v>0</v>
      </c>
      <c r="AR2489" s="25" t="s">
        <v>126</v>
      </c>
      <c r="AT2489" s="25" t="s">
        <v>189</v>
      </c>
      <c r="AU2489" s="25" t="s">
        <v>80</v>
      </c>
      <c r="AY2489" s="25" t="s">
        <v>187</v>
      </c>
      <c r="BE2489" s="194">
        <f>IF(N2489="základní",J2489,0)</f>
        <v>0</v>
      </c>
      <c r="BF2489" s="194">
        <f>IF(N2489="snížená",J2489,0)</f>
        <v>0</v>
      </c>
      <c r="BG2489" s="194">
        <f>IF(N2489="zákl. přenesená",J2489,0)</f>
        <v>0</v>
      </c>
      <c r="BH2489" s="194">
        <f>IF(N2489="sníž. přenesená",J2489,0)</f>
        <v>0</v>
      </c>
      <c r="BI2489" s="194">
        <f>IF(N2489="nulová",J2489,0)</f>
        <v>0</v>
      </c>
      <c r="BJ2489" s="25" t="s">
        <v>24</v>
      </c>
      <c r="BK2489" s="194">
        <f>ROUND(I2489*H2489,2)</f>
        <v>0</v>
      </c>
      <c r="BL2489" s="25" t="s">
        <v>126</v>
      </c>
      <c r="BM2489" s="25" t="s">
        <v>2040</v>
      </c>
    </row>
    <row r="2490" spans="2:65" s="12" customFormat="1">
      <c r="B2490" s="195"/>
      <c r="D2490" s="196" t="s">
        <v>196</v>
      </c>
      <c r="E2490" s="197" t="s">
        <v>5</v>
      </c>
      <c r="F2490" s="198" t="s">
        <v>2030</v>
      </c>
      <c r="H2490" s="199" t="s">
        <v>5</v>
      </c>
      <c r="I2490" s="200"/>
      <c r="L2490" s="195"/>
      <c r="M2490" s="201"/>
      <c r="N2490" s="202"/>
      <c r="O2490" s="202"/>
      <c r="P2490" s="202"/>
      <c r="Q2490" s="202"/>
      <c r="R2490" s="202"/>
      <c r="S2490" s="202"/>
      <c r="T2490" s="203"/>
      <c r="AT2490" s="199" t="s">
        <v>196</v>
      </c>
      <c r="AU2490" s="199" t="s">
        <v>80</v>
      </c>
      <c r="AV2490" s="12" t="s">
        <v>24</v>
      </c>
      <c r="AW2490" s="12" t="s">
        <v>37</v>
      </c>
      <c r="AX2490" s="12" t="s">
        <v>73</v>
      </c>
      <c r="AY2490" s="199" t="s">
        <v>187</v>
      </c>
    </row>
    <row r="2491" spans="2:65" s="12" customFormat="1">
      <c r="B2491" s="195"/>
      <c r="D2491" s="196" t="s">
        <v>196</v>
      </c>
      <c r="E2491" s="197" t="s">
        <v>5</v>
      </c>
      <c r="F2491" s="198" t="s">
        <v>1935</v>
      </c>
      <c r="H2491" s="199" t="s">
        <v>5</v>
      </c>
      <c r="I2491" s="200"/>
      <c r="L2491" s="195"/>
      <c r="M2491" s="201"/>
      <c r="N2491" s="202"/>
      <c r="O2491" s="202"/>
      <c r="P2491" s="202"/>
      <c r="Q2491" s="202"/>
      <c r="R2491" s="202"/>
      <c r="S2491" s="202"/>
      <c r="T2491" s="203"/>
      <c r="AT2491" s="199" t="s">
        <v>196</v>
      </c>
      <c r="AU2491" s="199" t="s">
        <v>80</v>
      </c>
      <c r="AV2491" s="12" t="s">
        <v>24</v>
      </c>
      <c r="AW2491" s="12" t="s">
        <v>37</v>
      </c>
      <c r="AX2491" s="12" t="s">
        <v>73</v>
      </c>
      <c r="AY2491" s="199" t="s">
        <v>187</v>
      </c>
    </row>
    <row r="2492" spans="2:65" s="12" customFormat="1">
      <c r="B2492" s="195"/>
      <c r="D2492" s="196" t="s">
        <v>196</v>
      </c>
      <c r="E2492" s="197" t="s">
        <v>5</v>
      </c>
      <c r="F2492" s="198" t="s">
        <v>2041</v>
      </c>
      <c r="H2492" s="199" t="s">
        <v>5</v>
      </c>
      <c r="I2492" s="200"/>
      <c r="L2492" s="195"/>
      <c r="M2492" s="201"/>
      <c r="N2492" s="202"/>
      <c r="O2492" s="202"/>
      <c r="P2492" s="202"/>
      <c r="Q2492" s="202"/>
      <c r="R2492" s="202"/>
      <c r="S2492" s="202"/>
      <c r="T2492" s="203"/>
      <c r="AT2492" s="199" t="s">
        <v>196</v>
      </c>
      <c r="AU2492" s="199" t="s">
        <v>80</v>
      </c>
      <c r="AV2492" s="12" t="s">
        <v>24</v>
      </c>
      <c r="AW2492" s="12" t="s">
        <v>37</v>
      </c>
      <c r="AX2492" s="12" t="s">
        <v>73</v>
      </c>
      <c r="AY2492" s="199" t="s">
        <v>187</v>
      </c>
    </row>
    <row r="2493" spans="2:65" s="13" customFormat="1">
      <c r="B2493" s="204"/>
      <c r="D2493" s="196" t="s">
        <v>196</v>
      </c>
      <c r="E2493" s="205" t="s">
        <v>5</v>
      </c>
      <c r="F2493" s="206" t="s">
        <v>194</v>
      </c>
      <c r="H2493" s="207">
        <v>4</v>
      </c>
      <c r="I2493" s="208"/>
      <c r="L2493" s="204"/>
      <c r="M2493" s="209"/>
      <c r="N2493" s="210"/>
      <c r="O2493" s="210"/>
      <c r="P2493" s="210"/>
      <c r="Q2493" s="210"/>
      <c r="R2493" s="210"/>
      <c r="S2493" s="210"/>
      <c r="T2493" s="211"/>
      <c r="AT2493" s="205" t="s">
        <v>196</v>
      </c>
      <c r="AU2493" s="205" t="s">
        <v>80</v>
      </c>
      <c r="AV2493" s="13" t="s">
        <v>80</v>
      </c>
      <c r="AW2493" s="13" t="s">
        <v>37</v>
      </c>
      <c r="AX2493" s="13" t="s">
        <v>73</v>
      </c>
      <c r="AY2493" s="205" t="s">
        <v>187</v>
      </c>
    </row>
    <row r="2494" spans="2:65" s="14" customFormat="1">
      <c r="B2494" s="212"/>
      <c r="D2494" s="196" t="s">
        <v>196</v>
      </c>
      <c r="E2494" s="213" t="s">
        <v>5</v>
      </c>
      <c r="F2494" s="214" t="s">
        <v>201</v>
      </c>
      <c r="H2494" s="215">
        <v>4</v>
      </c>
      <c r="I2494" s="216"/>
      <c r="L2494" s="212"/>
      <c r="M2494" s="217"/>
      <c r="N2494" s="218"/>
      <c r="O2494" s="218"/>
      <c r="P2494" s="218"/>
      <c r="Q2494" s="218"/>
      <c r="R2494" s="218"/>
      <c r="S2494" s="218"/>
      <c r="T2494" s="219"/>
      <c r="AT2494" s="213" t="s">
        <v>196</v>
      </c>
      <c r="AU2494" s="213" t="s">
        <v>80</v>
      </c>
      <c r="AV2494" s="14" t="s">
        <v>202</v>
      </c>
      <c r="AW2494" s="14" t="s">
        <v>37</v>
      </c>
      <c r="AX2494" s="14" t="s">
        <v>73</v>
      </c>
      <c r="AY2494" s="213" t="s">
        <v>187</v>
      </c>
    </row>
    <row r="2495" spans="2:65" s="15" customFormat="1">
      <c r="B2495" s="220"/>
      <c r="D2495" s="221" t="s">
        <v>196</v>
      </c>
      <c r="E2495" s="222" t="s">
        <v>5</v>
      </c>
      <c r="F2495" s="223" t="s">
        <v>203</v>
      </c>
      <c r="H2495" s="224">
        <v>4</v>
      </c>
      <c r="I2495" s="225"/>
      <c r="L2495" s="220"/>
      <c r="M2495" s="226"/>
      <c r="N2495" s="227"/>
      <c r="O2495" s="227"/>
      <c r="P2495" s="227"/>
      <c r="Q2495" s="227"/>
      <c r="R2495" s="227"/>
      <c r="S2495" s="227"/>
      <c r="T2495" s="228"/>
      <c r="AT2495" s="229" t="s">
        <v>196</v>
      </c>
      <c r="AU2495" s="229" t="s">
        <v>80</v>
      </c>
      <c r="AV2495" s="15" t="s">
        <v>194</v>
      </c>
      <c r="AW2495" s="15" t="s">
        <v>37</v>
      </c>
      <c r="AX2495" s="15" t="s">
        <v>24</v>
      </c>
      <c r="AY2495" s="229" t="s">
        <v>187</v>
      </c>
    </row>
    <row r="2496" spans="2:65" s="1" customFormat="1" ht="22.5" customHeight="1">
      <c r="B2496" s="182"/>
      <c r="C2496" s="183" t="s">
        <v>2042</v>
      </c>
      <c r="D2496" s="183" t="s">
        <v>189</v>
      </c>
      <c r="E2496" s="184" t="s">
        <v>2043</v>
      </c>
      <c r="F2496" s="185" t="s">
        <v>2044</v>
      </c>
      <c r="G2496" s="186" t="s">
        <v>410</v>
      </c>
      <c r="H2496" s="187">
        <v>1</v>
      </c>
      <c r="I2496" s="188"/>
      <c r="J2496" s="189">
        <f>ROUND(I2496*H2496,2)</f>
        <v>0</v>
      </c>
      <c r="K2496" s="185" t="s">
        <v>5</v>
      </c>
      <c r="L2496" s="42"/>
      <c r="M2496" s="190" t="s">
        <v>5</v>
      </c>
      <c r="N2496" s="191" t="s">
        <v>44</v>
      </c>
      <c r="O2496" s="43"/>
      <c r="P2496" s="192">
        <f>O2496*H2496</f>
        <v>0</v>
      </c>
      <c r="Q2496" s="192">
        <v>0</v>
      </c>
      <c r="R2496" s="192">
        <f>Q2496*H2496</f>
        <v>0</v>
      </c>
      <c r="S2496" s="192">
        <v>0</v>
      </c>
      <c r="T2496" s="193">
        <f>S2496*H2496</f>
        <v>0</v>
      </c>
      <c r="AR2496" s="25" t="s">
        <v>126</v>
      </c>
      <c r="AT2496" s="25" t="s">
        <v>189</v>
      </c>
      <c r="AU2496" s="25" t="s">
        <v>80</v>
      </c>
      <c r="AY2496" s="25" t="s">
        <v>187</v>
      </c>
      <c r="BE2496" s="194">
        <f>IF(N2496="základní",J2496,0)</f>
        <v>0</v>
      </c>
      <c r="BF2496" s="194">
        <f>IF(N2496="snížená",J2496,0)</f>
        <v>0</v>
      </c>
      <c r="BG2496" s="194">
        <f>IF(N2496="zákl. přenesená",J2496,0)</f>
        <v>0</v>
      </c>
      <c r="BH2496" s="194">
        <f>IF(N2496="sníž. přenesená",J2496,0)</f>
        <v>0</v>
      </c>
      <c r="BI2496" s="194">
        <f>IF(N2496="nulová",J2496,0)</f>
        <v>0</v>
      </c>
      <c r="BJ2496" s="25" t="s">
        <v>24</v>
      </c>
      <c r="BK2496" s="194">
        <f>ROUND(I2496*H2496,2)</f>
        <v>0</v>
      </c>
      <c r="BL2496" s="25" t="s">
        <v>126</v>
      </c>
      <c r="BM2496" s="25" t="s">
        <v>2045</v>
      </c>
    </row>
    <row r="2497" spans="2:65" s="12" customFormat="1">
      <c r="B2497" s="195"/>
      <c r="D2497" s="196" t="s">
        <v>196</v>
      </c>
      <c r="E2497" s="197" t="s">
        <v>5</v>
      </c>
      <c r="F2497" s="198" t="s">
        <v>1953</v>
      </c>
      <c r="H2497" s="199" t="s">
        <v>5</v>
      </c>
      <c r="I2497" s="200"/>
      <c r="L2497" s="195"/>
      <c r="M2497" s="201"/>
      <c r="N2497" s="202"/>
      <c r="O2497" s="202"/>
      <c r="P2497" s="202"/>
      <c r="Q2497" s="202"/>
      <c r="R2497" s="202"/>
      <c r="S2497" s="202"/>
      <c r="T2497" s="203"/>
      <c r="AT2497" s="199" t="s">
        <v>196</v>
      </c>
      <c r="AU2497" s="199" t="s">
        <v>80</v>
      </c>
      <c r="AV2497" s="12" t="s">
        <v>24</v>
      </c>
      <c r="AW2497" s="12" t="s">
        <v>37</v>
      </c>
      <c r="AX2497" s="12" t="s">
        <v>73</v>
      </c>
      <c r="AY2497" s="199" t="s">
        <v>187</v>
      </c>
    </row>
    <row r="2498" spans="2:65" s="12" customFormat="1">
      <c r="B2498" s="195"/>
      <c r="D2498" s="196" t="s">
        <v>196</v>
      </c>
      <c r="E2498" s="197" t="s">
        <v>5</v>
      </c>
      <c r="F2498" s="198" t="s">
        <v>1935</v>
      </c>
      <c r="H2498" s="199" t="s">
        <v>5</v>
      </c>
      <c r="I2498" s="200"/>
      <c r="L2498" s="195"/>
      <c r="M2498" s="201"/>
      <c r="N2498" s="202"/>
      <c r="O2498" s="202"/>
      <c r="P2498" s="202"/>
      <c r="Q2498" s="202"/>
      <c r="R2498" s="202"/>
      <c r="S2498" s="202"/>
      <c r="T2498" s="203"/>
      <c r="AT2498" s="199" t="s">
        <v>196</v>
      </c>
      <c r="AU2498" s="199" t="s">
        <v>80</v>
      </c>
      <c r="AV2498" s="12" t="s">
        <v>24</v>
      </c>
      <c r="AW2498" s="12" t="s">
        <v>37</v>
      </c>
      <c r="AX2498" s="12" t="s">
        <v>73</v>
      </c>
      <c r="AY2498" s="199" t="s">
        <v>187</v>
      </c>
    </row>
    <row r="2499" spans="2:65" s="12" customFormat="1">
      <c r="B2499" s="195"/>
      <c r="D2499" s="196" t="s">
        <v>196</v>
      </c>
      <c r="E2499" s="197" t="s">
        <v>5</v>
      </c>
      <c r="F2499" s="198" t="s">
        <v>2046</v>
      </c>
      <c r="H2499" s="199" t="s">
        <v>5</v>
      </c>
      <c r="I2499" s="200"/>
      <c r="L2499" s="195"/>
      <c r="M2499" s="201"/>
      <c r="N2499" s="202"/>
      <c r="O2499" s="202"/>
      <c r="P2499" s="202"/>
      <c r="Q2499" s="202"/>
      <c r="R2499" s="202"/>
      <c r="S2499" s="202"/>
      <c r="T2499" s="203"/>
      <c r="AT2499" s="199" t="s">
        <v>196</v>
      </c>
      <c r="AU2499" s="199" t="s">
        <v>80</v>
      </c>
      <c r="AV2499" s="12" t="s">
        <v>24</v>
      </c>
      <c r="AW2499" s="12" t="s">
        <v>37</v>
      </c>
      <c r="AX2499" s="12" t="s">
        <v>73</v>
      </c>
      <c r="AY2499" s="199" t="s">
        <v>187</v>
      </c>
    </row>
    <row r="2500" spans="2:65" s="13" customFormat="1">
      <c r="B2500" s="204"/>
      <c r="D2500" s="196" t="s">
        <v>196</v>
      </c>
      <c r="E2500" s="205" t="s">
        <v>5</v>
      </c>
      <c r="F2500" s="206" t="s">
        <v>24</v>
      </c>
      <c r="H2500" s="207">
        <v>1</v>
      </c>
      <c r="I2500" s="208"/>
      <c r="L2500" s="204"/>
      <c r="M2500" s="209"/>
      <c r="N2500" s="210"/>
      <c r="O2500" s="210"/>
      <c r="P2500" s="210"/>
      <c r="Q2500" s="210"/>
      <c r="R2500" s="210"/>
      <c r="S2500" s="210"/>
      <c r="T2500" s="211"/>
      <c r="AT2500" s="205" t="s">
        <v>196</v>
      </c>
      <c r="AU2500" s="205" t="s">
        <v>80</v>
      </c>
      <c r="AV2500" s="13" t="s">
        <v>80</v>
      </c>
      <c r="AW2500" s="13" t="s">
        <v>37</v>
      </c>
      <c r="AX2500" s="13" t="s">
        <v>73</v>
      </c>
      <c r="AY2500" s="205" t="s">
        <v>187</v>
      </c>
    </row>
    <row r="2501" spans="2:65" s="14" customFormat="1">
      <c r="B2501" s="212"/>
      <c r="D2501" s="196" t="s">
        <v>196</v>
      </c>
      <c r="E2501" s="213" t="s">
        <v>5</v>
      </c>
      <c r="F2501" s="214" t="s">
        <v>201</v>
      </c>
      <c r="H2501" s="215">
        <v>1</v>
      </c>
      <c r="I2501" s="216"/>
      <c r="L2501" s="212"/>
      <c r="M2501" s="217"/>
      <c r="N2501" s="218"/>
      <c r="O2501" s="218"/>
      <c r="P2501" s="218"/>
      <c r="Q2501" s="218"/>
      <c r="R2501" s="218"/>
      <c r="S2501" s="218"/>
      <c r="T2501" s="219"/>
      <c r="AT2501" s="213" t="s">
        <v>196</v>
      </c>
      <c r="AU2501" s="213" t="s">
        <v>80</v>
      </c>
      <c r="AV2501" s="14" t="s">
        <v>202</v>
      </c>
      <c r="AW2501" s="14" t="s">
        <v>37</v>
      </c>
      <c r="AX2501" s="14" t="s">
        <v>73</v>
      </c>
      <c r="AY2501" s="213" t="s">
        <v>187</v>
      </c>
    </row>
    <row r="2502" spans="2:65" s="15" customFormat="1">
      <c r="B2502" s="220"/>
      <c r="D2502" s="221" t="s">
        <v>196</v>
      </c>
      <c r="E2502" s="222" t="s">
        <v>5</v>
      </c>
      <c r="F2502" s="223" t="s">
        <v>203</v>
      </c>
      <c r="H2502" s="224">
        <v>1</v>
      </c>
      <c r="I2502" s="225"/>
      <c r="L2502" s="220"/>
      <c r="M2502" s="226"/>
      <c r="N2502" s="227"/>
      <c r="O2502" s="227"/>
      <c r="P2502" s="227"/>
      <c r="Q2502" s="227"/>
      <c r="R2502" s="227"/>
      <c r="S2502" s="227"/>
      <c r="T2502" s="228"/>
      <c r="AT2502" s="229" t="s">
        <v>196</v>
      </c>
      <c r="AU2502" s="229" t="s">
        <v>80</v>
      </c>
      <c r="AV2502" s="15" t="s">
        <v>194</v>
      </c>
      <c r="AW2502" s="15" t="s">
        <v>37</v>
      </c>
      <c r="AX2502" s="15" t="s">
        <v>24</v>
      </c>
      <c r="AY2502" s="229" t="s">
        <v>187</v>
      </c>
    </row>
    <row r="2503" spans="2:65" s="1" customFormat="1" ht="22.5" customHeight="1">
      <c r="B2503" s="182"/>
      <c r="C2503" s="183" t="s">
        <v>2047</v>
      </c>
      <c r="D2503" s="183" t="s">
        <v>189</v>
      </c>
      <c r="E2503" s="184" t="s">
        <v>2048</v>
      </c>
      <c r="F2503" s="185" t="s">
        <v>2049</v>
      </c>
      <c r="G2503" s="186" t="s">
        <v>410</v>
      </c>
      <c r="H2503" s="187">
        <v>1</v>
      </c>
      <c r="I2503" s="188"/>
      <c r="J2503" s="189">
        <f>ROUND(I2503*H2503,2)</f>
        <v>0</v>
      </c>
      <c r="K2503" s="185" t="s">
        <v>5</v>
      </c>
      <c r="L2503" s="42"/>
      <c r="M2503" s="190" t="s">
        <v>5</v>
      </c>
      <c r="N2503" s="191" t="s">
        <v>44</v>
      </c>
      <c r="O2503" s="43"/>
      <c r="P2503" s="192">
        <f>O2503*H2503</f>
        <v>0</v>
      </c>
      <c r="Q2503" s="192">
        <v>0</v>
      </c>
      <c r="R2503" s="192">
        <f>Q2503*H2503</f>
        <v>0</v>
      </c>
      <c r="S2503" s="192">
        <v>0</v>
      </c>
      <c r="T2503" s="193">
        <f>S2503*H2503</f>
        <v>0</v>
      </c>
      <c r="AR2503" s="25" t="s">
        <v>126</v>
      </c>
      <c r="AT2503" s="25" t="s">
        <v>189</v>
      </c>
      <c r="AU2503" s="25" t="s">
        <v>80</v>
      </c>
      <c r="AY2503" s="25" t="s">
        <v>187</v>
      </c>
      <c r="BE2503" s="194">
        <f>IF(N2503="základní",J2503,0)</f>
        <v>0</v>
      </c>
      <c r="BF2503" s="194">
        <f>IF(N2503="snížená",J2503,0)</f>
        <v>0</v>
      </c>
      <c r="BG2503" s="194">
        <f>IF(N2503="zákl. přenesená",J2503,0)</f>
        <v>0</v>
      </c>
      <c r="BH2503" s="194">
        <f>IF(N2503="sníž. přenesená",J2503,0)</f>
        <v>0</v>
      </c>
      <c r="BI2503" s="194">
        <f>IF(N2503="nulová",J2503,0)</f>
        <v>0</v>
      </c>
      <c r="BJ2503" s="25" t="s">
        <v>24</v>
      </c>
      <c r="BK2503" s="194">
        <f>ROUND(I2503*H2503,2)</f>
        <v>0</v>
      </c>
      <c r="BL2503" s="25" t="s">
        <v>126</v>
      </c>
      <c r="BM2503" s="25" t="s">
        <v>2050</v>
      </c>
    </row>
    <row r="2504" spans="2:65" s="12" customFormat="1">
      <c r="B2504" s="195"/>
      <c r="D2504" s="196" t="s">
        <v>196</v>
      </c>
      <c r="E2504" s="197" t="s">
        <v>5</v>
      </c>
      <c r="F2504" s="198" t="s">
        <v>2051</v>
      </c>
      <c r="H2504" s="199" t="s">
        <v>5</v>
      </c>
      <c r="I2504" s="200"/>
      <c r="L2504" s="195"/>
      <c r="M2504" s="201"/>
      <c r="N2504" s="202"/>
      <c r="O2504" s="202"/>
      <c r="P2504" s="202"/>
      <c r="Q2504" s="202"/>
      <c r="R2504" s="202"/>
      <c r="S2504" s="202"/>
      <c r="T2504" s="203"/>
      <c r="AT2504" s="199" t="s">
        <v>196</v>
      </c>
      <c r="AU2504" s="199" t="s">
        <v>80</v>
      </c>
      <c r="AV2504" s="12" t="s">
        <v>24</v>
      </c>
      <c r="AW2504" s="12" t="s">
        <v>37</v>
      </c>
      <c r="AX2504" s="12" t="s">
        <v>73</v>
      </c>
      <c r="AY2504" s="199" t="s">
        <v>187</v>
      </c>
    </row>
    <row r="2505" spans="2:65" s="12" customFormat="1">
      <c r="B2505" s="195"/>
      <c r="D2505" s="196" t="s">
        <v>196</v>
      </c>
      <c r="E2505" s="197" t="s">
        <v>5</v>
      </c>
      <c r="F2505" s="198" t="s">
        <v>1935</v>
      </c>
      <c r="H2505" s="199" t="s">
        <v>5</v>
      </c>
      <c r="I2505" s="200"/>
      <c r="L2505" s="195"/>
      <c r="M2505" s="201"/>
      <c r="N2505" s="202"/>
      <c r="O2505" s="202"/>
      <c r="P2505" s="202"/>
      <c r="Q2505" s="202"/>
      <c r="R2505" s="202"/>
      <c r="S2505" s="202"/>
      <c r="T2505" s="203"/>
      <c r="AT2505" s="199" t="s">
        <v>196</v>
      </c>
      <c r="AU2505" s="199" t="s">
        <v>80</v>
      </c>
      <c r="AV2505" s="12" t="s">
        <v>24</v>
      </c>
      <c r="AW2505" s="12" t="s">
        <v>37</v>
      </c>
      <c r="AX2505" s="12" t="s">
        <v>73</v>
      </c>
      <c r="AY2505" s="199" t="s">
        <v>187</v>
      </c>
    </row>
    <row r="2506" spans="2:65" s="12" customFormat="1">
      <c r="B2506" s="195"/>
      <c r="D2506" s="196" t="s">
        <v>196</v>
      </c>
      <c r="E2506" s="197" t="s">
        <v>5</v>
      </c>
      <c r="F2506" s="198" t="s">
        <v>2046</v>
      </c>
      <c r="H2506" s="199" t="s">
        <v>5</v>
      </c>
      <c r="I2506" s="200"/>
      <c r="L2506" s="195"/>
      <c r="M2506" s="201"/>
      <c r="N2506" s="202"/>
      <c r="O2506" s="202"/>
      <c r="P2506" s="202"/>
      <c r="Q2506" s="202"/>
      <c r="R2506" s="202"/>
      <c r="S2506" s="202"/>
      <c r="T2506" s="203"/>
      <c r="AT2506" s="199" t="s">
        <v>196</v>
      </c>
      <c r="AU2506" s="199" t="s">
        <v>80</v>
      </c>
      <c r="AV2506" s="12" t="s">
        <v>24</v>
      </c>
      <c r="AW2506" s="12" t="s">
        <v>37</v>
      </c>
      <c r="AX2506" s="12" t="s">
        <v>73</v>
      </c>
      <c r="AY2506" s="199" t="s">
        <v>187</v>
      </c>
    </row>
    <row r="2507" spans="2:65" s="13" customFormat="1">
      <c r="B2507" s="204"/>
      <c r="D2507" s="196" t="s">
        <v>196</v>
      </c>
      <c r="E2507" s="205" t="s">
        <v>5</v>
      </c>
      <c r="F2507" s="206" t="s">
        <v>24</v>
      </c>
      <c r="H2507" s="207">
        <v>1</v>
      </c>
      <c r="I2507" s="208"/>
      <c r="L2507" s="204"/>
      <c r="M2507" s="209"/>
      <c r="N2507" s="210"/>
      <c r="O2507" s="210"/>
      <c r="P2507" s="210"/>
      <c r="Q2507" s="210"/>
      <c r="R2507" s="210"/>
      <c r="S2507" s="210"/>
      <c r="T2507" s="211"/>
      <c r="AT2507" s="205" t="s">
        <v>196</v>
      </c>
      <c r="AU2507" s="205" t="s">
        <v>80</v>
      </c>
      <c r="AV2507" s="13" t="s">
        <v>80</v>
      </c>
      <c r="AW2507" s="13" t="s">
        <v>37</v>
      </c>
      <c r="AX2507" s="13" t="s">
        <v>73</v>
      </c>
      <c r="AY2507" s="205" t="s">
        <v>187</v>
      </c>
    </row>
    <row r="2508" spans="2:65" s="14" customFormat="1">
      <c r="B2508" s="212"/>
      <c r="D2508" s="196" t="s">
        <v>196</v>
      </c>
      <c r="E2508" s="213" t="s">
        <v>5</v>
      </c>
      <c r="F2508" s="214" t="s">
        <v>201</v>
      </c>
      <c r="H2508" s="215">
        <v>1</v>
      </c>
      <c r="I2508" s="216"/>
      <c r="L2508" s="212"/>
      <c r="M2508" s="217"/>
      <c r="N2508" s="218"/>
      <c r="O2508" s="218"/>
      <c r="P2508" s="218"/>
      <c r="Q2508" s="218"/>
      <c r="R2508" s="218"/>
      <c r="S2508" s="218"/>
      <c r="T2508" s="219"/>
      <c r="AT2508" s="213" t="s">
        <v>196</v>
      </c>
      <c r="AU2508" s="213" t="s">
        <v>80</v>
      </c>
      <c r="AV2508" s="14" t="s">
        <v>202</v>
      </c>
      <c r="AW2508" s="14" t="s">
        <v>37</v>
      </c>
      <c r="AX2508" s="14" t="s">
        <v>73</v>
      </c>
      <c r="AY2508" s="213" t="s">
        <v>187</v>
      </c>
    </row>
    <row r="2509" spans="2:65" s="15" customFormat="1">
      <c r="B2509" s="220"/>
      <c r="D2509" s="196" t="s">
        <v>196</v>
      </c>
      <c r="E2509" s="240" t="s">
        <v>5</v>
      </c>
      <c r="F2509" s="241" t="s">
        <v>203</v>
      </c>
      <c r="H2509" s="242">
        <v>1</v>
      </c>
      <c r="I2509" s="225"/>
      <c r="L2509" s="220"/>
      <c r="M2509" s="226"/>
      <c r="N2509" s="227"/>
      <c r="O2509" s="227"/>
      <c r="P2509" s="227"/>
      <c r="Q2509" s="227"/>
      <c r="R2509" s="227"/>
      <c r="S2509" s="227"/>
      <c r="T2509" s="228"/>
      <c r="AT2509" s="229" t="s">
        <v>196</v>
      </c>
      <c r="AU2509" s="229" t="s">
        <v>80</v>
      </c>
      <c r="AV2509" s="15" t="s">
        <v>194</v>
      </c>
      <c r="AW2509" s="15" t="s">
        <v>37</v>
      </c>
      <c r="AX2509" s="15" t="s">
        <v>24</v>
      </c>
      <c r="AY2509" s="229" t="s">
        <v>187</v>
      </c>
    </row>
    <row r="2510" spans="2:65" s="11" customFormat="1" ht="29.85" customHeight="1">
      <c r="B2510" s="168"/>
      <c r="D2510" s="179" t="s">
        <v>72</v>
      </c>
      <c r="E2510" s="180" t="s">
        <v>2052</v>
      </c>
      <c r="F2510" s="180" t="s">
        <v>2053</v>
      </c>
      <c r="I2510" s="171"/>
      <c r="J2510" s="181">
        <f>BK2510</f>
        <v>0</v>
      </c>
      <c r="L2510" s="168"/>
      <c r="M2510" s="173"/>
      <c r="N2510" s="174"/>
      <c r="O2510" s="174"/>
      <c r="P2510" s="175">
        <f>SUM(P2511:P2570)</f>
        <v>0</v>
      </c>
      <c r="Q2510" s="174"/>
      <c r="R2510" s="175">
        <f>SUM(R2511:R2570)</f>
        <v>2.5836275</v>
      </c>
      <c r="S2510" s="174"/>
      <c r="T2510" s="176">
        <f>SUM(T2511:T2570)</f>
        <v>0</v>
      </c>
      <c r="AR2510" s="169" t="s">
        <v>80</v>
      </c>
      <c r="AT2510" s="177" t="s">
        <v>72</v>
      </c>
      <c r="AU2510" s="177" t="s">
        <v>24</v>
      </c>
      <c r="AY2510" s="169" t="s">
        <v>187</v>
      </c>
      <c r="BK2510" s="178">
        <f>SUM(BK2511:BK2570)</f>
        <v>0</v>
      </c>
    </row>
    <row r="2511" spans="2:65" s="1" customFormat="1" ht="31.5" customHeight="1">
      <c r="B2511" s="182"/>
      <c r="C2511" s="183" t="s">
        <v>2054</v>
      </c>
      <c r="D2511" s="183" t="s">
        <v>189</v>
      </c>
      <c r="E2511" s="184" t="s">
        <v>2055</v>
      </c>
      <c r="F2511" s="185" t="s">
        <v>2056</v>
      </c>
      <c r="G2511" s="186" t="s">
        <v>277</v>
      </c>
      <c r="H2511" s="187">
        <v>29.39</v>
      </c>
      <c r="I2511" s="188"/>
      <c r="J2511" s="189">
        <f>ROUND(I2511*H2511,2)</f>
        <v>0</v>
      </c>
      <c r="K2511" s="185" t="s">
        <v>193</v>
      </c>
      <c r="L2511" s="42"/>
      <c r="M2511" s="190" t="s">
        <v>5</v>
      </c>
      <c r="N2511" s="191" t="s">
        <v>44</v>
      </c>
      <c r="O2511" s="43"/>
      <c r="P2511" s="192">
        <f>O2511*H2511</f>
        <v>0</v>
      </c>
      <c r="Q2511" s="192">
        <v>3.6700000000000001E-3</v>
      </c>
      <c r="R2511" s="192">
        <f>Q2511*H2511</f>
        <v>0.10786130000000001</v>
      </c>
      <c r="S2511" s="192">
        <v>0</v>
      </c>
      <c r="T2511" s="193">
        <f>S2511*H2511</f>
        <v>0</v>
      </c>
      <c r="AR2511" s="25" t="s">
        <v>126</v>
      </c>
      <c r="AT2511" s="25" t="s">
        <v>189</v>
      </c>
      <c r="AU2511" s="25" t="s">
        <v>80</v>
      </c>
      <c r="AY2511" s="25" t="s">
        <v>187</v>
      </c>
      <c r="BE2511" s="194">
        <f>IF(N2511="základní",J2511,0)</f>
        <v>0</v>
      </c>
      <c r="BF2511" s="194">
        <f>IF(N2511="snížená",J2511,0)</f>
        <v>0</v>
      </c>
      <c r="BG2511" s="194">
        <f>IF(N2511="zákl. přenesená",J2511,0)</f>
        <v>0</v>
      </c>
      <c r="BH2511" s="194">
        <f>IF(N2511="sníž. přenesená",J2511,0)</f>
        <v>0</v>
      </c>
      <c r="BI2511" s="194">
        <f>IF(N2511="nulová",J2511,0)</f>
        <v>0</v>
      </c>
      <c r="BJ2511" s="25" t="s">
        <v>24</v>
      </c>
      <c r="BK2511" s="194">
        <f>ROUND(I2511*H2511,2)</f>
        <v>0</v>
      </c>
      <c r="BL2511" s="25" t="s">
        <v>126</v>
      </c>
      <c r="BM2511" s="25" t="s">
        <v>2057</v>
      </c>
    </row>
    <row r="2512" spans="2:65" s="12" customFormat="1">
      <c r="B2512" s="195"/>
      <c r="D2512" s="196" t="s">
        <v>196</v>
      </c>
      <c r="E2512" s="197" t="s">
        <v>5</v>
      </c>
      <c r="F2512" s="198" t="s">
        <v>2058</v>
      </c>
      <c r="H2512" s="199" t="s">
        <v>5</v>
      </c>
      <c r="I2512" s="200"/>
      <c r="L2512" s="195"/>
      <c r="M2512" s="201"/>
      <c r="N2512" s="202"/>
      <c r="O2512" s="202"/>
      <c r="P2512" s="202"/>
      <c r="Q2512" s="202"/>
      <c r="R2512" s="202"/>
      <c r="S2512" s="202"/>
      <c r="T2512" s="203"/>
      <c r="AT2512" s="199" t="s">
        <v>196</v>
      </c>
      <c r="AU2512" s="199" t="s">
        <v>80</v>
      </c>
      <c r="AV2512" s="12" t="s">
        <v>24</v>
      </c>
      <c r="AW2512" s="12" t="s">
        <v>37</v>
      </c>
      <c r="AX2512" s="12" t="s">
        <v>73</v>
      </c>
      <c r="AY2512" s="199" t="s">
        <v>187</v>
      </c>
    </row>
    <row r="2513" spans="2:65" s="12" customFormat="1">
      <c r="B2513" s="195"/>
      <c r="D2513" s="196" t="s">
        <v>196</v>
      </c>
      <c r="E2513" s="197" t="s">
        <v>5</v>
      </c>
      <c r="F2513" s="198" t="s">
        <v>479</v>
      </c>
      <c r="H2513" s="199" t="s">
        <v>5</v>
      </c>
      <c r="I2513" s="200"/>
      <c r="L2513" s="195"/>
      <c r="M2513" s="201"/>
      <c r="N2513" s="202"/>
      <c r="O2513" s="202"/>
      <c r="P2513" s="202"/>
      <c r="Q2513" s="202"/>
      <c r="R2513" s="202"/>
      <c r="S2513" s="202"/>
      <c r="T2513" s="203"/>
      <c r="AT2513" s="199" t="s">
        <v>196</v>
      </c>
      <c r="AU2513" s="199" t="s">
        <v>80</v>
      </c>
      <c r="AV2513" s="12" t="s">
        <v>24</v>
      </c>
      <c r="AW2513" s="12" t="s">
        <v>37</v>
      </c>
      <c r="AX2513" s="12" t="s">
        <v>73</v>
      </c>
      <c r="AY2513" s="199" t="s">
        <v>187</v>
      </c>
    </row>
    <row r="2514" spans="2:65" s="12" customFormat="1">
      <c r="B2514" s="195"/>
      <c r="D2514" s="196" t="s">
        <v>196</v>
      </c>
      <c r="E2514" s="197" t="s">
        <v>5</v>
      </c>
      <c r="F2514" s="198" t="s">
        <v>2059</v>
      </c>
      <c r="H2514" s="199" t="s">
        <v>5</v>
      </c>
      <c r="I2514" s="200"/>
      <c r="L2514" s="195"/>
      <c r="M2514" s="201"/>
      <c r="N2514" s="202"/>
      <c r="O2514" s="202"/>
      <c r="P2514" s="202"/>
      <c r="Q2514" s="202"/>
      <c r="R2514" s="202"/>
      <c r="S2514" s="202"/>
      <c r="T2514" s="203"/>
      <c r="AT2514" s="199" t="s">
        <v>196</v>
      </c>
      <c r="AU2514" s="199" t="s">
        <v>80</v>
      </c>
      <c r="AV2514" s="12" t="s">
        <v>24</v>
      </c>
      <c r="AW2514" s="12" t="s">
        <v>37</v>
      </c>
      <c r="AX2514" s="12" t="s">
        <v>73</v>
      </c>
      <c r="AY2514" s="199" t="s">
        <v>187</v>
      </c>
    </row>
    <row r="2515" spans="2:65" s="13" customFormat="1">
      <c r="B2515" s="204"/>
      <c r="D2515" s="196" t="s">
        <v>196</v>
      </c>
      <c r="E2515" s="205" t="s">
        <v>5</v>
      </c>
      <c r="F2515" s="206" t="s">
        <v>2060</v>
      </c>
      <c r="H2515" s="207">
        <v>8.7200000000000006</v>
      </c>
      <c r="I2515" s="208"/>
      <c r="L2515" s="204"/>
      <c r="M2515" s="209"/>
      <c r="N2515" s="210"/>
      <c r="O2515" s="210"/>
      <c r="P2515" s="210"/>
      <c r="Q2515" s="210"/>
      <c r="R2515" s="210"/>
      <c r="S2515" s="210"/>
      <c r="T2515" s="211"/>
      <c r="AT2515" s="205" t="s">
        <v>196</v>
      </c>
      <c r="AU2515" s="205" t="s">
        <v>80</v>
      </c>
      <c r="AV2515" s="13" t="s">
        <v>80</v>
      </c>
      <c r="AW2515" s="13" t="s">
        <v>37</v>
      </c>
      <c r="AX2515" s="13" t="s">
        <v>73</v>
      </c>
      <c r="AY2515" s="205" t="s">
        <v>187</v>
      </c>
    </row>
    <row r="2516" spans="2:65" s="12" customFormat="1">
      <c r="B2516" s="195"/>
      <c r="D2516" s="196" t="s">
        <v>196</v>
      </c>
      <c r="E2516" s="197" t="s">
        <v>5</v>
      </c>
      <c r="F2516" s="198" t="s">
        <v>2061</v>
      </c>
      <c r="H2516" s="199" t="s">
        <v>5</v>
      </c>
      <c r="I2516" s="200"/>
      <c r="L2516" s="195"/>
      <c r="M2516" s="201"/>
      <c r="N2516" s="202"/>
      <c r="O2516" s="202"/>
      <c r="P2516" s="202"/>
      <c r="Q2516" s="202"/>
      <c r="R2516" s="202"/>
      <c r="S2516" s="202"/>
      <c r="T2516" s="203"/>
      <c r="AT2516" s="199" t="s">
        <v>196</v>
      </c>
      <c r="AU2516" s="199" t="s">
        <v>80</v>
      </c>
      <c r="AV2516" s="12" t="s">
        <v>24</v>
      </c>
      <c r="AW2516" s="12" t="s">
        <v>37</v>
      </c>
      <c r="AX2516" s="12" t="s">
        <v>73</v>
      </c>
      <c r="AY2516" s="199" t="s">
        <v>187</v>
      </c>
    </row>
    <row r="2517" spans="2:65" s="13" customFormat="1">
      <c r="B2517" s="204"/>
      <c r="D2517" s="196" t="s">
        <v>196</v>
      </c>
      <c r="E2517" s="205" t="s">
        <v>5</v>
      </c>
      <c r="F2517" s="206" t="s">
        <v>2062</v>
      </c>
      <c r="H2517" s="207">
        <v>16.43</v>
      </c>
      <c r="I2517" s="208"/>
      <c r="L2517" s="204"/>
      <c r="M2517" s="209"/>
      <c r="N2517" s="210"/>
      <c r="O2517" s="210"/>
      <c r="P2517" s="210"/>
      <c r="Q2517" s="210"/>
      <c r="R2517" s="210"/>
      <c r="S2517" s="210"/>
      <c r="T2517" s="211"/>
      <c r="AT2517" s="205" t="s">
        <v>196</v>
      </c>
      <c r="AU2517" s="205" t="s">
        <v>80</v>
      </c>
      <c r="AV2517" s="13" t="s">
        <v>80</v>
      </c>
      <c r="AW2517" s="13" t="s">
        <v>37</v>
      </c>
      <c r="AX2517" s="13" t="s">
        <v>73</v>
      </c>
      <c r="AY2517" s="205" t="s">
        <v>187</v>
      </c>
    </row>
    <row r="2518" spans="2:65" s="12" customFormat="1">
      <c r="B2518" s="195"/>
      <c r="D2518" s="196" t="s">
        <v>196</v>
      </c>
      <c r="E2518" s="197" t="s">
        <v>5</v>
      </c>
      <c r="F2518" s="198" t="s">
        <v>2063</v>
      </c>
      <c r="H2518" s="199" t="s">
        <v>5</v>
      </c>
      <c r="I2518" s="200"/>
      <c r="L2518" s="195"/>
      <c r="M2518" s="201"/>
      <c r="N2518" s="202"/>
      <c r="O2518" s="202"/>
      <c r="P2518" s="202"/>
      <c r="Q2518" s="202"/>
      <c r="R2518" s="202"/>
      <c r="S2518" s="202"/>
      <c r="T2518" s="203"/>
      <c r="AT2518" s="199" t="s">
        <v>196</v>
      </c>
      <c r="AU2518" s="199" t="s">
        <v>80</v>
      </c>
      <c r="AV2518" s="12" t="s">
        <v>24</v>
      </c>
      <c r="AW2518" s="12" t="s">
        <v>37</v>
      </c>
      <c r="AX2518" s="12" t="s">
        <v>73</v>
      </c>
      <c r="AY2518" s="199" t="s">
        <v>187</v>
      </c>
    </row>
    <row r="2519" spans="2:65" s="13" customFormat="1">
      <c r="B2519" s="204"/>
      <c r="D2519" s="196" t="s">
        <v>196</v>
      </c>
      <c r="E2519" s="205" t="s">
        <v>5</v>
      </c>
      <c r="F2519" s="206" t="s">
        <v>2064</v>
      </c>
      <c r="H2519" s="207">
        <v>4.24</v>
      </c>
      <c r="I2519" s="208"/>
      <c r="L2519" s="204"/>
      <c r="M2519" s="209"/>
      <c r="N2519" s="210"/>
      <c r="O2519" s="210"/>
      <c r="P2519" s="210"/>
      <c r="Q2519" s="210"/>
      <c r="R2519" s="210"/>
      <c r="S2519" s="210"/>
      <c r="T2519" s="211"/>
      <c r="AT2519" s="205" t="s">
        <v>196</v>
      </c>
      <c r="AU2519" s="205" t="s">
        <v>80</v>
      </c>
      <c r="AV2519" s="13" t="s">
        <v>80</v>
      </c>
      <c r="AW2519" s="13" t="s">
        <v>37</v>
      </c>
      <c r="AX2519" s="13" t="s">
        <v>73</v>
      </c>
      <c r="AY2519" s="205" t="s">
        <v>187</v>
      </c>
    </row>
    <row r="2520" spans="2:65" s="14" customFormat="1">
      <c r="B2520" s="212"/>
      <c r="D2520" s="196" t="s">
        <v>196</v>
      </c>
      <c r="E2520" s="213" t="s">
        <v>5</v>
      </c>
      <c r="F2520" s="214" t="s">
        <v>201</v>
      </c>
      <c r="H2520" s="215">
        <v>29.39</v>
      </c>
      <c r="I2520" s="216"/>
      <c r="L2520" s="212"/>
      <c r="M2520" s="217"/>
      <c r="N2520" s="218"/>
      <c r="O2520" s="218"/>
      <c r="P2520" s="218"/>
      <c r="Q2520" s="218"/>
      <c r="R2520" s="218"/>
      <c r="S2520" s="218"/>
      <c r="T2520" s="219"/>
      <c r="AT2520" s="213" t="s">
        <v>196</v>
      </c>
      <c r="AU2520" s="213" t="s">
        <v>80</v>
      </c>
      <c r="AV2520" s="14" t="s">
        <v>202</v>
      </c>
      <c r="AW2520" s="14" t="s">
        <v>37</v>
      </c>
      <c r="AX2520" s="14" t="s">
        <v>73</v>
      </c>
      <c r="AY2520" s="213" t="s">
        <v>187</v>
      </c>
    </row>
    <row r="2521" spans="2:65" s="15" customFormat="1">
      <c r="B2521" s="220"/>
      <c r="D2521" s="221" t="s">
        <v>196</v>
      </c>
      <c r="E2521" s="222" t="s">
        <v>5</v>
      </c>
      <c r="F2521" s="223" t="s">
        <v>203</v>
      </c>
      <c r="H2521" s="224">
        <v>29.39</v>
      </c>
      <c r="I2521" s="225"/>
      <c r="L2521" s="220"/>
      <c r="M2521" s="226"/>
      <c r="N2521" s="227"/>
      <c r="O2521" s="227"/>
      <c r="P2521" s="227"/>
      <c r="Q2521" s="227"/>
      <c r="R2521" s="227"/>
      <c r="S2521" s="227"/>
      <c r="T2521" s="228"/>
      <c r="AT2521" s="229" t="s">
        <v>196</v>
      </c>
      <c r="AU2521" s="229" t="s">
        <v>80</v>
      </c>
      <c r="AV2521" s="15" t="s">
        <v>194</v>
      </c>
      <c r="AW2521" s="15" t="s">
        <v>37</v>
      </c>
      <c r="AX2521" s="15" t="s">
        <v>24</v>
      </c>
      <c r="AY2521" s="229" t="s">
        <v>187</v>
      </c>
    </row>
    <row r="2522" spans="2:65" s="1" customFormat="1" ht="22.5" customHeight="1">
      <c r="B2522" s="182"/>
      <c r="C2522" s="230" t="s">
        <v>2065</v>
      </c>
      <c r="D2522" s="230" t="s">
        <v>269</v>
      </c>
      <c r="E2522" s="231" t="s">
        <v>2066</v>
      </c>
      <c r="F2522" s="232" t="s">
        <v>2067</v>
      </c>
      <c r="G2522" s="233" t="s">
        <v>277</v>
      </c>
      <c r="H2522" s="234">
        <v>32.329000000000001</v>
      </c>
      <c r="I2522" s="235"/>
      <c r="J2522" s="236">
        <f>ROUND(I2522*H2522,2)</f>
        <v>0</v>
      </c>
      <c r="K2522" s="232" t="s">
        <v>193</v>
      </c>
      <c r="L2522" s="237"/>
      <c r="M2522" s="238" t="s">
        <v>5</v>
      </c>
      <c r="N2522" s="239" t="s">
        <v>44</v>
      </c>
      <c r="O2522" s="43"/>
      <c r="P2522" s="192">
        <f>O2522*H2522</f>
        <v>0</v>
      </c>
      <c r="Q2522" s="192">
        <v>1.7999999999999999E-2</v>
      </c>
      <c r="R2522" s="192">
        <f>Q2522*H2522</f>
        <v>0.58192199999999994</v>
      </c>
      <c r="S2522" s="192">
        <v>0</v>
      </c>
      <c r="T2522" s="193">
        <f>S2522*H2522</f>
        <v>0</v>
      </c>
      <c r="AR2522" s="25" t="s">
        <v>395</v>
      </c>
      <c r="AT2522" s="25" t="s">
        <v>269</v>
      </c>
      <c r="AU2522" s="25" t="s">
        <v>80</v>
      </c>
      <c r="AY2522" s="25" t="s">
        <v>187</v>
      </c>
      <c r="BE2522" s="194">
        <f>IF(N2522="základní",J2522,0)</f>
        <v>0</v>
      </c>
      <c r="BF2522" s="194">
        <f>IF(N2522="snížená",J2522,0)</f>
        <v>0</v>
      </c>
      <c r="BG2522" s="194">
        <f>IF(N2522="zákl. přenesená",J2522,0)</f>
        <v>0</v>
      </c>
      <c r="BH2522" s="194">
        <f>IF(N2522="sníž. přenesená",J2522,0)</f>
        <v>0</v>
      </c>
      <c r="BI2522" s="194">
        <f>IF(N2522="nulová",J2522,0)</f>
        <v>0</v>
      </c>
      <c r="BJ2522" s="25" t="s">
        <v>24</v>
      </c>
      <c r="BK2522" s="194">
        <f>ROUND(I2522*H2522,2)</f>
        <v>0</v>
      </c>
      <c r="BL2522" s="25" t="s">
        <v>126</v>
      </c>
      <c r="BM2522" s="25" t="s">
        <v>2068</v>
      </c>
    </row>
    <row r="2523" spans="2:65" s="12" customFormat="1">
      <c r="B2523" s="195"/>
      <c r="D2523" s="196" t="s">
        <v>196</v>
      </c>
      <c r="E2523" s="197" t="s">
        <v>5</v>
      </c>
      <c r="F2523" s="198" t="s">
        <v>300</v>
      </c>
      <c r="H2523" s="199" t="s">
        <v>5</v>
      </c>
      <c r="I2523" s="200"/>
      <c r="L2523" s="195"/>
      <c r="M2523" s="201"/>
      <c r="N2523" s="202"/>
      <c r="O2523" s="202"/>
      <c r="P2523" s="202"/>
      <c r="Q2523" s="202"/>
      <c r="R2523" s="202"/>
      <c r="S2523" s="202"/>
      <c r="T2523" s="203"/>
      <c r="AT2523" s="199" t="s">
        <v>196</v>
      </c>
      <c r="AU2523" s="199" t="s">
        <v>80</v>
      </c>
      <c r="AV2523" s="12" t="s">
        <v>24</v>
      </c>
      <c r="AW2523" s="12" t="s">
        <v>37</v>
      </c>
      <c r="AX2523" s="12" t="s">
        <v>73</v>
      </c>
      <c r="AY2523" s="199" t="s">
        <v>187</v>
      </c>
    </row>
    <row r="2524" spans="2:65" s="13" customFormat="1">
      <c r="B2524" s="204"/>
      <c r="D2524" s="196" t="s">
        <v>196</v>
      </c>
      <c r="E2524" s="205" t="s">
        <v>5</v>
      </c>
      <c r="F2524" s="206" t="s">
        <v>2069</v>
      </c>
      <c r="H2524" s="207">
        <v>32.329000000000001</v>
      </c>
      <c r="I2524" s="208"/>
      <c r="L2524" s="204"/>
      <c r="M2524" s="209"/>
      <c r="N2524" s="210"/>
      <c r="O2524" s="210"/>
      <c r="P2524" s="210"/>
      <c r="Q2524" s="210"/>
      <c r="R2524" s="210"/>
      <c r="S2524" s="210"/>
      <c r="T2524" s="211"/>
      <c r="AT2524" s="205" t="s">
        <v>196</v>
      </c>
      <c r="AU2524" s="205" t="s">
        <v>80</v>
      </c>
      <c r="AV2524" s="13" t="s">
        <v>80</v>
      </c>
      <c r="AW2524" s="13" t="s">
        <v>37</v>
      </c>
      <c r="AX2524" s="13" t="s">
        <v>73</v>
      </c>
      <c r="AY2524" s="205" t="s">
        <v>187</v>
      </c>
    </row>
    <row r="2525" spans="2:65" s="14" customFormat="1">
      <c r="B2525" s="212"/>
      <c r="D2525" s="196" t="s">
        <v>196</v>
      </c>
      <c r="E2525" s="213" t="s">
        <v>5</v>
      </c>
      <c r="F2525" s="214" t="s">
        <v>201</v>
      </c>
      <c r="H2525" s="215">
        <v>32.329000000000001</v>
      </c>
      <c r="I2525" s="216"/>
      <c r="L2525" s="212"/>
      <c r="M2525" s="217"/>
      <c r="N2525" s="218"/>
      <c r="O2525" s="218"/>
      <c r="P2525" s="218"/>
      <c r="Q2525" s="218"/>
      <c r="R2525" s="218"/>
      <c r="S2525" s="218"/>
      <c r="T2525" s="219"/>
      <c r="AT2525" s="213" t="s">
        <v>196</v>
      </c>
      <c r="AU2525" s="213" t="s">
        <v>80</v>
      </c>
      <c r="AV2525" s="14" t="s">
        <v>202</v>
      </c>
      <c r="AW2525" s="14" t="s">
        <v>37</v>
      </c>
      <c r="AX2525" s="14" t="s">
        <v>73</v>
      </c>
      <c r="AY2525" s="213" t="s">
        <v>187</v>
      </c>
    </row>
    <row r="2526" spans="2:65" s="15" customFormat="1">
      <c r="B2526" s="220"/>
      <c r="D2526" s="221" t="s">
        <v>196</v>
      </c>
      <c r="E2526" s="222" t="s">
        <v>5</v>
      </c>
      <c r="F2526" s="223" t="s">
        <v>203</v>
      </c>
      <c r="H2526" s="224">
        <v>32.329000000000001</v>
      </c>
      <c r="I2526" s="225"/>
      <c r="L2526" s="220"/>
      <c r="M2526" s="226"/>
      <c r="N2526" s="227"/>
      <c r="O2526" s="227"/>
      <c r="P2526" s="227"/>
      <c r="Q2526" s="227"/>
      <c r="R2526" s="227"/>
      <c r="S2526" s="227"/>
      <c r="T2526" s="228"/>
      <c r="AT2526" s="229" t="s">
        <v>196</v>
      </c>
      <c r="AU2526" s="229" t="s">
        <v>80</v>
      </c>
      <c r="AV2526" s="15" t="s">
        <v>194</v>
      </c>
      <c r="AW2526" s="15" t="s">
        <v>37</v>
      </c>
      <c r="AX2526" s="15" t="s">
        <v>24</v>
      </c>
      <c r="AY2526" s="229" t="s">
        <v>187</v>
      </c>
    </row>
    <row r="2527" spans="2:65" s="1" customFormat="1" ht="31.5" customHeight="1">
      <c r="B2527" s="182"/>
      <c r="C2527" s="183" t="s">
        <v>2070</v>
      </c>
      <c r="D2527" s="183" t="s">
        <v>189</v>
      </c>
      <c r="E2527" s="184" t="s">
        <v>2071</v>
      </c>
      <c r="F2527" s="185" t="s">
        <v>2072</v>
      </c>
      <c r="G2527" s="186" t="s">
        <v>277</v>
      </c>
      <c r="H2527" s="187">
        <v>37.17</v>
      </c>
      <c r="I2527" s="188"/>
      <c r="J2527" s="189">
        <f>ROUND(I2527*H2527,2)</f>
        <v>0</v>
      </c>
      <c r="K2527" s="185" t="s">
        <v>193</v>
      </c>
      <c r="L2527" s="42"/>
      <c r="M2527" s="190" t="s">
        <v>5</v>
      </c>
      <c r="N2527" s="191" t="s">
        <v>44</v>
      </c>
      <c r="O2527" s="43"/>
      <c r="P2527" s="192">
        <f>O2527*H2527</f>
        <v>0</v>
      </c>
      <c r="Q2527" s="192">
        <v>8.9999999999999993E-3</v>
      </c>
      <c r="R2527" s="192">
        <f>Q2527*H2527</f>
        <v>0.33452999999999999</v>
      </c>
      <c r="S2527" s="192">
        <v>0</v>
      </c>
      <c r="T2527" s="193">
        <f>S2527*H2527</f>
        <v>0</v>
      </c>
      <c r="AR2527" s="25" t="s">
        <v>126</v>
      </c>
      <c r="AT2527" s="25" t="s">
        <v>189</v>
      </c>
      <c r="AU2527" s="25" t="s">
        <v>80</v>
      </c>
      <c r="AY2527" s="25" t="s">
        <v>187</v>
      </c>
      <c r="BE2527" s="194">
        <f>IF(N2527="základní",J2527,0)</f>
        <v>0</v>
      </c>
      <c r="BF2527" s="194">
        <f>IF(N2527="snížená",J2527,0)</f>
        <v>0</v>
      </c>
      <c r="BG2527" s="194">
        <f>IF(N2527="zákl. přenesená",J2527,0)</f>
        <v>0</v>
      </c>
      <c r="BH2527" s="194">
        <f>IF(N2527="sníž. přenesená",J2527,0)</f>
        <v>0</v>
      </c>
      <c r="BI2527" s="194">
        <f>IF(N2527="nulová",J2527,0)</f>
        <v>0</v>
      </c>
      <c r="BJ2527" s="25" t="s">
        <v>24</v>
      </c>
      <c r="BK2527" s="194">
        <f>ROUND(I2527*H2527,2)</f>
        <v>0</v>
      </c>
      <c r="BL2527" s="25" t="s">
        <v>126</v>
      </c>
      <c r="BM2527" s="25" t="s">
        <v>2073</v>
      </c>
    </row>
    <row r="2528" spans="2:65" s="12" customFormat="1">
      <c r="B2528" s="195"/>
      <c r="D2528" s="196" t="s">
        <v>196</v>
      </c>
      <c r="E2528" s="197" t="s">
        <v>5</v>
      </c>
      <c r="F2528" s="198" t="s">
        <v>2058</v>
      </c>
      <c r="H2528" s="199" t="s">
        <v>5</v>
      </c>
      <c r="I2528" s="200"/>
      <c r="L2528" s="195"/>
      <c r="M2528" s="201"/>
      <c r="N2528" s="202"/>
      <c r="O2528" s="202"/>
      <c r="P2528" s="202"/>
      <c r="Q2528" s="202"/>
      <c r="R2528" s="202"/>
      <c r="S2528" s="202"/>
      <c r="T2528" s="203"/>
      <c r="AT2528" s="199" t="s">
        <v>196</v>
      </c>
      <c r="AU2528" s="199" t="s">
        <v>80</v>
      </c>
      <c r="AV2528" s="12" t="s">
        <v>24</v>
      </c>
      <c r="AW2528" s="12" t="s">
        <v>37</v>
      </c>
      <c r="AX2528" s="12" t="s">
        <v>73</v>
      </c>
      <c r="AY2528" s="199" t="s">
        <v>187</v>
      </c>
    </row>
    <row r="2529" spans="2:65" s="12" customFormat="1">
      <c r="B2529" s="195"/>
      <c r="D2529" s="196" t="s">
        <v>196</v>
      </c>
      <c r="E2529" s="197" t="s">
        <v>5</v>
      </c>
      <c r="F2529" s="198" t="s">
        <v>479</v>
      </c>
      <c r="H2529" s="199" t="s">
        <v>5</v>
      </c>
      <c r="I2529" s="200"/>
      <c r="L2529" s="195"/>
      <c r="M2529" s="201"/>
      <c r="N2529" s="202"/>
      <c r="O2529" s="202"/>
      <c r="P2529" s="202"/>
      <c r="Q2529" s="202"/>
      <c r="R2529" s="202"/>
      <c r="S2529" s="202"/>
      <c r="T2529" s="203"/>
      <c r="AT2529" s="199" t="s">
        <v>196</v>
      </c>
      <c r="AU2529" s="199" t="s">
        <v>80</v>
      </c>
      <c r="AV2529" s="12" t="s">
        <v>24</v>
      </c>
      <c r="AW2529" s="12" t="s">
        <v>37</v>
      </c>
      <c r="AX2529" s="12" t="s">
        <v>73</v>
      </c>
      <c r="AY2529" s="199" t="s">
        <v>187</v>
      </c>
    </row>
    <row r="2530" spans="2:65" s="12" customFormat="1">
      <c r="B2530" s="195"/>
      <c r="D2530" s="196" t="s">
        <v>196</v>
      </c>
      <c r="E2530" s="197" t="s">
        <v>5</v>
      </c>
      <c r="F2530" s="198" t="s">
        <v>480</v>
      </c>
      <c r="H2530" s="199" t="s">
        <v>5</v>
      </c>
      <c r="I2530" s="200"/>
      <c r="L2530" s="195"/>
      <c r="M2530" s="201"/>
      <c r="N2530" s="202"/>
      <c r="O2530" s="202"/>
      <c r="P2530" s="202"/>
      <c r="Q2530" s="202"/>
      <c r="R2530" s="202"/>
      <c r="S2530" s="202"/>
      <c r="T2530" s="203"/>
      <c r="AT2530" s="199" t="s">
        <v>196</v>
      </c>
      <c r="AU2530" s="199" t="s">
        <v>80</v>
      </c>
      <c r="AV2530" s="12" t="s">
        <v>24</v>
      </c>
      <c r="AW2530" s="12" t="s">
        <v>37</v>
      </c>
      <c r="AX2530" s="12" t="s">
        <v>73</v>
      </c>
      <c r="AY2530" s="199" t="s">
        <v>187</v>
      </c>
    </row>
    <row r="2531" spans="2:65" s="12" customFormat="1">
      <c r="B2531" s="195"/>
      <c r="D2531" s="196" t="s">
        <v>196</v>
      </c>
      <c r="E2531" s="197" t="s">
        <v>5</v>
      </c>
      <c r="F2531" s="198" t="s">
        <v>1110</v>
      </c>
      <c r="H2531" s="199" t="s">
        <v>5</v>
      </c>
      <c r="I2531" s="200"/>
      <c r="L2531" s="195"/>
      <c r="M2531" s="201"/>
      <c r="N2531" s="202"/>
      <c r="O2531" s="202"/>
      <c r="P2531" s="202"/>
      <c r="Q2531" s="202"/>
      <c r="R2531" s="202"/>
      <c r="S2531" s="202"/>
      <c r="T2531" s="203"/>
      <c r="AT2531" s="199" t="s">
        <v>196</v>
      </c>
      <c r="AU2531" s="199" t="s">
        <v>80</v>
      </c>
      <c r="AV2531" s="12" t="s">
        <v>24</v>
      </c>
      <c r="AW2531" s="12" t="s">
        <v>37</v>
      </c>
      <c r="AX2531" s="12" t="s">
        <v>73</v>
      </c>
      <c r="AY2531" s="199" t="s">
        <v>187</v>
      </c>
    </row>
    <row r="2532" spans="2:65" s="13" customFormat="1">
      <c r="B2532" s="204"/>
      <c r="D2532" s="196" t="s">
        <v>196</v>
      </c>
      <c r="E2532" s="205" t="s">
        <v>5</v>
      </c>
      <c r="F2532" s="206" t="s">
        <v>1111</v>
      </c>
      <c r="H2532" s="207">
        <v>8.59</v>
      </c>
      <c r="I2532" s="208"/>
      <c r="L2532" s="204"/>
      <c r="M2532" s="209"/>
      <c r="N2532" s="210"/>
      <c r="O2532" s="210"/>
      <c r="P2532" s="210"/>
      <c r="Q2532" s="210"/>
      <c r="R2532" s="210"/>
      <c r="S2532" s="210"/>
      <c r="T2532" s="211"/>
      <c r="AT2532" s="205" t="s">
        <v>196</v>
      </c>
      <c r="AU2532" s="205" t="s">
        <v>80</v>
      </c>
      <c r="AV2532" s="13" t="s">
        <v>80</v>
      </c>
      <c r="AW2532" s="13" t="s">
        <v>37</v>
      </c>
      <c r="AX2532" s="13" t="s">
        <v>73</v>
      </c>
      <c r="AY2532" s="205" t="s">
        <v>187</v>
      </c>
    </row>
    <row r="2533" spans="2:65" s="14" customFormat="1">
      <c r="B2533" s="212"/>
      <c r="D2533" s="196" t="s">
        <v>196</v>
      </c>
      <c r="E2533" s="213" t="s">
        <v>5</v>
      </c>
      <c r="F2533" s="214" t="s">
        <v>201</v>
      </c>
      <c r="H2533" s="215">
        <v>8.59</v>
      </c>
      <c r="I2533" s="216"/>
      <c r="L2533" s="212"/>
      <c r="M2533" s="217"/>
      <c r="N2533" s="218"/>
      <c r="O2533" s="218"/>
      <c r="P2533" s="218"/>
      <c r="Q2533" s="218"/>
      <c r="R2533" s="218"/>
      <c r="S2533" s="218"/>
      <c r="T2533" s="219"/>
      <c r="AT2533" s="213" t="s">
        <v>196</v>
      </c>
      <c r="AU2533" s="213" t="s">
        <v>80</v>
      </c>
      <c r="AV2533" s="14" t="s">
        <v>202</v>
      </c>
      <c r="AW2533" s="14" t="s">
        <v>37</v>
      </c>
      <c r="AX2533" s="14" t="s">
        <v>73</v>
      </c>
      <c r="AY2533" s="213" t="s">
        <v>187</v>
      </c>
    </row>
    <row r="2534" spans="2:65" s="12" customFormat="1">
      <c r="B2534" s="195"/>
      <c r="D2534" s="196" t="s">
        <v>196</v>
      </c>
      <c r="E2534" s="197" t="s">
        <v>5</v>
      </c>
      <c r="F2534" s="198" t="s">
        <v>458</v>
      </c>
      <c r="H2534" s="199" t="s">
        <v>5</v>
      </c>
      <c r="I2534" s="200"/>
      <c r="L2534" s="195"/>
      <c r="M2534" s="201"/>
      <c r="N2534" s="202"/>
      <c r="O2534" s="202"/>
      <c r="P2534" s="202"/>
      <c r="Q2534" s="202"/>
      <c r="R2534" s="202"/>
      <c r="S2534" s="202"/>
      <c r="T2534" s="203"/>
      <c r="AT2534" s="199" t="s">
        <v>196</v>
      </c>
      <c r="AU2534" s="199" t="s">
        <v>80</v>
      </c>
      <c r="AV2534" s="12" t="s">
        <v>24</v>
      </c>
      <c r="AW2534" s="12" t="s">
        <v>37</v>
      </c>
      <c r="AX2534" s="12" t="s">
        <v>73</v>
      </c>
      <c r="AY2534" s="199" t="s">
        <v>187</v>
      </c>
    </row>
    <row r="2535" spans="2:65" s="12" customFormat="1">
      <c r="B2535" s="195"/>
      <c r="D2535" s="196" t="s">
        <v>196</v>
      </c>
      <c r="E2535" s="197" t="s">
        <v>5</v>
      </c>
      <c r="F2535" s="198" t="s">
        <v>2074</v>
      </c>
      <c r="H2535" s="199" t="s">
        <v>5</v>
      </c>
      <c r="I2535" s="200"/>
      <c r="L2535" s="195"/>
      <c r="M2535" s="201"/>
      <c r="N2535" s="202"/>
      <c r="O2535" s="202"/>
      <c r="P2535" s="202"/>
      <c r="Q2535" s="202"/>
      <c r="R2535" s="202"/>
      <c r="S2535" s="202"/>
      <c r="T2535" s="203"/>
      <c r="AT2535" s="199" t="s">
        <v>196</v>
      </c>
      <c r="AU2535" s="199" t="s">
        <v>80</v>
      </c>
      <c r="AV2535" s="12" t="s">
        <v>24</v>
      </c>
      <c r="AW2535" s="12" t="s">
        <v>37</v>
      </c>
      <c r="AX2535" s="12" t="s">
        <v>73</v>
      </c>
      <c r="AY2535" s="199" t="s">
        <v>187</v>
      </c>
    </row>
    <row r="2536" spans="2:65" s="13" customFormat="1">
      <c r="B2536" s="204"/>
      <c r="D2536" s="196" t="s">
        <v>196</v>
      </c>
      <c r="E2536" s="205" t="s">
        <v>5</v>
      </c>
      <c r="F2536" s="206" t="s">
        <v>2075</v>
      </c>
      <c r="H2536" s="207">
        <v>19.899999999999999</v>
      </c>
      <c r="I2536" s="208"/>
      <c r="L2536" s="204"/>
      <c r="M2536" s="209"/>
      <c r="N2536" s="210"/>
      <c r="O2536" s="210"/>
      <c r="P2536" s="210"/>
      <c r="Q2536" s="210"/>
      <c r="R2536" s="210"/>
      <c r="S2536" s="210"/>
      <c r="T2536" s="211"/>
      <c r="AT2536" s="205" t="s">
        <v>196</v>
      </c>
      <c r="AU2536" s="205" t="s">
        <v>80</v>
      </c>
      <c r="AV2536" s="13" t="s">
        <v>80</v>
      </c>
      <c r="AW2536" s="13" t="s">
        <v>37</v>
      </c>
      <c r="AX2536" s="13" t="s">
        <v>73</v>
      </c>
      <c r="AY2536" s="205" t="s">
        <v>187</v>
      </c>
    </row>
    <row r="2537" spans="2:65" s="12" customFormat="1">
      <c r="B2537" s="195"/>
      <c r="D2537" s="196" t="s">
        <v>196</v>
      </c>
      <c r="E2537" s="197" t="s">
        <v>5</v>
      </c>
      <c r="F2537" s="198" t="s">
        <v>1112</v>
      </c>
      <c r="H2537" s="199" t="s">
        <v>5</v>
      </c>
      <c r="I2537" s="200"/>
      <c r="L2537" s="195"/>
      <c r="M2537" s="201"/>
      <c r="N2537" s="202"/>
      <c r="O2537" s="202"/>
      <c r="P2537" s="202"/>
      <c r="Q2537" s="202"/>
      <c r="R2537" s="202"/>
      <c r="S2537" s="202"/>
      <c r="T2537" s="203"/>
      <c r="AT2537" s="199" t="s">
        <v>196</v>
      </c>
      <c r="AU2537" s="199" t="s">
        <v>80</v>
      </c>
      <c r="AV2537" s="12" t="s">
        <v>24</v>
      </c>
      <c r="AW2537" s="12" t="s">
        <v>37</v>
      </c>
      <c r="AX2537" s="12" t="s">
        <v>73</v>
      </c>
      <c r="AY2537" s="199" t="s">
        <v>187</v>
      </c>
    </row>
    <row r="2538" spans="2:65" s="13" customFormat="1">
      <c r="B2538" s="204"/>
      <c r="D2538" s="196" t="s">
        <v>196</v>
      </c>
      <c r="E2538" s="205" t="s">
        <v>5</v>
      </c>
      <c r="F2538" s="206" t="s">
        <v>1113</v>
      </c>
      <c r="H2538" s="207">
        <v>8.68</v>
      </c>
      <c r="I2538" s="208"/>
      <c r="L2538" s="204"/>
      <c r="M2538" s="209"/>
      <c r="N2538" s="210"/>
      <c r="O2538" s="210"/>
      <c r="P2538" s="210"/>
      <c r="Q2538" s="210"/>
      <c r="R2538" s="210"/>
      <c r="S2538" s="210"/>
      <c r="T2538" s="211"/>
      <c r="AT2538" s="205" t="s">
        <v>196</v>
      </c>
      <c r="AU2538" s="205" t="s">
        <v>80</v>
      </c>
      <c r="AV2538" s="13" t="s">
        <v>80</v>
      </c>
      <c r="AW2538" s="13" t="s">
        <v>37</v>
      </c>
      <c r="AX2538" s="13" t="s">
        <v>73</v>
      </c>
      <c r="AY2538" s="205" t="s">
        <v>187</v>
      </c>
    </row>
    <row r="2539" spans="2:65" s="14" customFormat="1">
      <c r="B2539" s="212"/>
      <c r="D2539" s="196" t="s">
        <v>196</v>
      </c>
      <c r="E2539" s="213" t="s">
        <v>5</v>
      </c>
      <c r="F2539" s="214" t="s">
        <v>201</v>
      </c>
      <c r="H2539" s="215">
        <v>28.58</v>
      </c>
      <c r="I2539" s="216"/>
      <c r="L2539" s="212"/>
      <c r="M2539" s="217"/>
      <c r="N2539" s="218"/>
      <c r="O2539" s="218"/>
      <c r="P2539" s="218"/>
      <c r="Q2539" s="218"/>
      <c r="R2539" s="218"/>
      <c r="S2539" s="218"/>
      <c r="T2539" s="219"/>
      <c r="AT2539" s="213" t="s">
        <v>196</v>
      </c>
      <c r="AU2539" s="213" t="s">
        <v>80</v>
      </c>
      <c r="AV2539" s="14" t="s">
        <v>202</v>
      </c>
      <c r="AW2539" s="14" t="s">
        <v>37</v>
      </c>
      <c r="AX2539" s="14" t="s">
        <v>73</v>
      </c>
      <c r="AY2539" s="213" t="s">
        <v>187</v>
      </c>
    </row>
    <row r="2540" spans="2:65" s="15" customFormat="1">
      <c r="B2540" s="220"/>
      <c r="D2540" s="221" t="s">
        <v>196</v>
      </c>
      <c r="E2540" s="222" t="s">
        <v>5</v>
      </c>
      <c r="F2540" s="223" t="s">
        <v>203</v>
      </c>
      <c r="H2540" s="224">
        <v>37.17</v>
      </c>
      <c r="I2540" s="225"/>
      <c r="L2540" s="220"/>
      <c r="M2540" s="226"/>
      <c r="N2540" s="227"/>
      <c r="O2540" s="227"/>
      <c r="P2540" s="227"/>
      <c r="Q2540" s="227"/>
      <c r="R2540" s="227"/>
      <c r="S2540" s="227"/>
      <c r="T2540" s="228"/>
      <c r="AT2540" s="229" t="s">
        <v>196</v>
      </c>
      <c r="AU2540" s="229" t="s">
        <v>80</v>
      </c>
      <c r="AV2540" s="15" t="s">
        <v>194</v>
      </c>
      <c r="AW2540" s="15" t="s">
        <v>37</v>
      </c>
      <c r="AX2540" s="15" t="s">
        <v>24</v>
      </c>
      <c r="AY2540" s="229" t="s">
        <v>187</v>
      </c>
    </row>
    <row r="2541" spans="2:65" s="1" customFormat="1" ht="31.5" customHeight="1">
      <c r="B2541" s="182"/>
      <c r="C2541" s="230" t="s">
        <v>2076</v>
      </c>
      <c r="D2541" s="230" t="s">
        <v>269</v>
      </c>
      <c r="E2541" s="231" t="s">
        <v>2077</v>
      </c>
      <c r="F2541" s="232" t="s">
        <v>2078</v>
      </c>
      <c r="G2541" s="233" t="s">
        <v>277</v>
      </c>
      <c r="H2541" s="234">
        <v>40.887</v>
      </c>
      <c r="I2541" s="235"/>
      <c r="J2541" s="236">
        <f>ROUND(I2541*H2541,2)</f>
        <v>0</v>
      </c>
      <c r="K2541" s="232" t="s">
        <v>193</v>
      </c>
      <c r="L2541" s="237"/>
      <c r="M2541" s="238" t="s">
        <v>5</v>
      </c>
      <c r="N2541" s="239" t="s">
        <v>44</v>
      </c>
      <c r="O2541" s="43"/>
      <c r="P2541" s="192">
        <f>O2541*H2541</f>
        <v>0</v>
      </c>
      <c r="Q2541" s="192">
        <v>2.5000000000000001E-2</v>
      </c>
      <c r="R2541" s="192">
        <f>Q2541*H2541</f>
        <v>1.0221750000000001</v>
      </c>
      <c r="S2541" s="192">
        <v>0</v>
      </c>
      <c r="T2541" s="193">
        <f>S2541*H2541</f>
        <v>0</v>
      </c>
      <c r="AR2541" s="25" t="s">
        <v>395</v>
      </c>
      <c r="AT2541" s="25" t="s">
        <v>269</v>
      </c>
      <c r="AU2541" s="25" t="s">
        <v>80</v>
      </c>
      <c r="AY2541" s="25" t="s">
        <v>187</v>
      </c>
      <c r="BE2541" s="194">
        <f>IF(N2541="základní",J2541,0)</f>
        <v>0</v>
      </c>
      <c r="BF2541" s="194">
        <f>IF(N2541="snížená",J2541,0)</f>
        <v>0</v>
      </c>
      <c r="BG2541" s="194">
        <f>IF(N2541="zákl. přenesená",J2541,0)</f>
        <v>0</v>
      </c>
      <c r="BH2541" s="194">
        <f>IF(N2541="sníž. přenesená",J2541,0)</f>
        <v>0</v>
      </c>
      <c r="BI2541" s="194">
        <f>IF(N2541="nulová",J2541,0)</f>
        <v>0</v>
      </c>
      <c r="BJ2541" s="25" t="s">
        <v>24</v>
      </c>
      <c r="BK2541" s="194">
        <f>ROUND(I2541*H2541,2)</f>
        <v>0</v>
      </c>
      <c r="BL2541" s="25" t="s">
        <v>126</v>
      </c>
      <c r="BM2541" s="25" t="s">
        <v>2079</v>
      </c>
    </row>
    <row r="2542" spans="2:65" s="12" customFormat="1">
      <c r="B2542" s="195"/>
      <c r="D2542" s="196" t="s">
        <v>196</v>
      </c>
      <c r="E2542" s="197" t="s">
        <v>5</v>
      </c>
      <c r="F2542" s="198" t="s">
        <v>300</v>
      </c>
      <c r="H2542" s="199" t="s">
        <v>5</v>
      </c>
      <c r="I2542" s="200"/>
      <c r="L2542" s="195"/>
      <c r="M2542" s="201"/>
      <c r="N2542" s="202"/>
      <c r="O2542" s="202"/>
      <c r="P2542" s="202"/>
      <c r="Q2542" s="202"/>
      <c r="R2542" s="202"/>
      <c r="S2542" s="202"/>
      <c r="T2542" s="203"/>
      <c r="AT2542" s="199" t="s">
        <v>196</v>
      </c>
      <c r="AU2542" s="199" t="s">
        <v>80</v>
      </c>
      <c r="AV2542" s="12" t="s">
        <v>24</v>
      </c>
      <c r="AW2542" s="12" t="s">
        <v>37</v>
      </c>
      <c r="AX2542" s="12" t="s">
        <v>73</v>
      </c>
      <c r="AY2542" s="199" t="s">
        <v>187</v>
      </c>
    </row>
    <row r="2543" spans="2:65" s="13" customFormat="1">
      <c r="B2543" s="204"/>
      <c r="D2543" s="196" t="s">
        <v>196</v>
      </c>
      <c r="E2543" s="205" t="s">
        <v>5</v>
      </c>
      <c r="F2543" s="206" t="s">
        <v>2080</v>
      </c>
      <c r="H2543" s="207">
        <v>40.887</v>
      </c>
      <c r="I2543" s="208"/>
      <c r="L2543" s="204"/>
      <c r="M2543" s="209"/>
      <c r="N2543" s="210"/>
      <c r="O2543" s="210"/>
      <c r="P2543" s="210"/>
      <c r="Q2543" s="210"/>
      <c r="R2543" s="210"/>
      <c r="S2543" s="210"/>
      <c r="T2543" s="211"/>
      <c r="AT2543" s="205" t="s">
        <v>196</v>
      </c>
      <c r="AU2543" s="205" t="s">
        <v>80</v>
      </c>
      <c r="AV2543" s="13" t="s">
        <v>80</v>
      </c>
      <c r="AW2543" s="13" t="s">
        <v>37</v>
      </c>
      <c r="AX2543" s="13" t="s">
        <v>73</v>
      </c>
      <c r="AY2543" s="205" t="s">
        <v>187</v>
      </c>
    </row>
    <row r="2544" spans="2:65" s="14" customFormat="1">
      <c r="B2544" s="212"/>
      <c r="D2544" s="196" t="s">
        <v>196</v>
      </c>
      <c r="E2544" s="213" t="s">
        <v>5</v>
      </c>
      <c r="F2544" s="214" t="s">
        <v>201</v>
      </c>
      <c r="H2544" s="215">
        <v>40.887</v>
      </c>
      <c r="I2544" s="216"/>
      <c r="L2544" s="212"/>
      <c r="M2544" s="217"/>
      <c r="N2544" s="218"/>
      <c r="O2544" s="218"/>
      <c r="P2544" s="218"/>
      <c r="Q2544" s="218"/>
      <c r="R2544" s="218"/>
      <c r="S2544" s="218"/>
      <c r="T2544" s="219"/>
      <c r="AT2544" s="213" t="s">
        <v>196</v>
      </c>
      <c r="AU2544" s="213" t="s">
        <v>80</v>
      </c>
      <c r="AV2544" s="14" t="s">
        <v>202</v>
      </c>
      <c r="AW2544" s="14" t="s">
        <v>37</v>
      </c>
      <c r="AX2544" s="14" t="s">
        <v>73</v>
      </c>
      <c r="AY2544" s="213" t="s">
        <v>187</v>
      </c>
    </row>
    <row r="2545" spans="2:65" s="15" customFormat="1">
      <c r="B2545" s="220"/>
      <c r="D2545" s="221" t="s">
        <v>196</v>
      </c>
      <c r="E2545" s="222" t="s">
        <v>5</v>
      </c>
      <c r="F2545" s="223" t="s">
        <v>203</v>
      </c>
      <c r="H2545" s="224">
        <v>40.887</v>
      </c>
      <c r="I2545" s="225"/>
      <c r="L2545" s="220"/>
      <c r="M2545" s="226"/>
      <c r="N2545" s="227"/>
      <c r="O2545" s="227"/>
      <c r="P2545" s="227"/>
      <c r="Q2545" s="227"/>
      <c r="R2545" s="227"/>
      <c r="S2545" s="227"/>
      <c r="T2545" s="228"/>
      <c r="AT2545" s="229" t="s">
        <v>196</v>
      </c>
      <c r="AU2545" s="229" t="s">
        <v>80</v>
      </c>
      <c r="AV2545" s="15" t="s">
        <v>194</v>
      </c>
      <c r="AW2545" s="15" t="s">
        <v>37</v>
      </c>
      <c r="AX2545" s="15" t="s">
        <v>24</v>
      </c>
      <c r="AY2545" s="229" t="s">
        <v>187</v>
      </c>
    </row>
    <row r="2546" spans="2:65" s="1" customFormat="1" ht="22.5" customHeight="1">
      <c r="B2546" s="182"/>
      <c r="C2546" s="183" t="s">
        <v>2081</v>
      </c>
      <c r="D2546" s="183" t="s">
        <v>189</v>
      </c>
      <c r="E2546" s="184" t="s">
        <v>2082</v>
      </c>
      <c r="F2546" s="185" t="s">
        <v>2083</v>
      </c>
      <c r="G2546" s="186" t="s">
        <v>277</v>
      </c>
      <c r="H2546" s="187">
        <v>66.56</v>
      </c>
      <c r="I2546" s="188"/>
      <c r="J2546" s="189">
        <f>ROUND(I2546*H2546,2)</f>
        <v>0</v>
      </c>
      <c r="K2546" s="185" t="s">
        <v>193</v>
      </c>
      <c r="L2546" s="42"/>
      <c r="M2546" s="190" t="s">
        <v>5</v>
      </c>
      <c r="N2546" s="191" t="s">
        <v>44</v>
      </c>
      <c r="O2546" s="43"/>
      <c r="P2546" s="192">
        <f>O2546*H2546</f>
        <v>0</v>
      </c>
      <c r="Q2546" s="192">
        <v>6.2E-4</v>
      </c>
      <c r="R2546" s="192">
        <f>Q2546*H2546</f>
        <v>4.1267200000000004E-2</v>
      </c>
      <c r="S2546" s="192">
        <v>0</v>
      </c>
      <c r="T2546" s="193">
        <f>S2546*H2546</f>
        <v>0</v>
      </c>
      <c r="AR2546" s="25" t="s">
        <v>126</v>
      </c>
      <c r="AT2546" s="25" t="s">
        <v>189</v>
      </c>
      <c r="AU2546" s="25" t="s">
        <v>80</v>
      </c>
      <c r="AY2546" s="25" t="s">
        <v>187</v>
      </c>
      <c r="BE2546" s="194">
        <f>IF(N2546="základní",J2546,0)</f>
        <v>0</v>
      </c>
      <c r="BF2546" s="194">
        <f>IF(N2546="snížená",J2546,0)</f>
        <v>0</v>
      </c>
      <c r="BG2546" s="194">
        <f>IF(N2546="zákl. přenesená",J2546,0)</f>
        <v>0</v>
      </c>
      <c r="BH2546" s="194">
        <f>IF(N2546="sníž. přenesená",J2546,0)</f>
        <v>0</v>
      </c>
      <c r="BI2546" s="194">
        <f>IF(N2546="nulová",J2546,0)</f>
        <v>0</v>
      </c>
      <c r="BJ2546" s="25" t="s">
        <v>24</v>
      </c>
      <c r="BK2546" s="194">
        <f>ROUND(I2546*H2546,2)</f>
        <v>0</v>
      </c>
      <c r="BL2546" s="25" t="s">
        <v>126</v>
      </c>
      <c r="BM2546" s="25" t="s">
        <v>2084</v>
      </c>
    </row>
    <row r="2547" spans="2:65" s="12" customFormat="1">
      <c r="B2547" s="195"/>
      <c r="D2547" s="196" t="s">
        <v>196</v>
      </c>
      <c r="E2547" s="197" t="s">
        <v>5</v>
      </c>
      <c r="F2547" s="198" t="s">
        <v>2085</v>
      </c>
      <c r="H2547" s="199" t="s">
        <v>5</v>
      </c>
      <c r="I2547" s="200"/>
      <c r="L2547" s="195"/>
      <c r="M2547" s="201"/>
      <c r="N2547" s="202"/>
      <c r="O2547" s="202"/>
      <c r="P2547" s="202"/>
      <c r="Q2547" s="202"/>
      <c r="R2547" s="202"/>
      <c r="S2547" s="202"/>
      <c r="T2547" s="203"/>
      <c r="AT2547" s="199" t="s">
        <v>196</v>
      </c>
      <c r="AU2547" s="199" t="s">
        <v>80</v>
      </c>
      <c r="AV2547" s="12" t="s">
        <v>24</v>
      </c>
      <c r="AW2547" s="12" t="s">
        <v>37</v>
      </c>
      <c r="AX2547" s="12" t="s">
        <v>73</v>
      </c>
      <c r="AY2547" s="199" t="s">
        <v>187</v>
      </c>
    </row>
    <row r="2548" spans="2:65" s="12" customFormat="1">
      <c r="B2548" s="195"/>
      <c r="D2548" s="196" t="s">
        <v>196</v>
      </c>
      <c r="E2548" s="197" t="s">
        <v>5</v>
      </c>
      <c r="F2548" s="198" t="s">
        <v>479</v>
      </c>
      <c r="H2548" s="199" t="s">
        <v>5</v>
      </c>
      <c r="I2548" s="200"/>
      <c r="L2548" s="195"/>
      <c r="M2548" s="201"/>
      <c r="N2548" s="202"/>
      <c r="O2548" s="202"/>
      <c r="P2548" s="202"/>
      <c r="Q2548" s="202"/>
      <c r="R2548" s="202"/>
      <c r="S2548" s="202"/>
      <c r="T2548" s="203"/>
      <c r="AT2548" s="199" t="s">
        <v>196</v>
      </c>
      <c r="AU2548" s="199" t="s">
        <v>80</v>
      </c>
      <c r="AV2548" s="12" t="s">
        <v>24</v>
      </c>
      <c r="AW2548" s="12" t="s">
        <v>37</v>
      </c>
      <c r="AX2548" s="12" t="s">
        <v>73</v>
      </c>
      <c r="AY2548" s="199" t="s">
        <v>187</v>
      </c>
    </row>
    <row r="2549" spans="2:65" s="13" customFormat="1">
      <c r="B2549" s="204"/>
      <c r="D2549" s="196" t="s">
        <v>196</v>
      </c>
      <c r="E2549" s="205" t="s">
        <v>5</v>
      </c>
      <c r="F2549" s="206" t="s">
        <v>2086</v>
      </c>
      <c r="H2549" s="207">
        <v>66.56</v>
      </c>
      <c r="I2549" s="208"/>
      <c r="L2549" s="204"/>
      <c r="M2549" s="209"/>
      <c r="N2549" s="210"/>
      <c r="O2549" s="210"/>
      <c r="P2549" s="210"/>
      <c r="Q2549" s="210"/>
      <c r="R2549" s="210"/>
      <c r="S2549" s="210"/>
      <c r="T2549" s="211"/>
      <c r="AT2549" s="205" t="s">
        <v>196</v>
      </c>
      <c r="AU2549" s="205" t="s">
        <v>80</v>
      </c>
      <c r="AV2549" s="13" t="s">
        <v>80</v>
      </c>
      <c r="AW2549" s="13" t="s">
        <v>37</v>
      </c>
      <c r="AX2549" s="13" t="s">
        <v>73</v>
      </c>
      <c r="AY2549" s="205" t="s">
        <v>187</v>
      </c>
    </row>
    <row r="2550" spans="2:65" s="14" customFormat="1">
      <c r="B2550" s="212"/>
      <c r="D2550" s="196" t="s">
        <v>196</v>
      </c>
      <c r="E2550" s="213" t="s">
        <v>5</v>
      </c>
      <c r="F2550" s="214" t="s">
        <v>201</v>
      </c>
      <c r="H2550" s="215">
        <v>66.56</v>
      </c>
      <c r="I2550" s="216"/>
      <c r="L2550" s="212"/>
      <c r="M2550" s="217"/>
      <c r="N2550" s="218"/>
      <c r="O2550" s="218"/>
      <c r="P2550" s="218"/>
      <c r="Q2550" s="218"/>
      <c r="R2550" s="218"/>
      <c r="S2550" s="218"/>
      <c r="T2550" s="219"/>
      <c r="AT2550" s="213" t="s">
        <v>196</v>
      </c>
      <c r="AU2550" s="213" t="s">
        <v>80</v>
      </c>
      <c r="AV2550" s="14" t="s">
        <v>202</v>
      </c>
      <c r="AW2550" s="14" t="s">
        <v>37</v>
      </c>
      <c r="AX2550" s="14" t="s">
        <v>73</v>
      </c>
      <c r="AY2550" s="213" t="s">
        <v>187</v>
      </c>
    </row>
    <row r="2551" spans="2:65" s="15" customFormat="1">
      <c r="B2551" s="220"/>
      <c r="D2551" s="221" t="s">
        <v>196</v>
      </c>
      <c r="E2551" s="222" t="s">
        <v>5</v>
      </c>
      <c r="F2551" s="223" t="s">
        <v>203</v>
      </c>
      <c r="H2551" s="224">
        <v>66.56</v>
      </c>
      <c r="I2551" s="225"/>
      <c r="L2551" s="220"/>
      <c r="M2551" s="226"/>
      <c r="N2551" s="227"/>
      <c r="O2551" s="227"/>
      <c r="P2551" s="227"/>
      <c r="Q2551" s="227"/>
      <c r="R2551" s="227"/>
      <c r="S2551" s="227"/>
      <c r="T2551" s="228"/>
      <c r="AT2551" s="229" t="s">
        <v>196</v>
      </c>
      <c r="AU2551" s="229" t="s">
        <v>80</v>
      </c>
      <c r="AV2551" s="15" t="s">
        <v>194</v>
      </c>
      <c r="AW2551" s="15" t="s">
        <v>37</v>
      </c>
      <c r="AX2551" s="15" t="s">
        <v>24</v>
      </c>
      <c r="AY2551" s="229" t="s">
        <v>187</v>
      </c>
    </row>
    <row r="2552" spans="2:65" s="1" customFormat="1" ht="22.5" customHeight="1">
      <c r="B2552" s="182"/>
      <c r="C2552" s="183" t="s">
        <v>2087</v>
      </c>
      <c r="D2552" s="183" t="s">
        <v>189</v>
      </c>
      <c r="E2552" s="184" t="s">
        <v>2088</v>
      </c>
      <c r="F2552" s="185" t="s">
        <v>2089</v>
      </c>
      <c r="G2552" s="186" t="s">
        <v>277</v>
      </c>
      <c r="H2552" s="187">
        <v>66.56</v>
      </c>
      <c r="I2552" s="188"/>
      <c r="J2552" s="189">
        <f>ROUND(I2552*H2552,2)</f>
        <v>0</v>
      </c>
      <c r="K2552" s="185" t="s">
        <v>193</v>
      </c>
      <c r="L2552" s="42"/>
      <c r="M2552" s="190" t="s">
        <v>5</v>
      </c>
      <c r="N2552" s="191" t="s">
        <v>44</v>
      </c>
      <c r="O2552" s="43"/>
      <c r="P2552" s="192">
        <f>O2552*H2552</f>
        <v>0</v>
      </c>
      <c r="Q2552" s="192">
        <v>0</v>
      </c>
      <c r="R2552" s="192">
        <f>Q2552*H2552</f>
        <v>0</v>
      </c>
      <c r="S2552" s="192">
        <v>0</v>
      </c>
      <c r="T2552" s="193">
        <f>S2552*H2552</f>
        <v>0</v>
      </c>
      <c r="AR2552" s="25" t="s">
        <v>126</v>
      </c>
      <c r="AT2552" s="25" t="s">
        <v>189</v>
      </c>
      <c r="AU2552" s="25" t="s">
        <v>80</v>
      </c>
      <c r="AY2552" s="25" t="s">
        <v>187</v>
      </c>
      <c r="BE2552" s="194">
        <f>IF(N2552="základní",J2552,0)</f>
        <v>0</v>
      </c>
      <c r="BF2552" s="194">
        <f>IF(N2552="snížená",J2552,0)</f>
        <v>0</v>
      </c>
      <c r="BG2552" s="194">
        <f>IF(N2552="zákl. přenesená",J2552,0)</f>
        <v>0</v>
      </c>
      <c r="BH2552" s="194">
        <f>IF(N2552="sníž. přenesená",J2552,0)</f>
        <v>0</v>
      </c>
      <c r="BI2552" s="194">
        <f>IF(N2552="nulová",J2552,0)</f>
        <v>0</v>
      </c>
      <c r="BJ2552" s="25" t="s">
        <v>24</v>
      </c>
      <c r="BK2552" s="194">
        <f>ROUND(I2552*H2552,2)</f>
        <v>0</v>
      </c>
      <c r="BL2552" s="25" t="s">
        <v>126</v>
      </c>
      <c r="BM2552" s="25" t="s">
        <v>2090</v>
      </c>
    </row>
    <row r="2553" spans="2:65" s="12" customFormat="1">
      <c r="B2553" s="195"/>
      <c r="D2553" s="196" t="s">
        <v>196</v>
      </c>
      <c r="E2553" s="197" t="s">
        <v>5</v>
      </c>
      <c r="F2553" s="198" t="s">
        <v>2085</v>
      </c>
      <c r="H2553" s="199" t="s">
        <v>5</v>
      </c>
      <c r="I2553" s="200"/>
      <c r="L2553" s="195"/>
      <c r="M2553" s="201"/>
      <c r="N2553" s="202"/>
      <c r="O2553" s="202"/>
      <c r="P2553" s="202"/>
      <c r="Q2553" s="202"/>
      <c r="R2553" s="202"/>
      <c r="S2553" s="202"/>
      <c r="T2553" s="203"/>
      <c r="AT2553" s="199" t="s">
        <v>196</v>
      </c>
      <c r="AU2553" s="199" t="s">
        <v>80</v>
      </c>
      <c r="AV2553" s="12" t="s">
        <v>24</v>
      </c>
      <c r="AW2553" s="12" t="s">
        <v>37</v>
      </c>
      <c r="AX2553" s="12" t="s">
        <v>73</v>
      </c>
      <c r="AY2553" s="199" t="s">
        <v>187</v>
      </c>
    </row>
    <row r="2554" spans="2:65" s="12" customFormat="1">
      <c r="B2554" s="195"/>
      <c r="D2554" s="196" t="s">
        <v>196</v>
      </c>
      <c r="E2554" s="197" t="s">
        <v>5</v>
      </c>
      <c r="F2554" s="198" t="s">
        <v>479</v>
      </c>
      <c r="H2554" s="199" t="s">
        <v>5</v>
      </c>
      <c r="I2554" s="200"/>
      <c r="L2554" s="195"/>
      <c r="M2554" s="201"/>
      <c r="N2554" s="202"/>
      <c r="O2554" s="202"/>
      <c r="P2554" s="202"/>
      <c r="Q2554" s="202"/>
      <c r="R2554" s="202"/>
      <c r="S2554" s="202"/>
      <c r="T2554" s="203"/>
      <c r="AT2554" s="199" t="s">
        <v>196</v>
      </c>
      <c r="AU2554" s="199" t="s">
        <v>80</v>
      </c>
      <c r="AV2554" s="12" t="s">
        <v>24</v>
      </c>
      <c r="AW2554" s="12" t="s">
        <v>37</v>
      </c>
      <c r="AX2554" s="12" t="s">
        <v>73</v>
      </c>
      <c r="AY2554" s="199" t="s">
        <v>187</v>
      </c>
    </row>
    <row r="2555" spans="2:65" s="13" customFormat="1">
      <c r="B2555" s="204"/>
      <c r="D2555" s="196" t="s">
        <v>196</v>
      </c>
      <c r="E2555" s="205" t="s">
        <v>5</v>
      </c>
      <c r="F2555" s="206" t="s">
        <v>2086</v>
      </c>
      <c r="H2555" s="207">
        <v>66.56</v>
      </c>
      <c r="I2555" s="208"/>
      <c r="L2555" s="204"/>
      <c r="M2555" s="209"/>
      <c r="N2555" s="210"/>
      <c r="O2555" s="210"/>
      <c r="P2555" s="210"/>
      <c r="Q2555" s="210"/>
      <c r="R2555" s="210"/>
      <c r="S2555" s="210"/>
      <c r="T2555" s="211"/>
      <c r="AT2555" s="205" t="s">
        <v>196</v>
      </c>
      <c r="AU2555" s="205" t="s">
        <v>80</v>
      </c>
      <c r="AV2555" s="13" t="s">
        <v>80</v>
      </c>
      <c r="AW2555" s="13" t="s">
        <v>37</v>
      </c>
      <c r="AX2555" s="13" t="s">
        <v>73</v>
      </c>
      <c r="AY2555" s="205" t="s">
        <v>187</v>
      </c>
    </row>
    <row r="2556" spans="2:65" s="14" customFormat="1">
      <c r="B2556" s="212"/>
      <c r="D2556" s="196" t="s">
        <v>196</v>
      </c>
      <c r="E2556" s="213" t="s">
        <v>5</v>
      </c>
      <c r="F2556" s="214" t="s">
        <v>201</v>
      </c>
      <c r="H2556" s="215">
        <v>66.56</v>
      </c>
      <c r="I2556" s="216"/>
      <c r="L2556" s="212"/>
      <c r="M2556" s="217"/>
      <c r="N2556" s="218"/>
      <c r="O2556" s="218"/>
      <c r="P2556" s="218"/>
      <c r="Q2556" s="218"/>
      <c r="R2556" s="218"/>
      <c r="S2556" s="218"/>
      <c r="T2556" s="219"/>
      <c r="AT2556" s="213" t="s">
        <v>196</v>
      </c>
      <c r="AU2556" s="213" t="s">
        <v>80</v>
      </c>
      <c r="AV2556" s="14" t="s">
        <v>202</v>
      </c>
      <c r="AW2556" s="14" t="s">
        <v>37</v>
      </c>
      <c r="AX2556" s="14" t="s">
        <v>73</v>
      </c>
      <c r="AY2556" s="213" t="s">
        <v>187</v>
      </c>
    </row>
    <row r="2557" spans="2:65" s="15" customFormat="1">
      <c r="B2557" s="220"/>
      <c r="D2557" s="221" t="s">
        <v>196</v>
      </c>
      <c r="E2557" s="222" t="s">
        <v>5</v>
      </c>
      <c r="F2557" s="223" t="s">
        <v>203</v>
      </c>
      <c r="H2557" s="224">
        <v>66.56</v>
      </c>
      <c r="I2557" s="225"/>
      <c r="L2557" s="220"/>
      <c r="M2557" s="226"/>
      <c r="N2557" s="227"/>
      <c r="O2557" s="227"/>
      <c r="P2557" s="227"/>
      <c r="Q2557" s="227"/>
      <c r="R2557" s="227"/>
      <c r="S2557" s="227"/>
      <c r="T2557" s="228"/>
      <c r="AT2557" s="229" t="s">
        <v>196</v>
      </c>
      <c r="AU2557" s="229" t="s">
        <v>80</v>
      </c>
      <c r="AV2557" s="15" t="s">
        <v>194</v>
      </c>
      <c r="AW2557" s="15" t="s">
        <v>37</v>
      </c>
      <c r="AX2557" s="15" t="s">
        <v>24</v>
      </c>
      <c r="AY2557" s="229" t="s">
        <v>187</v>
      </c>
    </row>
    <row r="2558" spans="2:65" s="1" customFormat="1" ht="22.5" customHeight="1">
      <c r="B2558" s="182"/>
      <c r="C2558" s="183" t="s">
        <v>2091</v>
      </c>
      <c r="D2558" s="183" t="s">
        <v>189</v>
      </c>
      <c r="E2558" s="184" t="s">
        <v>2092</v>
      </c>
      <c r="F2558" s="185" t="s">
        <v>2093</v>
      </c>
      <c r="G2558" s="186" t="s">
        <v>277</v>
      </c>
      <c r="H2558" s="187">
        <v>66.56</v>
      </c>
      <c r="I2558" s="188"/>
      <c r="J2558" s="189">
        <f>ROUND(I2558*H2558,2)</f>
        <v>0</v>
      </c>
      <c r="K2558" s="185" t="s">
        <v>193</v>
      </c>
      <c r="L2558" s="42"/>
      <c r="M2558" s="190" t="s">
        <v>5</v>
      </c>
      <c r="N2558" s="191" t="s">
        <v>44</v>
      </c>
      <c r="O2558" s="43"/>
      <c r="P2558" s="192">
        <f>O2558*H2558</f>
        <v>0</v>
      </c>
      <c r="Q2558" s="192">
        <v>2.9999999999999997E-4</v>
      </c>
      <c r="R2558" s="192">
        <f>Q2558*H2558</f>
        <v>1.9968E-2</v>
      </c>
      <c r="S2558" s="192">
        <v>0</v>
      </c>
      <c r="T2558" s="193">
        <f>S2558*H2558</f>
        <v>0</v>
      </c>
      <c r="AR2558" s="25" t="s">
        <v>126</v>
      </c>
      <c r="AT2558" s="25" t="s">
        <v>189</v>
      </c>
      <c r="AU2558" s="25" t="s">
        <v>80</v>
      </c>
      <c r="AY2558" s="25" t="s">
        <v>187</v>
      </c>
      <c r="BE2558" s="194">
        <f>IF(N2558="základní",J2558,0)</f>
        <v>0</v>
      </c>
      <c r="BF2558" s="194">
        <f>IF(N2558="snížená",J2558,0)</f>
        <v>0</v>
      </c>
      <c r="BG2558" s="194">
        <f>IF(N2558="zákl. přenesená",J2558,0)</f>
        <v>0</v>
      </c>
      <c r="BH2558" s="194">
        <f>IF(N2558="sníž. přenesená",J2558,0)</f>
        <v>0</v>
      </c>
      <c r="BI2558" s="194">
        <f>IF(N2558="nulová",J2558,0)</f>
        <v>0</v>
      </c>
      <c r="BJ2558" s="25" t="s">
        <v>24</v>
      </c>
      <c r="BK2558" s="194">
        <f>ROUND(I2558*H2558,2)</f>
        <v>0</v>
      </c>
      <c r="BL2558" s="25" t="s">
        <v>126</v>
      </c>
      <c r="BM2558" s="25" t="s">
        <v>2094</v>
      </c>
    </row>
    <row r="2559" spans="2:65" s="12" customFormat="1">
      <c r="B2559" s="195"/>
      <c r="D2559" s="196" t="s">
        <v>196</v>
      </c>
      <c r="E2559" s="197" t="s">
        <v>5</v>
      </c>
      <c r="F2559" s="198" t="s">
        <v>2085</v>
      </c>
      <c r="H2559" s="199" t="s">
        <v>5</v>
      </c>
      <c r="I2559" s="200"/>
      <c r="L2559" s="195"/>
      <c r="M2559" s="201"/>
      <c r="N2559" s="202"/>
      <c r="O2559" s="202"/>
      <c r="P2559" s="202"/>
      <c r="Q2559" s="202"/>
      <c r="R2559" s="202"/>
      <c r="S2559" s="202"/>
      <c r="T2559" s="203"/>
      <c r="AT2559" s="199" t="s">
        <v>196</v>
      </c>
      <c r="AU2559" s="199" t="s">
        <v>80</v>
      </c>
      <c r="AV2559" s="12" t="s">
        <v>24</v>
      </c>
      <c r="AW2559" s="12" t="s">
        <v>37</v>
      </c>
      <c r="AX2559" s="12" t="s">
        <v>73</v>
      </c>
      <c r="AY2559" s="199" t="s">
        <v>187</v>
      </c>
    </row>
    <row r="2560" spans="2:65" s="12" customFormat="1">
      <c r="B2560" s="195"/>
      <c r="D2560" s="196" t="s">
        <v>196</v>
      </c>
      <c r="E2560" s="197" t="s">
        <v>5</v>
      </c>
      <c r="F2560" s="198" t="s">
        <v>479</v>
      </c>
      <c r="H2560" s="199" t="s">
        <v>5</v>
      </c>
      <c r="I2560" s="200"/>
      <c r="L2560" s="195"/>
      <c r="M2560" s="201"/>
      <c r="N2560" s="202"/>
      <c r="O2560" s="202"/>
      <c r="P2560" s="202"/>
      <c r="Q2560" s="202"/>
      <c r="R2560" s="202"/>
      <c r="S2560" s="202"/>
      <c r="T2560" s="203"/>
      <c r="AT2560" s="199" t="s">
        <v>196</v>
      </c>
      <c r="AU2560" s="199" t="s">
        <v>80</v>
      </c>
      <c r="AV2560" s="12" t="s">
        <v>24</v>
      </c>
      <c r="AW2560" s="12" t="s">
        <v>37</v>
      </c>
      <c r="AX2560" s="12" t="s">
        <v>73</v>
      </c>
      <c r="AY2560" s="199" t="s">
        <v>187</v>
      </c>
    </row>
    <row r="2561" spans="2:65" s="13" customFormat="1">
      <c r="B2561" s="204"/>
      <c r="D2561" s="196" t="s">
        <v>196</v>
      </c>
      <c r="E2561" s="205" t="s">
        <v>5</v>
      </c>
      <c r="F2561" s="206" t="s">
        <v>2086</v>
      </c>
      <c r="H2561" s="207">
        <v>66.56</v>
      </c>
      <c r="I2561" s="208"/>
      <c r="L2561" s="204"/>
      <c r="M2561" s="209"/>
      <c r="N2561" s="210"/>
      <c r="O2561" s="210"/>
      <c r="P2561" s="210"/>
      <c r="Q2561" s="210"/>
      <c r="R2561" s="210"/>
      <c r="S2561" s="210"/>
      <c r="T2561" s="211"/>
      <c r="AT2561" s="205" t="s">
        <v>196</v>
      </c>
      <c r="AU2561" s="205" t="s">
        <v>80</v>
      </c>
      <c r="AV2561" s="13" t="s">
        <v>80</v>
      </c>
      <c r="AW2561" s="13" t="s">
        <v>37</v>
      </c>
      <c r="AX2561" s="13" t="s">
        <v>73</v>
      </c>
      <c r="AY2561" s="205" t="s">
        <v>187</v>
      </c>
    </row>
    <row r="2562" spans="2:65" s="14" customFormat="1">
      <c r="B2562" s="212"/>
      <c r="D2562" s="196" t="s">
        <v>196</v>
      </c>
      <c r="E2562" s="213" t="s">
        <v>5</v>
      </c>
      <c r="F2562" s="214" t="s">
        <v>201</v>
      </c>
      <c r="H2562" s="215">
        <v>66.56</v>
      </c>
      <c r="I2562" s="216"/>
      <c r="L2562" s="212"/>
      <c r="M2562" s="217"/>
      <c r="N2562" s="218"/>
      <c r="O2562" s="218"/>
      <c r="P2562" s="218"/>
      <c r="Q2562" s="218"/>
      <c r="R2562" s="218"/>
      <c r="S2562" s="218"/>
      <c r="T2562" s="219"/>
      <c r="AT2562" s="213" t="s">
        <v>196</v>
      </c>
      <c r="AU2562" s="213" t="s">
        <v>80</v>
      </c>
      <c r="AV2562" s="14" t="s">
        <v>202</v>
      </c>
      <c r="AW2562" s="14" t="s">
        <v>37</v>
      </c>
      <c r="AX2562" s="14" t="s">
        <v>73</v>
      </c>
      <c r="AY2562" s="213" t="s">
        <v>187</v>
      </c>
    </row>
    <row r="2563" spans="2:65" s="15" customFormat="1">
      <c r="B2563" s="220"/>
      <c r="D2563" s="221" t="s">
        <v>196</v>
      </c>
      <c r="E2563" s="222" t="s">
        <v>5</v>
      </c>
      <c r="F2563" s="223" t="s">
        <v>203</v>
      </c>
      <c r="H2563" s="224">
        <v>66.56</v>
      </c>
      <c r="I2563" s="225"/>
      <c r="L2563" s="220"/>
      <c r="M2563" s="226"/>
      <c r="N2563" s="227"/>
      <c r="O2563" s="227"/>
      <c r="P2563" s="227"/>
      <c r="Q2563" s="227"/>
      <c r="R2563" s="227"/>
      <c r="S2563" s="227"/>
      <c r="T2563" s="228"/>
      <c r="AT2563" s="229" t="s">
        <v>196</v>
      </c>
      <c r="AU2563" s="229" t="s">
        <v>80</v>
      </c>
      <c r="AV2563" s="15" t="s">
        <v>194</v>
      </c>
      <c r="AW2563" s="15" t="s">
        <v>37</v>
      </c>
      <c r="AX2563" s="15" t="s">
        <v>24</v>
      </c>
      <c r="AY2563" s="229" t="s">
        <v>187</v>
      </c>
    </row>
    <row r="2564" spans="2:65" s="1" customFormat="1" ht="22.5" customHeight="1">
      <c r="B2564" s="182"/>
      <c r="C2564" s="183" t="s">
        <v>2095</v>
      </c>
      <c r="D2564" s="183" t="s">
        <v>189</v>
      </c>
      <c r="E2564" s="184" t="s">
        <v>2096</v>
      </c>
      <c r="F2564" s="185" t="s">
        <v>2097</v>
      </c>
      <c r="G2564" s="186" t="s">
        <v>277</v>
      </c>
      <c r="H2564" s="187">
        <v>66.56</v>
      </c>
      <c r="I2564" s="188"/>
      <c r="J2564" s="189">
        <f>ROUND(I2564*H2564,2)</f>
        <v>0</v>
      </c>
      <c r="K2564" s="185" t="s">
        <v>193</v>
      </c>
      <c r="L2564" s="42"/>
      <c r="M2564" s="190" t="s">
        <v>5</v>
      </c>
      <c r="N2564" s="191" t="s">
        <v>44</v>
      </c>
      <c r="O2564" s="43"/>
      <c r="P2564" s="192">
        <f>O2564*H2564</f>
        <v>0</v>
      </c>
      <c r="Q2564" s="192">
        <v>7.1500000000000001E-3</v>
      </c>
      <c r="R2564" s="192">
        <f>Q2564*H2564</f>
        <v>0.47590400000000005</v>
      </c>
      <c r="S2564" s="192">
        <v>0</v>
      </c>
      <c r="T2564" s="193">
        <f>S2564*H2564</f>
        <v>0</v>
      </c>
      <c r="AR2564" s="25" t="s">
        <v>126</v>
      </c>
      <c r="AT2564" s="25" t="s">
        <v>189</v>
      </c>
      <c r="AU2564" s="25" t="s">
        <v>80</v>
      </c>
      <c r="AY2564" s="25" t="s">
        <v>187</v>
      </c>
      <c r="BE2564" s="194">
        <f>IF(N2564="základní",J2564,0)</f>
        <v>0</v>
      </c>
      <c r="BF2564" s="194">
        <f>IF(N2564="snížená",J2564,0)</f>
        <v>0</v>
      </c>
      <c r="BG2564" s="194">
        <f>IF(N2564="zákl. přenesená",J2564,0)</f>
        <v>0</v>
      </c>
      <c r="BH2564" s="194">
        <f>IF(N2564="sníž. přenesená",J2564,0)</f>
        <v>0</v>
      </c>
      <c r="BI2564" s="194">
        <f>IF(N2564="nulová",J2564,0)</f>
        <v>0</v>
      </c>
      <c r="BJ2564" s="25" t="s">
        <v>24</v>
      </c>
      <c r="BK2564" s="194">
        <f>ROUND(I2564*H2564,2)</f>
        <v>0</v>
      </c>
      <c r="BL2564" s="25" t="s">
        <v>126</v>
      </c>
      <c r="BM2564" s="25" t="s">
        <v>2098</v>
      </c>
    </row>
    <row r="2565" spans="2:65" s="12" customFormat="1">
      <c r="B2565" s="195"/>
      <c r="D2565" s="196" t="s">
        <v>196</v>
      </c>
      <c r="E2565" s="197" t="s">
        <v>5</v>
      </c>
      <c r="F2565" s="198" t="s">
        <v>2085</v>
      </c>
      <c r="H2565" s="199" t="s">
        <v>5</v>
      </c>
      <c r="I2565" s="200"/>
      <c r="L2565" s="195"/>
      <c r="M2565" s="201"/>
      <c r="N2565" s="202"/>
      <c r="O2565" s="202"/>
      <c r="P2565" s="202"/>
      <c r="Q2565" s="202"/>
      <c r="R2565" s="202"/>
      <c r="S2565" s="202"/>
      <c r="T2565" s="203"/>
      <c r="AT2565" s="199" t="s">
        <v>196</v>
      </c>
      <c r="AU2565" s="199" t="s">
        <v>80</v>
      </c>
      <c r="AV2565" s="12" t="s">
        <v>24</v>
      </c>
      <c r="AW2565" s="12" t="s">
        <v>37</v>
      </c>
      <c r="AX2565" s="12" t="s">
        <v>73</v>
      </c>
      <c r="AY2565" s="199" t="s">
        <v>187</v>
      </c>
    </row>
    <row r="2566" spans="2:65" s="12" customFormat="1">
      <c r="B2566" s="195"/>
      <c r="D2566" s="196" t="s">
        <v>196</v>
      </c>
      <c r="E2566" s="197" t="s">
        <v>5</v>
      </c>
      <c r="F2566" s="198" t="s">
        <v>479</v>
      </c>
      <c r="H2566" s="199" t="s">
        <v>5</v>
      </c>
      <c r="I2566" s="200"/>
      <c r="L2566" s="195"/>
      <c r="M2566" s="201"/>
      <c r="N2566" s="202"/>
      <c r="O2566" s="202"/>
      <c r="P2566" s="202"/>
      <c r="Q2566" s="202"/>
      <c r="R2566" s="202"/>
      <c r="S2566" s="202"/>
      <c r="T2566" s="203"/>
      <c r="AT2566" s="199" t="s">
        <v>196</v>
      </c>
      <c r="AU2566" s="199" t="s">
        <v>80</v>
      </c>
      <c r="AV2566" s="12" t="s">
        <v>24</v>
      </c>
      <c r="AW2566" s="12" t="s">
        <v>37</v>
      </c>
      <c r="AX2566" s="12" t="s">
        <v>73</v>
      </c>
      <c r="AY2566" s="199" t="s">
        <v>187</v>
      </c>
    </row>
    <row r="2567" spans="2:65" s="13" customFormat="1">
      <c r="B2567" s="204"/>
      <c r="D2567" s="196" t="s">
        <v>196</v>
      </c>
      <c r="E2567" s="205" t="s">
        <v>5</v>
      </c>
      <c r="F2567" s="206" t="s">
        <v>2086</v>
      </c>
      <c r="H2567" s="207">
        <v>66.56</v>
      </c>
      <c r="I2567" s="208"/>
      <c r="L2567" s="204"/>
      <c r="M2567" s="209"/>
      <c r="N2567" s="210"/>
      <c r="O2567" s="210"/>
      <c r="P2567" s="210"/>
      <c r="Q2567" s="210"/>
      <c r="R2567" s="210"/>
      <c r="S2567" s="210"/>
      <c r="T2567" s="211"/>
      <c r="AT2567" s="205" t="s">
        <v>196</v>
      </c>
      <c r="AU2567" s="205" t="s">
        <v>80</v>
      </c>
      <c r="AV2567" s="13" t="s">
        <v>80</v>
      </c>
      <c r="AW2567" s="13" t="s">
        <v>37</v>
      </c>
      <c r="AX2567" s="13" t="s">
        <v>73</v>
      </c>
      <c r="AY2567" s="205" t="s">
        <v>187</v>
      </c>
    </row>
    <row r="2568" spans="2:65" s="14" customFormat="1">
      <c r="B2568" s="212"/>
      <c r="D2568" s="196" t="s">
        <v>196</v>
      </c>
      <c r="E2568" s="213" t="s">
        <v>5</v>
      </c>
      <c r="F2568" s="214" t="s">
        <v>201</v>
      </c>
      <c r="H2568" s="215">
        <v>66.56</v>
      </c>
      <c r="I2568" s="216"/>
      <c r="L2568" s="212"/>
      <c r="M2568" s="217"/>
      <c r="N2568" s="218"/>
      <c r="O2568" s="218"/>
      <c r="P2568" s="218"/>
      <c r="Q2568" s="218"/>
      <c r="R2568" s="218"/>
      <c r="S2568" s="218"/>
      <c r="T2568" s="219"/>
      <c r="AT2568" s="213" t="s">
        <v>196</v>
      </c>
      <c r="AU2568" s="213" t="s">
        <v>80</v>
      </c>
      <c r="AV2568" s="14" t="s">
        <v>202</v>
      </c>
      <c r="AW2568" s="14" t="s">
        <v>37</v>
      </c>
      <c r="AX2568" s="14" t="s">
        <v>73</v>
      </c>
      <c r="AY2568" s="213" t="s">
        <v>187</v>
      </c>
    </row>
    <row r="2569" spans="2:65" s="15" customFormat="1">
      <c r="B2569" s="220"/>
      <c r="D2569" s="221" t="s">
        <v>196</v>
      </c>
      <c r="E2569" s="222" t="s">
        <v>5</v>
      </c>
      <c r="F2569" s="223" t="s">
        <v>203</v>
      </c>
      <c r="H2569" s="224">
        <v>66.56</v>
      </c>
      <c r="I2569" s="225"/>
      <c r="L2569" s="220"/>
      <c r="M2569" s="226"/>
      <c r="N2569" s="227"/>
      <c r="O2569" s="227"/>
      <c r="P2569" s="227"/>
      <c r="Q2569" s="227"/>
      <c r="R2569" s="227"/>
      <c r="S2569" s="227"/>
      <c r="T2569" s="228"/>
      <c r="AT2569" s="229" t="s">
        <v>196</v>
      </c>
      <c r="AU2569" s="229" t="s">
        <v>80</v>
      </c>
      <c r="AV2569" s="15" t="s">
        <v>194</v>
      </c>
      <c r="AW2569" s="15" t="s">
        <v>37</v>
      </c>
      <c r="AX2569" s="15" t="s">
        <v>24</v>
      </c>
      <c r="AY2569" s="229" t="s">
        <v>187</v>
      </c>
    </row>
    <row r="2570" spans="2:65" s="1" customFormat="1" ht="31.5" customHeight="1">
      <c r="B2570" s="182"/>
      <c r="C2570" s="183" t="s">
        <v>2099</v>
      </c>
      <c r="D2570" s="183" t="s">
        <v>189</v>
      </c>
      <c r="E2570" s="184" t="s">
        <v>2100</v>
      </c>
      <c r="F2570" s="185" t="s">
        <v>2101</v>
      </c>
      <c r="G2570" s="186" t="s">
        <v>258</v>
      </c>
      <c r="H2570" s="187">
        <v>2.5840000000000001</v>
      </c>
      <c r="I2570" s="188"/>
      <c r="J2570" s="189">
        <f>ROUND(I2570*H2570,2)</f>
        <v>0</v>
      </c>
      <c r="K2570" s="185" t="s">
        <v>193</v>
      </c>
      <c r="L2570" s="42"/>
      <c r="M2570" s="190" t="s">
        <v>5</v>
      </c>
      <c r="N2570" s="191" t="s">
        <v>44</v>
      </c>
      <c r="O2570" s="43"/>
      <c r="P2570" s="192">
        <f>O2570*H2570</f>
        <v>0</v>
      </c>
      <c r="Q2570" s="192">
        <v>0</v>
      </c>
      <c r="R2570" s="192">
        <f>Q2570*H2570</f>
        <v>0</v>
      </c>
      <c r="S2570" s="192">
        <v>0</v>
      </c>
      <c r="T2570" s="193">
        <f>S2570*H2570</f>
        <v>0</v>
      </c>
      <c r="AR2570" s="25" t="s">
        <v>126</v>
      </c>
      <c r="AT2570" s="25" t="s">
        <v>189</v>
      </c>
      <c r="AU2570" s="25" t="s">
        <v>80</v>
      </c>
      <c r="AY2570" s="25" t="s">
        <v>187</v>
      </c>
      <c r="BE2570" s="194">
        <f>IF(N2570="základní",J2570,0)</f>
        <v>0</v>
      </c>
      <c r="BF2570" s="194">
        <f>IF(N2570="snížená",J2570,0)</f>
        <v>0</v>
      </c>
      <c r="BG2570" s="194">
        <f>IF(N2570="zákl. přenesená",J2570,0)</f>
        <v>0</v>
      </c>
      <c r="BH2570" s="194">
        <f>IF(N2570="sníž. přenesená",J2570,0)</f>
        <v>0</v>
      </c>
      <c r="BI2570" s="194">
        <f>IF(N2570="nulová",J2570,0)</f>
        <v>0</v>
      </c>
      <c r="BJ2570" s="25" t="s">
        <v>24</v>
      </c>
      <c r="BK2570" s="194">
        <f>ROUND(I2570*H2570,2)</f>
        <v>0</v>
      </c>
      <c r="BL2570" s="25" t="s">
        <v>126</v>
      </c>
      <c r="BM2570" s="25" t="s">
        <v>2102</v>
      </c>
    </row>
    <row r="2571" spans="2:65" s="11" customFormat="1" ht="29.85" customHeight="1">
      <c r="B2571" s="168"/>
      <c r="D2571" s="179" t="s">
        <v>72</v>
      </c>
      <c r="E2571" s="180" t="s">
        <v>2103</v>
      </c>
      <c r="F2571" s="180" t="s">
        <v>2104</v>
      </c>
      <c r="I2571" s="171"/>
      <c r="J2571" s="181">
        <f>BK2571</f>
        <v>0</v>
      </c>
      <c r="L2571" s="168"/>
      <c r="M2571" s="173"/>
      <c r="N2571" s="174"/>
      <c r="O2571" s="174"/>
      <c r="P2571" s="175">
        <f>SUM(P2572:P2649)</f>
        <v>0</v>
      </c>
      <c r="Q2571" s="174"/>
      <c r="R2571" s="175">
        <f>SUM(R2572:R2649)</f>
        <v>2.2642274500000004</v>
      </c>
      <c r="S2571" s="174"/>
      <c r="T2571" s="176">
        <f>SUM(T2572:T2649)</f>
        <v>0</v>
      </c>
      <c r="AR2571" s="169" t="s">
        <v>80</v>
      </c>
      <c r="AT2571" s="177" t="s">
        <v>72</v>
      </c>
      <c r="AU2571" s="177" t="s">
        <v>24</v>
      </c>
      <c r="AY2571" s="169" t="s">
        <v>187</v>
      </c>
      <c r="BK2571" s="178">
        <f>SUM(BK2572:BK2649)</f>
        <v>0</v>
      </c>
    </row>
    <row r="2572" spans="2:65" s="1" customFormat="1" ht="22.5" customHeight="1">
      <c r="B2572" s="182"/>
      <c r="C2572" s="183" t="s">
        <v>2105</v>
      </c>
      <c r="D2572" s="183" t="s">
        <v>189</v>
      </c>
      <c r="E2572" s="184" t="s">
        <v>2106</v>
      </c>
      <c r="F2572" s="185" t="s">
        <v>2107</v>
      </c>
      <c r="G2572" s="186" t="s">
        <v>277</v>
      </c>
      <c r="H2572" s="187">
        <v>141.88</v>
      </c>
      <c r="I2572" s="188"/>
      <c r="J2572" s="189">
        <f>ROUND(I2572*H2572,2)</f>
        <v>0</v>
      </c>
      <c r="K2572" s="185" t="s">
        <v>193</v>
      </c>
      <c r="L2572" s="42"/>
      <c r="M2572" s="190" t="s">
        <v>5</v>
      </c>
      <c r="N2572" s="191" t="s">
        <v>44</v>
      </c>
      <c r="O2572" s="43"/>
      <c r="P2572" s="192">
        <f>O2572*H2572</f>
        <v>0</v>
      </c>
      <c r="Q2572" s="192">
        <v>0</v>
      </c>
      <c r="R2572" s="192">
        <f>Q2572*H2572</f>
        <v>0</v>
      </c>
      <c r="S2572" s="192">
        <v>0</v>
      </c>
      <c r="T2572" s="193">
        <f>S2572*H2572</f>
        <v>0</v>
      </c>
      <c r="AR2572" s="25" t="s">
        <v>126</v>
      </c>
      <c r="AT2572" s="25" t="s">
        <v>189</v>
      </c>
      <c r="AU2572" s="25" t="s">
        <v>80</v>
      </c>
      <c r="AY2572" s="25" t="s">
        <v>187</v>
      </c>
      <c r="BE2572" s="194">
        <f>IF(N2572="základní",J2572,0)</f>
        <v>0</v>
      </c>
      <c r="BF2572" s="194">
        <f>IF(N2572="snížená",J2572,0)</f>
        <v>0</v>
      </c>
      <c r="BG2572" s="194">
        <f>IF(N2572="zákl. přenesená",J2572,0)</f>
        <v>0</v>
      </c>
      <c r="BH2572" s="194">
        <f>IF(N2572="sníž. přenesená",J2572,0)</f>
        <v>0</v>
      </c>
      <c r="BI2572" s="194">
        <f>IF(N2572="nulová",J2572,0)</f>
        <v>0</v>
      </c>
      <c r="BJ2572" s="25" t="s">
        <v>24</v>
      </c>
      <c r="BK2572" s="194">
        <f>ROUND(I2572*H2572,2)</f>
        <v>0</v>
      </c>
      <c r="BL2572" s="25" t="s">
        <v>126</v>
      </c>
      <c r="BM2572" s="25" t="s">
        <v>2108</v>
      </c>
    </row>
    <row r="2573" spans="2:65" s="12" customFormat="1">
      <c r="B2573" s="195"/>
      <c r="D2573" s="196" t="s">
        <v>196</v>
      </c>
      <c r="E2573" s="197" t="s">
        <v>5</v>
      </c>
      <c r="F2573" s="198" t="s">
        <v>2109</v>
      </c>
      <c r="H2573" s="199" t="s">
        <v>5</v>
      </c>
      <c r="I2573" s="200"/>
      <c r="L2573" s="195"/>
      <c r="M2573" s="201"/>
      <c r="N2573" s="202"/>
      <c r="O2573" s="202"/>
      <c r="P2573" s="202"/>
      <c r="Q2573" s="202"/>
      <c r="R2573" s="202"/>
      <c r="S2573" s="202"/>
      <c r="T2573" s="203"/>
      <c r="AT2573" s="199" t="s">
        <v>196</v>
      </c>
      <c r="AU2573" s="199" t="s">
        <v>80</v>
      </c>
      <c r="AV2573" s="12" t="s">
        <v>24</v>
      </c>
      <c r="AW2573" s="12" t="s">
        <v>37</v>
      </c>
      <c r="AX2573" s="12" t="s">
        <v>73</v>
      </c>
      <c r="AY2573" s="199" t="s">
        <v>187</v>
      </c>
    </row>
    <row r="2574" spans="2:65" s="12" customFormat="1">
      <c r="B2574" s="195"/>
      <c r="D2574" s="196" t="s">
        <v>196</v>
      </c>
      <c r="E2574" s="197" t="s">
        <v>5</v>
      </c>
      <c r="F2574" s="198" t="s">
        <v>479</v>
      </c>
      <c r="H2574" s="199" t="s">
        <v>5</v>
      </c>
      <c r="I2574" s="200"/>
      <c r="L2574" s="195"/>
      <c r="M2574" s="201"/>
      <c r="N2574" s="202"/>
      <c r="O2574" s="202"/>
      <c r="P2574" s="202"/>
      <c r="Q2574" s="202"/>
      <c r="R2574" s="202"/>
      <c r="S2574" s="202"/>
      <c r="T2574" s="203"/>
      <c r="AT2574" s="199" t="s">
        <v>196</v>
      </c>
      <c r="AU2574" s="199" t="s">
        <v>80</v>
      </c>
      <c r="AV2574" s="12" t="s">
        <v>24</v>
      </c>
      <c r="AW2574" s="12" t="s">
        <v>37</v>
      </c>
      <c r="AX2574" s="12" t="s">
        <v>73</v>
      </c>
      <c r="AY2574" s="199" t="s">
        <v>187</v>
      </c>
    </row>
    <row r="2575" spans="2:65" s="12" customFormat="1">
      <c r="B2575" s="195"/>
      <c r="D2575" s="196" t="s">
        <v>196</v>
      </c>
      <c r="E2575" s="197" t="s">
        <v>5</v>
      </c>
      <c r="F2575" s="198" t="s">
        <v>2110</v>
      </c>
      <c r="H2575" s="199" t="s">
        <v>5</v>
      </c>
      <c r="I2575" s="200"/>
      <c r="L2575" s="195"/>
      <c r="M2575" s="201"/>
      <c r="N2575" s="202"/>
      <c r="O2575" s="202"/>
      <c r="P2575" s="202"/>
      <c r="Q2575" s="202"/>
      <c r="R2575" s="202"/>
      <c r="S2575" s="202"/>
      <c r="T2575" s="203"/>
      <c r="AT2575" s="199" t="s">
        <v>196</v>
      </c>
      <c r="AU2575" s="199" t="s">
        <v>80</v>
      </c>
      <c r="AV2575" s="12" t="s">
        <v>24</v>
      </c>
      <c r="AW2575" s="12" t="s">
        <v>37</v>
      </c>
      <c r="AX2575" s="12" t="s">
        <v>73</v>
      </c>
      <c r="AY2575" s="199" t="s">
        <v>187</v>
      </c>
    </row>
    <row r="2576" spans="2:65" s="13" customFormat="1">
      <c r="B2576" s="204"/>
      <c r="D2576" s="196" t="s">
        <v>196</v>
      </c>
      <c r="E2576" s="205" t="s">
        <v>5</v>
      </c>
      <c r="F2576" s="206" t="s">
        <v>2111</v>
      </c>
      <c r="H2576" s="207">
        <v>67.09</v>
      </c>
      <c r="I2576" s="208"/>
      <c r="L2576" s="204"/>
      <c r="M2576" s="209"/>
      <c r="N2576" s="210"/>
      <c r="O2576" s="210"/>
      <c r="P2576" s="210"/>
      <c r="Q2576" s="210"/>
      <c r="R2576" s="210"/>
      <c r="S2576" s="210"/>
      <c r="T2576" s="211"/>
      <c r="AT2576" s="205" t="s">
        <v>196</v>
      </c>
      <c r="AU2576" s="205" t="s">
        <v>80</v>
      </c>
      <c r="AV2576" s="13" t="s">
        <v>80</v>
      </c>
      <c r="AW2576" s="13" t="s">
        <v>37</v>
      </c>
      <c r="AX2576" s="13" t="s">
        <v>73</v>
      </c>
      <c r="AY2576" s="205" t="s">
        <v>187</v>
      </c>
    </row>
    <row r="2577" spans="2:65" s="12" customFormat="1">
      <c r="B2577" s="195"/>
      <c r="D2577" s="196" t="s">
        <v>196</v>
      </c>
      <c r="E2577" s="197" t="s">
        <v>5</v>
      </c>
      <c r="F2577" s="198" t="s">
        <v>2112</v>
      </c>
      <c r="H2577" s="199" t="s">
        <v>5</v>
      </c>
      <c r="I2577" s="200"/>
      <c r="L2577" s="195"/>
      <c r="M2577" s="201"/>
      <c r="N2577" s="202"/>
      <c r="O2577" s="202"/>
      <c r="P2577" s="202"/>
      <c r="Q2577" s="202"/>
      <c r="R2577" s="202"/>
      <c r="S2577" s="202"/>
      <c r="T2577" s="203"/>
      <c r="AT2577" s="199" t="s">
        <v>196</v>
      </c>
      <c r="AU2577" s="199" t="s">
        <v>80</v>
      </c>
      <c r="AV2577" s="12" t="s">
        <v>24</v>
      </c>
      <c r="AW2577" s="12" t="s">
        <v>37</v>
      </c>
      <c r="AX2577" s="12" t="s">
        <v>73</v>
      </c>
      <c r="AY2577" s="199" t="s">
        <v>187</v>
      </c>
    </row>
    <row r="2578" spans="2:65" s="13" customFormat="1">
      <c r="B2578" s="204"/>
      <c r="D2578" s="196" t="s">
        <v>196</v>
      </c>
      <c r="E2578" s="205" t="s">
        <v>5</v>
      </c>
      <c r="F2578" s="206" t="s">
        <v>2113</v>
      </c>
      <c r="H2578" s="207">
        <v>74.790000000000006</v>
      </c>
      <c r="I2578" s="208"/>
      <c r="L2578" s="204"/>
      <c r="M2578" s="209"/>
      <c r="N2578" s="210"/>
      <c r="O2578" s="210"/>
      <c r="P2578" s="210"/>
      <c r="Q2578" s="210"/>
      <c r="R2578" s="210"/>
      <c r="S2578" s="210"/>
      <c r="T2578" s="211"/>
      <c r="AT2578" s="205" t="s">
        <v>196</v>
      </c>
      <c r="AU2578" s="205" t="s">
        <v>80</v>
      </c>
      <c r="AV2578" s="13" t="s">
        <v>80</v>
      </c>
      <c r="AW2578" s="13" t="s">
        <v>37</v>
      </c>
      <c r="AX2578" s="13" t="s">
        <v>73</v>
      </c>
      <c r="AY2578" s="205" t="s">
        <v>187</v>
      </c>
    </row>
    <row r="2579" spans="2:65" s="14" customFormat="1">
      <c r="B2579" s="212"/>
      <c r="D2579" s="196" t="s">
        <v>196</v>
      </c>
      <c r="E2579" s="213" t="s">
        <v>5</v>
      </c>
      <c r="F2579" s="214" t="s">
        <v>201</v>
      </c>
      <c r="H2579" s="215">
        <v>141.88</v>
      </c>
      <c r="I2579" s="216"/>
      <c r="L2579" s="212"/>
      <c r="M2579" s="217"/>
      <c r="N2579" s="218"/>
      <c r="O2579" s="218"/>
      <c r="P2579" s="218"/>
      <c r="Q2579" s="218"/>
      <c r="R2579" s="218"/>
      <c r="S2579" s="218"/>
      <c r="T2579" s="219"/>
      <c r="AT2579" s="213" t="s">
        <v>196</v>
      </c>
      <c r="AU2579" s="213" t="s">
        <v>80</v>
      </c>
      <c r="AV2579" s="14" t="s">
        <v>202</v>
      </c>
      <c r="AW2579" s="14" t="s">
        <v>37</v>
      </c>
      <c r="AX2579" s="14" t="s">
        <v>73</v>
      </c>
      <c r="AY2579" s="213" t="s">
        <v>187</v>
      </c>
    </row>
    <row r="2580" spans="2:65" s="15" customFormat="1">
      <c r="B2580" s="220"/>
      <c r="D2580" s="221" t="s">
        <v>196</v>
      </c>
      <c r="E2580" s="222" t="s">
        <v>5</v>
      </c>
      <c r="F2580" s="223" t="s">
        <v>203</v>
      </c>
      <c r="H2580" s="224">
        <v>141.88</v>
      </c>
      <c r="I2580" s="225"/>
      <c r="L2580" s="220"/>
      <c r="M2580" s="226"/>
      <c r="N2580" s="227"/>
      <c r="O2580" s="227"/>
      <c r="P2580" s="227"/>
      <c r="Q2580" s="227"/>
      <c r="R2580" s="227"/>
      <c r="S2580" s="227"/>
      <c r="T2580" s="228"/>
      <c r="AT2580" s="229" t="s">
        <v>196</v>
      </c>
      <c r="AU2580" s="229" t="s">
        <v>80</v>
      </c>
      <c r="AV2580" s="15" t="s">
        <v>194</v>
      </c>
      <c r="AW2580" s="15" t="s">
        <v>37</v>
      </c>
      <c r="AX2580" s="15" t="s">
        <v>24</v>
      </c>
      <c r="AY2580" s="229" t="s">
        <v>187</v>
      </c>
    </row>
    <row r="2581" spans="2:65" s="1" customFormat="1" ht="22.5" customHeight="1">
      <c r="B2581" s="182"/>
      <c r="C2581" s="183" t="s">
        <v>2114</v>
      </c>
      <c r="D2581" s="183" t="s">
        <v>189</v>
      </c>
      <c r="E2581" s="184" t="s">
        <v>2115</v>
      </c>
      <c r="F2581" s="185" t="s">
        <v>2116</v>
      </c>
      <c r="G2581" s="186" t="s">
        <v>277</v>
      </c>
      <c r="H2581" s="187">
        <v>141.88</v>
      </c>
      <c r="I2581" s="188"/>
      <c r="J2581" s="189">
        <f>ROUND(I2581*H2581,2)</f>
        <v>0</v>
      </c>
      <c r="K2581" s="185" t="s">
        <v>193</v>
      </c>
      <c r="L2581" s="42"/>
      <c r="M2581" s="190" t="s">
        <v>5</v>
      </c>
      <c r="N2581" s="191" t="s">
        <v>44</v>
      </c>
      <c r="O2581" s="43"/>
      <c r="P2581" s="192">
        <f>O2581*H2581</f>
        <v>0</v>
      </c>
      <c r="Q2581" s="192">
        <v>0</v>
      </c>
      <c r="R2581" s="192">
        <f>Q2581*H2581</f>
        <v>0</v>
      </c>
      <c r="S2581" s="192">
        <v>0</v>
      </c>
      <c r="T2581" s="193">
        <f>S2581*H2581</f>
        <v>0</v>
      </c>
      <c r="AR2581" s="25" t="s">
        <v>126</v>
      </c>
      <c r="AT2581" s="25" t="s">
        <v>189</v>
      </c>
      <c r="AU2581" s="25" t="s">
        <v>80</v>
      </c>
      <c r="AY2581" s="25" t="s">
        <v>187</v>
      </c>
      <c r="BE2581" s="194">
        <f>IF(N2581="základní",J2581,0)</f>
        <v>0</v>
      </c>
      <c r="BF2581" s="194">
        <f>IF(N2581="snížená",J2581,0)</f>
        <v>0</v>
      </c>
      <c r="BG2581" s="194">
        <f>IF(N2581="zákl. přenesená",J2581,0)</f>
        <v>0</v>
      </c>
      <c r="BH2581" s="194">
        <f>IF(N2581="sníž. přenesená",J2581,0)</f>
        <v>0</v>
      </c>
      <c r="BI2581" s="194">
        <f>IF(N2581="nulová",J2581,0)</f>
        <v>0</v>
      </c>
      <c r="BJ2581" s="25" t="s">
        <v>24</v>
      </c>
      <c r="BK2581" s="194">
        <f>ROUND(I2581*H2581,2)</f>
        <v>0</v>
      </c>
      <c r="BL2581" s="25" t="s">
        <v>126</v>
      </c>
      <c r="BM2581" s="25" t="s">
        <v>2117</v>
      </c>
    </row>
    <row r="2582" spans="2:65" s="12" customFormat="1">
      <c r="B2582" s="195"/>
      <c r="D2582" s="196" t="s">
        <v>196</v>
      </c>
      <c r="E2582" s="197" t="s">
        <v>5</v>
      </c>
      <c r="F2582" s="198" t="s">
        <v>2118</v>
      </c>
      <c r="H2582" s="199" t="s">
        <v>5</v>
      </c>
      <c r="I2582" s="200"/>
      <c r="L2582" s="195"/>
      <c r="M2582" s="201"/>
      <c r="N2582" s="202"/>
      <c r="O2582" s="202"/>
      <c r="P2582" s="202"/>
      <c r="Q2582" s="202"/>
      <c r="R2582" s="202"/>
      <c r="S2582" s="202"/>
      <c r="T2582" s="203"/>
      <c r="AT2582" s="199" t="s">
        <v>196</v>
      </c>
      <c r="AU2582" s="199" t="s">
        <v>80</v>
      </c>
      <c r="AV2582" s="12" t="s">
        <v>24</v>
      </c>
      <c r="AW2582" s="12" t="s">
        <v>37</v>
      </c>
      <c r="AX2582" s="12" t="s">
        <v>73</v>
      </c>
      <c r="AY2582" s="199" t="s">
        <v>187</v>
      </c>
    </row>
    <row r="2583" spans="2:65" s="12" customFormat="1">
      <c r="B2583" s="195"/>
      <c r="D2583" s="196" t="s">
        <v>196</v>
      </c>
      <c r="E2583" s="197" t="s">
        <v>5</v>
      </c>
      <c r="F2583" s="198" t="s">
        <v>479</v>
      </c>
      <c r="H2583" s="199" t="s">
        <v>5</v>
      </c>
      <c r="I2583" s="200"/>
      <c r="L2583" s="195"/>
      <c r="M2583" s="201"/>
      <c r="N2583" s="202"/>
      <c r="O2583" s="202"/>
      <c r="P2583" s="202"/>
      <c r="Q2583" s="202"/>
      <c r="R2583" s="202"/>
      <c r="S2583" s="202"/>
      <c r="T2583" s="203"/>
      <c r="AT2583" s="199" t="s">
        <v>196</v>
      </c>
      <c r="AU2583" s="199" t="s">
        <v>80</v>
      </c>
      <c r="AV2583" s="12" t="s">
        <v>24</v>
      </c>
      <c r="AW2583" s="12" t="s">
        <v>37</v>
      </c>
      <c r="AX2583" s="12" t="s">
        <v>73</v>
      </c>
      <c r="AY2583" s="199" t="s">
        <v>187</v>
      </c>
    </row>
    <row r="2584" spans="2:65" s="12" customFormat="1">
      <c r="B2584" s="195"/>
      <c r="D2584" s="196" t="s">
        <v>196</v>
      </c>
      <c r="E2584" s="197" t="s">
        <v>5</v>
      </c>
      <c r="F2584" s="198" t="s">
        <v>2110</v>
      </c>
      <c r="H2584" s="199" t="s">
        <v>5</v>
      </c>
      <c r="I2584" s="200"/>
      <c r="L2584" s="195"/>
      <c r="M2584" s="201"/>
      <c r="N2584" s="202"/>
      <c r="O2584" s="202"/>
      <c r="P2584" s="202"/>
      <c r="Q2584" s="202"/>
      <c r="R2584" s="202"/>
      <c r="S2584" s="202"/>
      <c r="T2584" s="203"/>
      <c r="AT2584" s="199" t="s">
        <v>196</v>
      </c>
      <c r="AU2584" s="199" t="s">
        <v>80</v>
      </c>
      <c r="AV2584" s="12" t="s">
        <v>24</v>
      </c>
      <c r="AW2584" s="12" t="s">
        <v>37</v>
      </c>
      <c r="AX2584" s="12" t="s">
        <v>73</v>
      </c>
      <c r="AY2584" s="199" t="s">
        <v>187</v>
      </c>
    </row>
    <row r="2585" spans="2:65" s="13" customFormat="1">
      <c r="B2585" s="204"/>
      <c r="D2585" s="196" t="s">
        <v>196</v>
      </c>
      <c r="E2585" s="205" t="s">
        <v>5</v>
      </c>
      <c r="F2585" s="206" t="s">
        <v>2111</v>
      </c>
      <c r="H2585" s="207">
        <v>67.09</v>
      </c>
      <c r="I2585" s="208"/>
      <c r="L2585" s="204"/>
      <c r="M2585" s="209"/>
      <c r="N2585" s="210"/>
      <c r="O2585" s="210"/>
      <c r="P2585" s="210"/>
      <c r="Q2585" s="210"/>
      <c r="R2585" s="210"/>
      <c r="S2585" s="210"/>
      <c r="T2585" s="211"/>
      <c r="AT2585" s="205" t="s">
        <v>196</v>
      </c>
      <c r="AU2585" s="205" t="s">
        <v>80</v>
      </c>
      <c r="AV2585" s="13" t="s">
        <v>80</v>
      </c>
      <c r="AW2585" s="13" t="s">
        <v>37</v>
      </c>
      <c r="AX2585" s="13" t="s">
        <v>73</v>
      </c>
      <c r="AY2585" s="205" t="s">
        <v>187</v>
      </c>
    </row>
    <row r="2586" spans="2:65" s="12" customFormat="1">
      <c r="B2586" s="195"/>
      <c r="D2586" s="196" t="s">
        <v>196</v>
      </c>
      <c r="E2586" s="197" t="s">
        <v>5</v>
      </c>
      <c r="F2586" s="198" t="s">
        <v>2112</v>
      </c>
      <c r="H2586" s="199" t="s">
        <v>5</v>
      </c>
      <c r="I2586" s="200"/>
      <c r="L2586" s="195"/>
      <c r="M2586" s="201"/>
      <c r="N2586" s="202"/>
      <c r="O2586" s="202"/>
      <c r="P2586" s="202"/>
      <c r="Q2586" s="202"/>
      <c r="R2586" s="202"/>
      <c r="S2586" s="202"/>
      <c r="T2586" s="203"/>
      <c r="AT2586" s="199" t="s">
        <v>196</v>
      </c>
      <c r="AU2586" s="199" t="s">
        <v>80</v>
      </c>
      <c r="AV2586" s="12" t="s">
        <v>24</v>
      </c>
      <c r="AW2586" s="12" t="s">
        <v>37</v>
      </c>
      <c r="AX2586" s="12" t="s">
        <v>73</v>
      </c>
      <c r="AY2586" s="199" t="s">
        <v>187</v>
      </c>
    </row>
    <row r="2587" spans="2:65" s="13" customFormat="1">
      <c r="B2587" s="204"/>
      <c r="D2587" s="196" t="s">
        <v>196</v>
      </c>
      <c r="E2587" s="205" t="s">
        <v>5</v>
      </c>
      <c r="F2587" s="206" t="s">
        <v>2113</v>
      </c>
      <c r="H2587" s="207">
        <v>74.790000000000006</v>
      </c>
      <c r="I2587" s="208"/>
      <c r="L2587" s="204"/>
      <c r="M2587" s="209"/>
      <c r="N2587" s="210"/>
      <c r="O2587" s="210"/>
      <c r="P2587" s="210"/>
      <c r="Q2587" s="210"/>
      <c r="R2587" s="210"/>
      <c r="S2587" s="210"/>
      <c r="T2587" s="211"/>
      <c r="AT2587" s="205" t="s">
        <v>196</v>
      </c>
      <c r="AU2587" s="205" t="s">
        <v>80</v>
      </c>
      <c r="AV2587" s="13" t="s">
        <v>80</v>
      </c>
      <c r="AW2587" s="13" t="s">
        <v>37</v>
      </c>
      <c r="AX2587" s="13" t="s">
        <v>73</v>
      </c>
      <c r="AY2587" s="205" t="s">
        <v>187</v>
      </c>
    </row>
    <row r="2588" spans="2:65" s="14" customFormat="1">
      <c r="B2588" s="212"/>
      <c r="D2588" s="196" t="s">
        <v>196</v>
      </c>
      <c r="E2588" s="213" t="s">
        <v>5</v>
      </c>
      <c r="F2588" s="214" t="s">
        <v>201</v>
      </c>
      <c r="H2588" s="215">
        <v>141.88</v>
      </c>
      <c r="I2588" s="216"/>
      <c r="L2588" s="212"/>
      <c r="M2588" s="217"/>
      <c r="N2588" s="218"/>
      <c r="O2588" s="218"/>
      <c r="P2588" s="218"/>
      <c r="Q2588" s="218"/>
      <c r="R2588" s="218"/>
      <c r="S2588" s="218"/>
      <c r="T2588" s="219"/>
      <c r="AT2588" s="213" t="s">
        <v>196</v>
      </c>
      <c r="AU2588" s="213" t="s">
        <v>80</v>
      </c>
      <c r="AV2588" s="14" t="s">
        <v>202</v>
      </c>
      <c r="AW2588" s="14" t="s">
        <v>37</v>
      </c>
      <c r="AX2588" s="14" t="s">
        <v>73</v>
      </c>
      <c r="AY2588" s="213" t="s">
        <v>187</v>
      </c>
    </row>
    <row r="2589" spans="2:65" s="15" customFormat="1">
      <c r="B2589" s="220"/>
      <c r="D2589" s="221" t="s">
        <v>196</v>
      </c>
      <c r="E2589" s="222" t="s">
        <v>5</v>
      </c>
      <c r="F2589" s="223" t="s">
        <v>203</v>
      </c>
      <c r="H2589" s="224">
        <v>141.88</v>
      </c>
      <c r="I2589" s="225"/>
      <c r="L2589" s="220"/>
      <c r="M2589" s="226"/>
      <c r="N2589" s="227"/>
      <c r="O2589" s="227"/>
      <c r="P2589" s="227"/>
      <c r="Q2589" s="227"/>
      <c r="R2589" s="227"/>
      <c r="S2589" s="227"/>
      <c r="T2589" s="228"/>
      <c r="AT2589" s="229" t="s">
        <v>196</v>
      </c>
      <c r="AU2589" s="229" t="s">
        <v>80</v>
      </c>
      <c r="AV2589" s="15" t="s">
        <v>194</v>
      </c>
      <c r="AW2589" s="15" t="s">
        <v>37</v>
      </c>
      <c r="AX2589" s="15" t="s">
        <v>24</v>
      </c>
      <c r="AY2589" s="229" t="s">
        <v>187</v>
      </c>
    </row>
    <row r="2590" spans="2:65" s="1" customFormat="1" ht="31.5" customHeight="1">
      <c r="B2590" s="182"/>
      <c r="C2590" s="183" t="s">
        <v>2119</v>
      </c>
      <c r="D2590" s="183" t="s">
        <v>189</v>
      </c>
      <c r="E2590" s="184" t="s">
        <v>2120</v>
      </c>
      <c r="F2590" s="185" t="s">
        <v>2121</v>
      </c>
      <c r="G2590" s="186" t="s">
        <v>277</v>
      </c>
      <c r="H2590" s="187">
        <v>141.88</v>
      </c>
      <c r="I2590" s="188"/>
      <c r="J2590" s="189">
        <f>ROUND(I2590*H2590,2)</f>
        <v>0</v>
      </c>
      <c r="K2590" s="185" t="s">
        <v>193</v>
      </c>
      <c r="L2590" s="42"/>
      <c r="M2590" s="190" t="s">
        <v>5</v>
      </c>
      <c r="N2590" s="191" t="s">
        <v>44</v>
      </c>
      <c r="O2590" s="43"/>
      <c r="P2590" s="192">
        <f>O2590*H2590</f>
        <v>0</v>
      </c>
      <c r="Q2590" s="192">
        <v>3.0000000000000001E-5</v>
      </c>
      <c r="R2590" s="192">
        <f>Q2590*H2590</f>
        <v>4.2563999999999996E-3</v>
      </c>
      <c r="S2590" s="192">
        <v>0</v>
      </c>
      <c r="T2590" s="193">
        <f>S2590*H2590</f>
        <v>0</v>
      </c>
      <c r="AR2590" s="25" t="s">
        <v>126</v>
      </c>
      <c r="AT2590" s="25" t="s">
        <v>189</v>
      </c>
      <c r="AU2590" s="25" t="s">
        <v>80</v>
      </c>
      <c r="AY2590" s="25" t="s">
        <v>187</v>
      </c>
      <c r="BE2590" s="194">
        <f>IF(N2590="základní",J2590,0)</f>
        <v>0</v>
      </c>
      <c r="BF2590" s="194">
        <f>IF(N2590="snížená",J2590,0)</f>
        <v>0</v>
      </c>
      <c r="BG2590" s="194">
        <f>IF(N2590="zákl. přenesená",J2590,0)</f>
        <v>0</v>
      </c>
      <c r="BH2590" s="194">
        <f>IF(N2590="sníž. přenesená",J2590,0)</f>
        <v>0</v>
      </c>
      <c r="BI2590" s="194">
        <f>IF(N2590="nulová",J2590,0)</f>
        <v>0</v>
      </c>
      <c r="BJ2590" s="25" t="s">
        <v>24</v>
      </c>
      <c r="BK2590" s="194">
        <f>ROUND(I2590*H2590,2)</f>
        <v>0</v>
      </c>
      <c r="BL2590" s="25" t="s">
        <v>126</v>
      </c>
      <c r="BM2590" s="25" t="s">
        <v>2122</v>
      </c>
    </row>
    <row r="2591" spans="2:65" s="12" customFormat="1">
      <c r="B2591" s="195"/>
      <c r="D2591" s="196" t="s">
        <v>196</v>
      </c>
      <c r="E2591" s="197" t="s">
        <v>5</v>
      </c>
      <c r="F2591" s="198" t="s">
        <v>2123</v>
      </c>
      <c r="H2591" s="199" t="s">
        <v>5</v>
      </c>
      <c r="I2591" s="200"/>
      <c r="L2591" s="195"/>
      <c r="M2591" s="201"/>
      <c r="N2591" s="202"/>
      <c r="O2591" s="202"/>
      <c r="P2591" s="202"/>
      <c r="Q2591" s="202"/>
      <c r="R2591" s="202"/>
      <c r="S2591" s="202"/>
      <c r="T2591" s="203"/>
      <c r="AT2591" s="199" t="s">
        <v>196</v>
      </c>
      <c r="AU2591" s="199" t="s">
        <v>80</v>
      </c>
      <c r="AV2591" s="12" t="s">
        <v>24</v>
      </c>
      <c r="AW2591" s="12" t="s">
        <v>37</v>
      </c>
      <c r="AX2591" s="12" t="s">
        <v>73</v>
      </c>
      <c r="AY2591" s="199" t="s">
        <v>187</v>
      </c>
    </row>
    <row r="2592" spans="2:65" s="12" customFormat="1">
      <c r="B2592" s="195"/>
      <c r="D2592" s="196" t="s">
        <v>196</v>
      </c>
      <c r="E2592" s="197" t="s">
        <v>5</v>
      </c>
      <c r="F2592" s="198" t="s">
        <v>479</v>
      </c>
      <c r="H2592" s="199" t="s">
        <v>5</v>
      </c>
      <c r="I2592" s="200"/>
      <c r="L2592" s="195"/>
      <c r="M2592" s="201"/>
      <c r="N2592" s="202"/>
      <c r="O2592" s="202"/>
      <c r="P2592" s="202"/>
      <c r="Q2592" s="202"/>
      <c r="R2592" s="202"/>
      <c r="S2592" s="202"/>
      <c r="T2592" s="203"/>
      <c r="AT2592" s="199" t="s">
        <v>196</v>
      </c>
      <c r="AU2592" s="199" t="s">
        <v>80</v>
      </c>
      <c r="AV2592" s="12" t="s">
        <v>24</v>
      </c>
      <c r="AW2592" s="12" t="s">
        <v>37</v>
      </c>
      <c r="AX2592" s="12" t="s">
        <v>73</v>
      </c>
      <c r="AY2592" s="199" t="s">
        <v>187</v>
      </c>
    </row>
    <row r="2593" spans="2:65" s="12" customFormat="1">
      <c r="B2593" s="195"/>
      <c r="D2593" s="196" t="s">
        <v>196</v>
      </c>
      <c r="E2593" s="197" t="s">
        <v>5</v>
      </c>
      <c r="F2593" s="198" t="s">
        <v>2110</v>
      </c>
      <c r="H2593" s="199" t="s">
        <v>5</v>
      </c>
      <c r="I2593" s="200"/>
      <c r="L2593" s="195"/>
      <c r="M2593" s="201"/>
      <c r="N2593" s="202"/>
      <c r="O2593" s="202"/>
      <c r="P2593" s="202"/>
      <c r="Q2593" s="202"/>
      <c r="R2593" s="202"/>
      <c r="S2593" s="202"/>
      <c r="T2593" s="203"/>
      <c r="AT2593" s="199" t="s">
        <v>196</v>
      </c>
      <c r="AU2593" s="199" t="s">
        <v>80</v>
      </c>
      <c r="AV2593" s="12" t="s">
        <v>24</v>
      </c>
      <c r="AW2593" s="12" t="s">
        <v>37</v>
      </c>
      <c r="AX2593" s="12" t="s">
        <v>73</v>
      </c>
      <c r="AY2593" s="199" t="s">
        <v>187</v>
      </c>
    </row>
    <row r="2594" spans="2:65" s="13" customFormat="1">
      <c r="B2594" s="204"/>
      <c r="D2594" s="196" t="s">
        <v>196</v>
      </c>
      <c r="E2594" s="205" t="s">
        <v>5</v>
      </c>
      <c r="F2594" s="206" t="s">
        <v>2111</v>
      </c>
      <c r="H2594" s="207">
        <v>67.09</v>
      </c>
      <c r="I2594" s="208"/>
      <c r="L2594" s="204"/>
      <c r="M2594" s="209"/>
      <c r="N2594" s="210"/>
      <c r="O2594" s="210"/>
      <c r="P2594" s="210"/>
      <c r="Q2594" s="210"/>
      <c r="R2594" s="210"/>
      <c r="S2594" s="210"/>
      <c r="T2594" s="211"/>
      <c r="AT2594" s="205" t="s">
        <v>196</v>
      </c>
      <c r="AU2594" s="205" t="s">
        <v>80</v>
      </c>
      <c r="AV2594" s="13" t="s">
        <v>80</v>
      </c>
      <c r="AW2594" s="13" t="s">
        <v>37</v>
      </c>
      <c r="AX2594" s="13" t="s">
        <v>73</v>
      </c>
      <c r="AY2594" s="205" t="s">
        <v>187</v>
      </c>
    </row>
    <row r="2595" spans="2:65" s="12" customFormat="1">
      <c r="B2595" s="195"/>
      <c r="D2595" s="196" t="s">
        <v>196</v>
      </c>
      <c r="E2595" s="197" t="s">
        <v>5</v>
      </c>
      <c r="F2595" s="198" t="s">
        <v>2112</v>
      </c>
      <c r="H2595" s="199" t="s">
        <v>5</v>
      </c>
      <c r="I2595" s="200"/>
      <c r="L2595" s="195"/>
      <c r="M2595" s="201"/>
      <c r="N2595" s="202"/>
      <c r="O2595" s="202"/>
      <c r="P2595" s="202"/>
      <c r="Q2595" s="202"/>
      <c r="R2595" s="202"/>
      <c r="S2595" s="202"/>
      <c r="T2595" s="203"/>
      <c r="AT2595" s="199" t="s">
        <v>196</v>
      </c>
      <c r="AU2595" s="199" t="s">
        <v>80</v>
      </c>
      <c r="AV2595" s="12" t="s">
        <v>24</v>
      </c>
      <c r="AW2595" s="12" t="s">
        <v>37</v>
      </c>
      <c r="AX2595" s="12" t="s">
        <v>73</v>
      </c>
      <c r="AY2595" s="199" t="s">
        <v>187</v>
      </c>
    </row>
    <row r="2596" spans="2:65" s="13" customFormat="1">
      <c r="B2596" s="204"/>
      <c r="D2596" s="196" t="s">
        <v>196</v>
      </c>
      <c r="E2596" s="205" t="s">
        <v>5</v>
      </c>
      <c r="F2596" s="206" t="s">
        <v>2113</v>
      </c>
      <c r="H2596" s="207">
        <v>74.790000000000006</v>
      </c>
      <c r="I2596" s="208"/>
      <c r="L2596" s="204"/>
      <c r="M2596" s="209"/>
      <c r="N2596" s="210"/>
      <c r="O2596" s="210"/>
      <c r="P2596" s="210"/>
      <c r="Q2596" s="210"/>
      <c r="R2596" s="210"/>
      <c r="S2596" s="210"/>
      <c r="T2596" s="211"/>
      <c r="AT2596" s="205" t="s">
        <v>196</v>
      </c>
      <c r="AU2596" s="205" t="s">
        <v>80</v>
      </c>
      <c r="AV2596" s="13" t="s">
        <v>80</v>
      </c>
      <c r="AW2596" s="13" t="s">
        <v>37</v>
      </c>
      <c r="AX2596" s="13" t="s">
        <v>73</v>
      </c>
      <c r="AY2596" s="205" t="s">
        <v>187</v>
      </c>
    </row>
    <row r="2597" spans="2:65" s="14" customFormat="1">
      <c r="B2597" s="212"/>
      <c r="D2597" s="196" t="s">
        <v>196</v>
      </c>
      <c r="E2597" s="213" t="s">
        <v>5</v>
      </c>
      <c r="F2597" s="214" t="s">
        <v>201</v>
      </c>
      <c r="H2597" s="215">
        <v>141.88</v>
      </c>
      <c r="I2597" s="216"/>
      <c r="L2597" s="212"/>
      <c r="M2597" s="217"/>
      <c r="N2597" s="218"/>
      <c r="O2597" s="218"/>
      <c r="P2597" s="218"/>
      <c r="Q2597" s="218"/>
      <c r="R2597" s="218"/>
      <c r="S2597" s="218"/>
      <c r="T2597" s="219"/>
      <c r="AT2597" s="213" t="s">
        <v>196</v>
      </c>
      <c r="AU2597" s="213" t="s">
        <v>80</v>
      </c>
      <c r="AV2597" s="14" t="s">
        <v>202</v>
      </c>
      <c r="AW2597" s="14" t="s">
        <v>37</v>
      </c>
      <c r="AX2597" s="14" t="s">
        <v>73</v>
      </c>
      <c r="AY2597" s="213" t="s">
        <v>187</v>
      </c>
    </row>
    <row r="2598" spans="2:65" s="15" customFormat="1">
      <c r="B2598" s="220"/>
      <c r="D2598" s="221" t="s">
        <v>196</v>
      </c>
      <c r="E2598" s="222" t="s">
        <v>5</v>
      </c>
      <c r="F2598" s="223" t="s">
        <v>203</v>
      </c>
      <c r="H2598" s="224">
        <v>141.88</v>
      </c>
      <c r="I2598" s="225"/>
      <c r="L2598" s="220"/>
      <c r="M2598" s="226"/>
      <c r="N2598" s="227"/>
      <c r="O2598" s="227"/>
      <c r="P2598" s="227"/>
      <c r="Q2598" s="227"/>
      <c r="R2598" s="227"/>
      <c r="S2598" s="227"/>
      <c r="T2598" s="228"/>
      <c r="AT2598" s="229" t="s">
        <v>196</v>
      </c>
      <c r="AU2598" s="229" t="s">
        <v>80</v>
      </c>
      <c r="AV2598" s="15" t="s">
        <v>194</v>
      </c>
      <c r="AW2598" s="15" t="s">
        <v>37</v>
      </c>
      <c r="AX2598" s="15" t="s">
        <v>24</v>
      </c>
      <c r="AY2598" s="229" t="s">
        <v>187</v>
      </c>
    </row>
    <row r="2599" spans="2:65" s="1" customFormat="1" ht="31.5" customHeight="1">
      <c r="B2599" s="182"/>
      <c r="C2599" s="183" t="s">
        <v>2124</v>
      </c>
      <c r="D2599" s="183" t="s">
        <v>189</v>
      </c>
      <c r="E2599" s="184" t="s">
        <v>2125</v>
      </c>
      <c r="F2599" s="185" t="s">
        <v>2126</v>
      </c>
      <c r="G2599" s="186" t="s">
        <v>277</v>
      </c>
      <c r="H2599" s="187">
        <v>141.88</v>
      </c>
      <c r="I2599" s="188"/>
      <c r="J2599" s="189">
        <f>ROUND(I2599*H2599,2)</f>
        <v>0</v>
      </c>
      <c r="K2599" s="185" t="s">
        <v>193</v>
      </c>
      <c r="L2599" s="42"/>
      <c r="M2599" s="190" t="s">
        <v>5</v>
      </c>
      <c r="N2599" s="191" t="s">
        <v>44</v>
      </c>
      <c r="O2599" s="43"/>
      <c r="P2599" s="192">
        <f>O2599*H2599</f>
        <v>0</v>
      </c>
      <c r="Q2599" s="192">
        <v>1.2E-2</v>
      </c>
      <c r="R2599" s="192">
        <f>Q2599*H2599</f>
        <v>1.7025600000000001</v>
      </c>
      <c r="S2599" s="192">
        <v>0</v>
      </c>
      <c r="T2599" s="193">
        <f>S2599*H2599</f>
        <v>0</v>
      </c>
      <c r="AR2599" s="25" t="s">
        <v>126</v>
      </c>
      <c r="AT2599" s="25" t="s">
        <v>189</v>
      </c>
      <c r="AU2599" s="25" t="s">
        <v>80</v>
      </c>
      <c r="AY2599" s="25" t="s">
        <v>187</v>
      </c>
      <c r="BE2599" s="194">
        <f>IF(N2599="základní",J2599,0)</f>
        <v>0</v>
      </c>
      <c r="BF2599" s="194">
        <f>IF(N2599="snížená",J2599,0)</f>
        <v>0</v>
      </c>
      <c r="BG2599" s="194">
        <f>IF(N2599="zákl. přenesená",J2599,0)</f>
        <v>0</v>
      </c>
      <c r="BH2599" s="194">
        <f>IF(N2599="sníž. přenesená",J2599,0)</f>
        <v>0</v>
      </c>
      <c r="BI2599" s="194">
        <f>IF(N2599="nulová",J2599,0)</f>
        <v>0</v>
      </c>
      <c r="BJ2599" s="25" t="s">
        <v>24</v>
      </c>
      <c r="BK2599" s="194">
        <f>ROUND(I2599*H2599,2)</f>
        <v>0</v>
      </c>
      <c r="BL2599" s="25" t="s">
        <v>126</v>
      </c>
      <c r="BM2599" s="25" t="s">
        <v>2127</v>
      </c>
    </row>
    <row r="2600" spans="2:65" s="12" customFormat="1">
      <c r="B2600" s="195"/>
      <c r="D2600" s="196" t="s">
        <v>196</v>
      </c>
      <c r="E2600" s="197" t="s">
        <v>5</v>
      </c>
      <c r="F2600" s="198" t="s">
        <v>2128</v>
      </c>
      <c r="H2600" s="199" t="s">
        <v>5</v>
      </c>
      <c r="I2600" s="200"/>
      <c r="L2600" s="195"/>
      <c r="M2600" s="201"/>
      <c r="N2600" s="202"/>
      <c r="O2600" s="202"/>
      <c r="P2600" s="202"/>
      <c r="Q2600" s="202"/>
      <c r="R2600" s="202"/>
      <c r="S2600" s="202"/>
      <c r="T2600" s="203"/>
      <c r="AT2600" s="199" t="s">
        <v>196</v>
      </c>
      <c r="AU2600" s="199" t="s">
        <v>80</v>
      </c>
      <c r="AV2600" s="12" t="s">
        <v>24</v>
      </c>
      <c r="AW2600" s="12" t="s">
        <v>37</v>
      </c>
      <c r="AX2600" s="12" t="s">
        <v>73</v>
      </c>
      <c r="AY2600" s="199" t="s">
        <v>187</v>
      </c>
    </row>
    <row r="2601" spans="2:65" s="12" customFormat="1">
      <c r="B2601" s="195"/>
      <c r="D2601" s="196" t="s">
        <v>196</v>
      </c>
      <c r="E2601" s="197" t="s">
        <v>5</v>
      </c>
      <c r="F2601" s="198" t="s">
        <v>479</v>
      </c>
      <c r="H2601" s="199" t="s">
        <v>5</v>
      </c>
      <c r="I2601" s="200"/>
      <c r="L2601" s="195"/>
      <c r="M2601" s="201"/>
      <c r="N2601" s="202"/>
      <c r="O2601" s="202"/>
      <c r="P2601" s="202"/>
      <c r="Q2601" s="202"/>
      <c r="R2601" s="202"/>
      <c r="S2601" s="202"/>
      <c r="T2601" s="203"/>
      <c r="AT2601" s="199" t="s">
        <v>196</v>
      </c>
      <c r="AU2601" s="199" t="s">
        <v>80</v>
      </c>
      <c r="AV2601" s="12" t="s">
        <v>24</v>
      </c>
      <c r="AW2601" s="12" t="s">
        <v>37</v>
      </c>
      <c r="AX2601" s="12" t="s">
        <v>73</v>
      </c>
      <c r="AY2601" s="199" t="s">
        <v>187</v>
      </c>
    </row>
    <row r="2602" spans="2:65" s="12" customFormat="1">
      <c r="B2602" s="195"/>
      <c r="D2602" s="196" t="s">
        <v>196</v>
      </c>
      <c r="E2602" s="197" t="s">
        <v>5</v>
      </c>
      <c r="F2602" s="198" t="s">
        <v>2110</v>
      </c>
      <c r="H2602" s="199" t="s">
        <v>5</v>
      </c>
      <c r="I2602" s="200"/>
      <c r="L2602" s="195"/>
      <c r="M2602" s="201"/>
      <c r="N2602" s="202"/>
      <c r="O2602" s="202"/>
      <c r="P2602" s="202"/>
      <c r="Q2602" s="202"/>
      <c r="R2602" s="202"/>
      <c r="S2602" s="202"/>
      <c r="T2602" s="203"/>
      <c r="AT2602" s="199" t="s">
        <v>196</v>
      </c>
      <c r="AU2602" s="199" t="s">
        <v>80</v>
      </c>
      <c r="AV2602" s="12" t="s">
        <v>24</v>
      </c>
      <c r="AW2602" s="12" t="s">
        <v>37</v>
      </c>
      <c r="AX2602" s="12" t="s">
        <v>73</v>
      </c>
      <c r="AY2602" s="199" t="s">
        <v>187</v>
      </c>
    </row>
    <row r="2603" spans="2:65" s="13" customFormat="1">
      <c r="B2603" s="204"/>
      <c r="D2603" s="196" t="s">
        <v>196</v>
      </c>
      <c r="E2603" s="205" t="s">
        <v>5</v>
      </c>
      <c r="F2603" s="206" t="s">
        <v>2111</v>
      </c>
      <c r="H2603" s="207">
        <v>67.09</v>
      </c>
      <c r="I2603" s="208"/>
      <c r="L2603" s="204"/>
      <c r="M2603" s="209"/>
      <c r="N2603" s="210"/>
      <c r="O2603" s="210"/>
      <c r="P2603" s="210"/>
      <c r="Q2603" s="210"/>
      <c r="R2603" s="210"/>
      <c r="S2603" s="210"/>
      <c r="T2603" s="211"/>
      <c r="AT2603" s="205" t="s">
        <v>196</v>
      </c>
      <c r="AU2603" s="205" t="s">
        <v>80</v>
      </c>
      <c r="AV2603" s="13" t="s">
        <v>80</v>
      </c>
      <c r="AW2603" s="13" t="s">
        <v>37</v>
      </c>
      <c r="AX2603" s="13" t="s">
        <v>73</v>
      </c>
      <c r="AY2603" s="205" t="s">
        <v>187</v>
      </c>
    </row>
    <row r="2604" spans="2:65" s="12" customFormat="1">
      <c r="B2604" s="195"/>
      <c r="D2604" s="196" t="s">
        <v>196</v>
      </c>
      <c r="E2604" s="197" t="s">
        <v>5</v>
      </c>
      <c r="F2604" s="198" t="s">
        <v>2112</v>
      </c>
      <c r="H2604" s="199" t="s">
        <v>5</v>
      </c>
      <c r="I2604" s="200"/>
      <c r="L2604" s="195"/>
      <c r="M2604" s="201"/>
      <c r="N2604" s="202"/>
      <c r="O2604" s="202"/>
      <c r="P2604" s="202"/>
      <c r="Q2604" s="202"/>
      <c r="R2604" s="202"/>
      <c r="S2604" s="202"/>
      <c r="T2604" s="203"/>
      <c r="AT2604" s="199" t="s">
        <v>196</v>
      </c>
      <c r="AU2604" s="199" t="s">
        <v>80</v>
      </c>
      <c r="AV2604" s="12" t="s">
        <v>24</v>
      </c>
      <c r="AW2604" s="12" t="s">
        <v>37</v>
      </c>
      <c r="AX2604" s="12" t="s">
        <v>73</v>
      </c>
      <c r="AY2604" s="199" t="s">
        <v>187</v>
      </c>
    </row>
    <row r="2605" spans="2:65" s="13" customFormat="1">
      <c r="B2605" s="204"/>
      <c r="D2605" s="196" t="s">
        <v>196</v>
      </c>
      <c r="E2605" s="205" t="s">
        <v>5</v>
      </c>
      <c r="F2605" s="206" t="s">
        <v>2113</v>
      </c>
      <c r="H2605" s="207">
        <v>74.790000000000006</v>
      </c>
      <c r="I2605" s="208"/>
      <c r="L2605" s="204"/>
      <c r="M2605" s="209"/>
      <c r="N2605" s="210"/>
      <c r="O2605" s="210"/>
      <c r="P2605" s="210"/>
      <c r="Q2605" s="210"/>
      <c r="R2605" s="210"/>
      <c r="S2605" s="210"/>
      <c r="T2605" s="211"/>
      <c r="AT2605" s="205" t="s">
        <v>196</v>
      </c>
      <c r="AU2605" s="205" t="s">
        <v>80</v>
      </c>
      <c r="AV2605" s="13" t="s">
        <v>80</v>
      </c>
      <c r="AW2605" s="13" t="s">
        <v>37</v>
      </c>
      <c r="AX2605" s="13" t="s">
        <v>73</v>
      </c>
      <c r="AY2605" s="205" t="s">
        <v>187</v>
      </c>
    </row>
    <row r="2606" spans="2:65" s="14" customFormat="1">
      <c r="B2606" s="212"/>
      <c r="D2606" s="196" t="s">
        <v>196</v>
      </c>
      <c r="E2606" s="213" t="s">
        <v>5</v>
      </c>
      <c r="F2606" s="214" t="s">
        <v>201</v>
      </c>
      <c r="H2606" s="215">
        <v>141.88</v>
      </c>
      <c r="I2606" s="216"/>
      <c r="L2606" s="212"/>
      <c r="M2606" s="217"/>
      <c r="N2606" s="218"/>
      <c r="O2606" s="218"/>
      <c r="P2606" s="218"/>
      <c r="Q2606" s="218"/>
      <c r="R2606" s="218"/>
      <c r="S2606" s="218"/>
      <c r="T2606" s="219"/>
      <c r="AT2606" s="213" t="s">
        <v>196</v>
      </c>
      <c r="AU2606" s="213" t="s">
        <v>80</v>
      </c>
      <c r="AV2606" s="14" t="s">
        <v>202</v>
      </c>
      <c r="AW2606" s="14" t="s">
        <v>37</v>
      </c>
      <c r="AX2606" s="14" t="s">
        <v>73</v>
      </c>
      <c r="AY2606" s="213" t="s">
        <v>187</v>
      </c>
    </row>
    <row r="2607" spans="2:65" s="15" customFormat="1">
      <c r="B2607" s="220"/>
      <c r="D2607" s="221" t="s">
        <v>196</v>
      </c>
      <c r="E2607" s="222" t="s">
        <v>5</v>
      </c>
      <c r="F2607" s="223" t="s">
        <v>203</v>
      </c>
      <c r="H2607" s="224">
        <v>141.88</v>
      </c>
      <c r="I2607" s="225"/>
      <c r="L2607" s="220"/>
      <c r="M2607" s="226"/>
      <c r="N2607" s="227"/>
      <c r="O2607" s="227"/>
      <c r="P2607" s="227"/>
      <c r="Q2607" s="227"/>
      <c r="R2607" s="227"/>
      <c r="S2607" s="227"/>
      <c r="T2607" s="228"/>
      <c r="AT2607" s="229" t="s">
        <v>196</v>
      </c>
      <c r="AU2607" s="229" t="s">
        <v>80</v>
      </c>
      <c r="AV2607" s="15" t="s">
        <v>194</v>
      </c>
      <c r="AW2607" s="15" t="s">
        <v>37</v>
      </c>
      <c r="AX2607" s="15" t="s">
        <v>24</v>
      </c>
      <c r="AY2607" s="229" t="s">
        <v>187</v>
      </c>
    </row>
    <row r="2608" spans="2:65" s="1" customFormat="1" ht="22.5" customHeight="1">
      <c r="B2608" s="182"/>
      <c r="C2608" s="183" t="s">
        <v>2129</v>
      </c>
      <c r="D2608" s="183" t="s">
        <v>189</v>
      </c>
      <c r="E2608" s="184" t="s">
        <v>2130</v>
      </c>
      <c r="F2608" s="185" t="s">
        <v>2131</v>
      </c>
      <c r="G2608" s="186" t="s">
        <v>277</v>
      </c>
      <c r="H2608" s="187">
        <v>141.88</v>
      </c>
      <c r="I2608" s="188"/>
      <c r="J2608" s="189">
        <f>ROUND(I2608*H2608,2)</f>
        <v>0</v>
      </c>
      <c r="K2608" s="185" t="s">
        <v>193</v>
      </c>
      <c r="L2608" s="42"/>
      <c r="M2608" s="190" t="s">
        <v>5</v>
      </c>
      <c r="N2608" s="191" t="s">
        <v>44</v>
      </c>
      <c r="O2608" s="43"/>
      <c r="P2608" s="192">
        <f>O2608*H2608</f>
        <v>0</v>
      </c>
      <c r="Q2608" s="192">
        <v>2.9999999999999997E-4</v>
      </c>
      <c r="R2608" s="192">
        <f>Q2608*H2608</f>
        <v>4.2563999999999998E-2</v>
      </c>
      <c r="S2608" s="192">
        <v>0</v>
      </c>
      <c r="T2608" s="193">
        <f>S2608*H2608</f>
        <v>0</v>
      </c>
      <c r="AR2608" s="25" t="s">
        <v>126</v>
      </c>
      <c r="AT2608" s="25" t="s">
        <v>189</v>
      </c>
      <c r="AU2608" s="25" t="s">
        <v>80</v>
      </c>
      <c r="AY2608" s="25" t="s">
        <v>187</v>
      </c>
      <c r="BE2608" s="194">
        <f>IF(N2608="základní",J2608,0)</f>
        <v>0</v>
      </c>
      <c r="BF2608" s="194">
        <f>IF(N2608="snížená",J2608,0)</f>
        <v>0</v>
      </c>
      <c r="BG2608" s="194">
        <f>IF(N2608="zákl. přenesená",J2608,0)</f>
        <v>0</v>
      </c>
      <c r="BH2608" s="194">
        <f>IF(N2608="sníž. přenesená",J2608,0)</f>
        <v>0</v>
      </c>
      <c r="BI2608" s="194">
        <f>IF(N2608="nulová",J2608,0)</f>
        <v>0</v>
      </c>
      <c r="BJ2608" s="25" t="s">
        <v>24</v>
      </c>
      <c r="BK2608" s="194">
        <f>ROUND(I2608*H2608,2)</f>
        <v>0</v>
      </c>
      <c r="BL2608" s="25" t="s">
        <v>126</v>
      </c>
      <c r="BM2608" s="25" t="s">
        <v>2132</v>
      </c>
    </row>
    <row r="2609" spans="2:65" s="12" customFormat="1">
      <c r="B2609" s="195"/>
      <c r="D2609" s="196" t="s">
        <v>196</v>
      </c>
      <c r="E2609" s="197" t="s">
        <v>5</v>
      </c>
      <c r="F2609" s="198" t="s">
        <v>2133</v>
      </c>
      <c r="H2609" s="199" t="s">
        <v>5</v>
      </c>
      <c r="I2609" s="200"/>
      <c r="L2609" s="195"/>
      <c r="M2609" s="201"/>
      <c r="N2609" s="202"/>
      <c r="O2609" s="202"/>
      <c r="P2609" s="202"/>
      <c r="Q2609" s="202"/>
      <c r="R2609" s="202"/>
      <c r="S2609" s="202"/>
      <c r="T2609" s="203"/>
      <c r="AT2609" s="199" t="s">
        <v>196</v>
      </c>
      <c r="AU2609" s="199" t="s">
        <v>80</v>
      </c>
      <c r="AV2609" s="12" t="s">
        <v>24</v>
      </c>
      <c r="AW2609" s="12" t="s">
        <v>37</v>
      </c>
      <c r="AX2609" s="12" t="s">
        <v>73</v>
      </c>
      <c r="AY2609" s="199" t="s">
        <v>187</v>
      </c>
    </row>
    <row r="2610" spans="2:65" s="12" customFormat="1">
      <c r="B2610" s="195"/>
      <c r="D2610" s="196" t="s">
        <v>196</v>
      </c>
      <c r="E2610" s="197" t="s">
        <v>5</v>
      </c>
      <c r="F2610" s="198" t="s">
        <v>479</v>
      </c>
      <c r="H2610" s="199" t="s">
        <v>5</v>
      </c>
      <c r="I2610" s="200"/>
      <c r="L2610" s="195"/>
      <c r="M2610" s="201"/>
      <c r="N2610" s="202"/>
      <c r="O2610" s="202"/>
      <c r="P2610" s="202"/>
      <c r="Q2610" s="202"/>
      <c r="R2610" s="202"/>
      <c r="S2610" s="202"/>
      <c r="T2610" s="203"/>
      <c r="AT2610" s="199" t="s">
        <v>196</v>
      </c>
      <c r="AU2610" s="199" t="s">
        <v>80</v>
      </c>
      <c r="AV2610" s="12" t="s">
        <v>24</v>
      </c>
      <c r="AW2610" s="12" t="s">
        <v>37</v>
      </c>
      <c r="AX2610" s="12" t="s">
        <v>73</v>
      </c>
      <c r="AY2610" s="199" t="s">
        <v>187</v>
      </c>
    </row>
    <row r="2611" spans="2:65" s="12" customFormat="1">
      <c r="B2611" s="195"/>
      <c r="D2611" s="196" t="s">
        <v>196</v>
      </c>
      <c r="E2611" s="197" t="s">
        <v>5</v>
      </c>
      <c r="F2611" s="198" t="s">
        <v>2110</v>
      </c>
      <c r="H2611" s="199" t="s">
        <v>5</v>
      </c>
      <c r="I2611" s="200"/>
      <c r="L2611" s="195"/>
      <c r="M2611" s="201"/>
      <c r="N2611" s="202"/>
      <c r="O2611" s="202"/>
      <c r="P2611" s="202"/>
      <c r="Q2611" s="202"/>
      <c r="R2611" s="202"/>
      <c r="S2611" s="202"/>
      <c r="T2611" s="203"/>
      <c r="AT2611" s="199" t="s">
        <v>196</v>
      </c>
      <c r="AU2611" s="199" t="s">
        <v>80</v>
      </c>
      <c r="AV2611" s="12" t="s">
        <v>24</v>
      </c>
      <c r="AW2611" s="12" t="s">
        <v>37</v>
      </c>
      <c r="AX2611" s="12" t="s">
        <v>73</v>
      </c>
      <c r="AY2611" s="199" t="s">
        <v>187</v>
      </c>
    </row>
    <row r="2612" spans="2:65" s="13" customFormat="1">
      <c r="B2612" s="204"/>
      <c r="D2612" s="196" t="s">
        <v>196</v>
      </c>
      <c r="E2612" s="205" t="s">
        <v>5</v>
      </c>
      <c r="F2612" s="206" t="s">
        <v>2111</v>
      </c>
      <c r="H2612" s="207">
        <v>67.09</v>
      </c>
      <c r="I2612" s="208"/>
      <c r="L2612" s="204"/>
      <c r="M2612" s="209"/>
      <c r="N2612" s="210"/>
      <c r="O2612" s="210"/>
      <c r="P2612" s="210"/>
      <c r="Q2612" s="210"/>
      <c r="R2612" s="210"/>
      <c r="S2612" s="210"/>
      <c r="T2612" s="211"/>
      <c r="AT2612" s="205" t="s">
        <v>196</v>
      </c>
      <c r="AU2612" s="205" t="s">
        <v>80</v>
      </c>
      <c r="AV2612" s="13" t="s">
        <v>80</v>
      </c>
      <c r="AW2612" s="13" t="s">
        <v>37</v>
      </c>
      <c r="AX2612" s="13" t="s">
        <v>73</v>
      </c>
      <c r="AY2612" s="205" t="s">
        <v>187</v>
      </c>
    </row>
    <row r="2613" spans="2:65" s="12" customFormat="1">
      <c r="B2613" s="195"/>
      <c r="D2613" s="196" t="s">
        <v>196</v>
      </c>
      <c r="E2613" s="197" t="s">
        <v>5</v>
      </c>
      <c r="F2613" s="198" t="s">
        <v>2112</v>
      </c>
      <c r="H2613" s="199" t="s">
        <v>5</v>
      </c>
      <c r="I2613" s="200"/>
      <c r="L2613" s="195"/>
      <c r="M2613" s="201"/>
      <c r="N2613" s="202"/>
      <c r="O2613" s="202"/>
      <c r="P2613" s="202"/>
      <c r="Q2613" s="202"/>
      <c r="R2613" s="202"/>
      <c r="S2613" s="202"/>
      <c r="T2613" s="203"/>
      <c r="AT2613" s="199" t="s">
        <v>196</v>
      </c>
      <c r="AU2613" s="199" t="s">
        <v>80</v>
      </c>
      <c r="AV2613" s="12" t="s">
        <v>24</v>
      </c>
      <c r="AW2613" s="12" t="s">
        <v>37</v>
      </c>
      <c r="AX2613" s="12" t="s">
        <v>73</v>
      </c>
      <c r="AY2613" s="199" t="s">
        <v>187</v>
      </c>
    </row>
    <row r="2614" spans="2:65" s="13" customFormat="1">
      <c r="B2614" s="204"/>
      <c r="D2614" s="196" t="s">
        <v>196</v>
      </c>
      <c r="E2614" s="205" t="s">
        <v>5</v>
      </c>
      <c r="F2614" s="206" t="s">
        <v>2113</v>
      </c>
      <c r="H2614" s="207">
        <v>74.790000000000006</v>
      </c>
      <c r="I2614" s="208"/>
      <c r="L2614" s="204"/>
      <c r="M2614" s="209"/>
      <c r="N2614" s="210"/>
      <c r="O2614" s="210"/>
      <c r="P2614" s="210"/>
      <c r="Q2614" s="210"/>
      <c r="R2614" s="210"/>
      <c r="S2614" s="210"/>
      <c r="T2614" s="211"/>
      <c r="AT2614" s="205" t="s">
        <v>196</v>
      </c>
      <c r="AU2614" s="205" t="s">
        <v>80</v>
      </c>
      <c r="AV2614" s="13" t="s">
        <v>80</v>
      </c>
      <c r="AW2614" s="13" t="s">
        <v>37</v>
      </c>
      <c r="AX2614" s="13" t="s">
        <v>73</v>
      </c>
      <c r="AY2614" s="205" t="s">
        <v>187</v>
      </c>
    </row>
    <row r="2615" spans="2:65" s="14" customFormat="1">
      <c r="B2615" s="212"/>
      <c r="D2615" s="196" t="s">
        <v>196</v>
      </c>
      <c r="E2615" s="213" t="s">
        <v>5</v>
      </c>
      <c r="F2615" s="214" t="s">
        <v>201</v>
      </c>
      <c r="H2615" s="215">
        <v>141.88</v>
      </c>
      <c r="I2615" s="216"/>
      <c r="L2615" s="212"/>
      <c r="M2615" s="217"/>
      <c r="N2615" s="218"/>
      <c r="O2615" s="218"/>
      <c r="P2615" s="218"/>
      <c r="Q2615" s="218"/>
      <c r="R2615" s="218"/>
      <c r="S2615" s="218"/>
      <c r="T2615" s="219"/>
      <c r="AT2615" s="213" t="s">
        <v>196</v>
      </c>
      <c r="AU2615" s="213" t="s">
        <v>80</v>
      </c>
      <c r="AV2615" s="14" t="s">
        <v>202</v>
      </c>
      <c r="AW2615" s="14" t="s">
        <v>37</v>
      </c>
      <c r="AX2615" s="14" t="s">
        <v>73</v>
      </c>
      <c r="AY2615" s="213" t="s">
        <v>187</v>
      </c>
    </row>
    <row r="2616" spans="2:65" s="15" customFormat="1">
      <c r="B2616" s="220"/>
      <c r="D2616" s="221" t="s">
        <v>196</v>
      </c>
      <c r="E2616" s="222" t="s">
        <v>5</v>
      </c>
      <c r="F2616" s="223" t="s">
        <v>203</v>
      </c>
      <c r="H2616" s="224">
        <v>141.88</v>
      </c>
      <c r="I2616" s="225"/>
      <c r="L2616" s="220"/>
      <c r="M2616" s="226"/>
      <c r="N2616" s="227"/>
      <c r="O2616" s="227"/>
      <c r="P2616" s="227"/>
      <c r="Q2616" s="227"/>
      <c r="R2616" s="227"/>
      <c r="S2616" s="227"/>
      <c r="T2616" s="228"/>
      <c r="AT2616" s="229" t="s">
        <v>196</v>
      </c>
      <c r="AU2616" s="229" t="s">
        <v>80</v>
      </c>
      <c r="AV2616" s="15" t="s">
        <v>194</v>
      </c>
      <c r="AW2616" s="15" t="s">
        <v>37</v>
      </c>
      <c r="AX2616" s="15" t="s">
        <v>24</v>
      </c>
      <c r="AY2616" s="229" t="s">
        <v>187</v>
      </c>
    </row>
    <row r="2617" spans="2:65" s="1" customFormat="1" ht="44.25" customHeight="1">
      <c r="B2617" s="182"/>
      <c r="C2617" s="230" t="s">
        <v>2134</v>
      </c>
      <c r="D2617" s="230" t="s">
        <v>269</v>
      </c>
      <c r="E2617" s="231" t="s">
        <v>2135</v>
      </c>
      <c r="F2617" s="232" t="s">
        <v>2136</v>
      </c>
      <c r="G2617" s="233" t="s">
        <v>277</v>
      </c>
      <c r="H2617" s="234">
        <v>156.06800000000001</v>
      </c>
      <c r="I2617" s="235"/>
      <c r="J2617" s="236">
        <f>ROUND(I2617*H2617,2)</f>
        <v>0</v>
      </c>
      <c r="K2617" s="232" t="s">
        <v>193</v>
      </c>
      <c r="L2617" s="237"/>
      <c r="M2617" s="238" t="s">
        <v>5</v>
      </c>
      <c r="N2617" s="239" t="s">
        <v>44</v>
      </c>
      <c r="O2617" s="43"/>
      <c r="P2617" s="192">
        <f>O2617*H2617</f>
        <v>0</v>
      </c>
      <c r="Q2617" s="192">
        <v>3.2000000000000002E-3</v>
      </c>
      <c r="R2617" s="192">
        <f>Q2617*H2617</f>
        <v>0.49941760000000007</v>
      </c>
      <c r="S2617" s="192">
        <v>0</v>
      </c>
      <c r="T2617" s="193">
        <f>S2617*H2617</f>
        <v>0</v>
      </c>
      <c r="AR2617" s="25" t="s">
        <v>395</v>
      </c>
      <c r="AT2617" s="25" t="s">
        <v>269</v>
      </c>
      <c r="AU2617" s="25" t="s">
        <v>80</v>
      </c>
      <c r="AY2617" s="25" t="s">
        <v>187</v>
      </c>
      <c r="BE2617" s="194">
        <f>IF(N2617="základní",J2617,0)</f>
        <v>0</v>
      </c>
      <c r="BF2617" s="194">
        <f>IF(N2617="snížená",J2617,0)</f>
        <v>0</v>
      </c>
      <c r="BG2617" s="194">
        <f>IF(N2617="zákl. přenesená",J2617,0)</f>
        <v>0</v>
      </c>
      <c r="BH2617" s="194">
        <f>IF(N2617="sníž. přenesená",J2617,0)</f>
        <v>0</v>
      </c>
      <c r="BI2617" s="194">
        <f>IF(N2617="nulová",J2617,0)</f>
        <v>0</v>
      </c>
      <c r="BJ2617" s="25" t="s">
        <v>24</v>
      </c>
      <c r="BK2617" s="194">
        <f>ROUND(I2617*H2617,2)</f>
        <v>0</v>
      </c>
      <c r="BL2617" s="25" t="s">
        <v>126</v>
      </c>
      <c r="BM2617" s="25" t="s">
        <v>2137</v>
      </c>
    </row>
    <row r="2618" spans="2:65" s="1" customFormat="1" ht="27">
      <c r="B2618" s="42"/>
      <c r="D2618" s="196" t="s">
        <v>417</v>
      </c>
      <c r="F2618" s="243" t="s">
        <v>2138</v>
      </c>
      <c r="I2618" s="244"/>
      <c r="L2618" s="42"/>
      <c r="M2618" s="245"/>
      <c r="N2618" s="43"/>
      <c r="O2618" s="43"/>
      <c r="P2618" s="43"/>
      <c r="Q2618" s="43"/>
      <c r="R2618" s="43"/>
      <c r="S2618" s="43"/>
      <c r="T2618" s="71"/>
      <c r="AT2618" s="25" t="s">
        <v>417</v>
      </c>
      <c r="AU2618" s="25" t="s">
        <v>80</v>
      </c>
    </row>
    <row r="2619" spans="2:65" s="12" customFormat="1">
      <c r="B2619" s="195"/>
      <c r="D2619" s="196" t="s">
        <v>196</v>
      </c>
      <c r="E2619" s="197" t="s">
        <v>5</v>
      </c>
      <c r="F2619" s="198" t="s">
        <v>300</v>
      </c>
      <c r="H2619" s="199" t="s">
        <v>5</v>
      </c>
      <c r="I2619" s="200"/>
      <c r="L2619" s="195"/>
      <c r="M2619" s="201"/>
      <c r="N2619" s="202"/>
      <c r="O2619" s="202"/>
      <c r="P2619" s="202"/>
      <c r="Q2619" s="202"/>
      <c r="R2619" s="202"/>
      <c r="S2619" s="202"/>
      <c r="T2619" s="203"/>
      <c r="AT2619" s="199" t="s">
        <v>196</v>
      </c>
      <c r="AU2619" s="199" t="s">
        <v>80</v>
      </c>
      <c r="AV2619" s="12" t="s">
        <v>24</v>
      </c>
      <c r="AW2619" s="12" t="s">
        <v>37</v>
      </c>
      <c r="AX2619" s="12" t="s">
        <v>73</v>
      </c>
      <c r="AY2619" s="199" t="s">
        <v>187</v>
      </c>
    </row>
    <row r="2620" spans="2:65" s="13" customFormat="1">
      <c r="B2620" s="204"/>
      <c r="D2620" s="196" t="s">
        <v>196</v>
      </c>
      <c r="E2620" s="205" t="s">
        <v>5</v>
      </c>
      <c r="F2620" s="206" t="s">
        <v>2139</v>
      </c>
      <c r="H2620" s="207">
        <v>156.06800000000001</v>
      </c>
      <c r="I2620" s="208"/>
      <c r="L2620" s="204"/>
      <c r="M2620" s="209"/>
      <c r="N2620" s="210"/>
      <c r="O2620" s="210"/>
      <c r="P2620" s="210"/>
      <c r="Q2620" s="210"/>
      <c r="R2620" s="210"/>
      <c r="S2620" s="210"/>
      <c r="T2620" s="211"/>
      <c r="AT2620" s="205" t="s">
        <v>196</v>
      </c>
      <c r="AU2620" s="205" t="s">
        <v>80</v>
      </c>
      <c r="AV2620" s="13" t="s">
        <v>80</v>
      </c>
      <c r="AW2620" s="13" t="s">
        <v>37</v>
      </c>
      <c r="AX2620" s="13" t="s">
        <v>73</v>
      </c>
      <c r="AY2620" s="205" t="s">
        <v>187</v>
      </c>
    </row>
    <row r="2621" spans="2:65" s="14" customFormat="1">
      <c r="B2621" s="212"/>
      <c r="D2621" s="196" t="s">
        <v>196</v>
      </c>
      <c r="E2621" s="213" t="s">
        <v>5</v>
      </c>
      <c r="F2621" s="214" t="s">
        <v>201</v>
      </c>
      <c r="H2621" s="215">
        <v>156.06800000000001</v>
      </c>
      <c r="I2621" s="216"/>
      <c r="L2621" s="212"/>
      <c r="M2621" s="217"/>
      <c r="N2621" s="218"/>
      <c r="O2621" s="218"/>
      <c r="P2621" s="218"/>
      <c r="Q2621" s="218"/>
      <c r="R2621" s="218"/>
      <c r="S2621" s="218"/>
      <c r="T2621" s="219"/>
      <c r="AT2621" s="213" t="s">
        <v>196</v>
      </c>
      <c r="AU2621" s="213" t="s">
        <v>80</v>
      </c>
      <c r="AV2621" s="14" t="s">
        <v>202</v>
      </c>
      <c r="AW2621" s="14" t="s">
        <v>37</v>
      </c>
      <c r="AX2621" s="14" t="s">
        <v>73</v>
      </c>
      <c r="AY2621" s="213" t="s">
        <v>187</v>
      </c>
    </row>
    <row r="2622" spans="2:65" s="15" customFormat="1">
      <c r="B2622" s="220"/>
      <c r="D2622" s="221" t="s">
        <v>196</v>
      </c>
      <c r="E2622" s="222" t="s">
        <v>5</v>
      </c>
      <c r="F2622" s="223" t="s">
        <v>203</v>
      </c>
      <c r="H2622" s="224">
        <v>156.06800000000001</v>
      </c>
      <c r="I2622" s="225"/>
      <c r="L2622" s="220"/>
      <c r="M2622" s="226"/>
      <c r="N2622" s="227"/>
      <c r="O2622" s="227"/>
      <c r="P2622" s="227"/>
      <c r="Q2622" s="227"/>
      <c r="R2622" s="227"/>
      <c r="S2622" s="227"/>
      <c r="T2622" s="228"/>
      <c r="AT2622" s="229" t="s">
        <v>196</v>
      </c>
      <c r="AU2622" s="229" t="s">
        <v>80</v>
      </c>
      <c r="AV2622" s="15" t="s">
        <v>194</v>
      </c>
      <c r="AW2622" s="15" t="s">
        <v>37</v>
      </c>
      <c r="AX2622" s="15" t="s">
        <v>24</v>
      </c>
      <c r="AY2622" s="229" t="s">
        <v>187</v>
      </c>
    </row>
    <row r="2623" spans="2:65" s="1" customFormat="1" ht="22.5" customHeight="1">
      <c r="B2623" s="182"/>
      <c r="C2623" s="183" t="s">
        <v>2140</v>
      </c>
      <c r="D2623" s="183" t="s">
        <v>189</v>
      </c>
      <c r="E2623" s="184" t="s">
        <v>2141</v>
      </c>
      <c r="F2623" s="185" t="s">
        <v>2142</v>
      </c>
      <c r="G2623" s="186" t="s">
        <v>305</v>
      </c>
      <c r="H2623" s="187">
        <v>0</v>
      </c>
      <c r="I2623" s="188"/>
      <c r="J2623" s="189">
        <f>ROUND(I2623*H2623,2)</f>
        <v>0</v>
      </c>
      <c r="K2623" s="185" t="s">
        <v>193</v>
      </c>
      <c r="L2623" s="42"/>
      <c r="M2623" s="190" t="s">
        <v>5</v>
      </c>
      <c r="N2623" s="191" t="s">
        <v>44</v>
      </c>
      <c r="O2623" s="43"/>
      <c r="P2623" s="192">
        <f>O2623*H2623</f>
        <v>0</v>
      </c>
      <c r="Q2623" s="192">
        <v>2.0000000000000002E-5</v>
      </c>
      <c r="R2623" s="192">
        <f>Q2623*H2623</f>
        <v>0</v>
      </c>
      <c r="S2623" s="192">
        <v>0</v>
      </c>
      <c r="T2623" s="193">
        <f>S2623*H2623</f>
        <v>0</v>
      </c>
      <c r="AR2623" s="25" t="s">
        <v>126</v>
      </c>
      <c r="AT2623" s="25" t="s">
        <v>189</v>
      </c>
      <c r="AU2623" s="25" t="s">
        <v>80</v>
      </c>
      <c r="AY2623" s="25" t="s">
        <v>187</v>
      </c>
      <c r="BE2623" s="194">
        <f>IF(N2623="základní",J2623,0)</f>
        <v>0</v>
      </c>
      <c r="BF2623" s="194">
        <f>IF(N2623="snížená",J2623,0)</f>
        <v>0</v>
      </c>
      <c r="BG2623" s="194">
        <f>IF(N2623="zákl. přenesená",J2623,0)</f>
        <v>0</v>
      </c>
      <c r="BH2623" s="194">
        <f>IF(N2623="sníž. přenesená",J2623,0)</f>
        <v>0</v>
      </c>
      <c r="BI2623" s="194">
        <f>IF(N2623="nulová",J2623,0)</f>
        <v>0</v>
      </c>
      <c r="BJ2623" s="25" t="s">
        <v>24</v>
      </c>
      <c r="BK2623" s="194">
        <f>ROUND(I2623*H2623,2)</f>
        <v>0</v>
      </c>
      <c r="BL2623" s="25" t="s">
        <v>126</v>
      </c>
      <c r="BM2623" s="25" t="s">
        <v>2143</v>
      </c>
    </row>
    <row r="2624" spans="2:65" s="1" customFormat="1" ht="31.5" customHeight="1">
      <c r="B2624" s="182"/>
      <c r="C2624" s="230" t="s">
        <v>2144</v>
      </c>
      <c r="D2624" s="230" t="s">
        <v>269</v>
      </c>
      <c r="E2624" s="231" t="s">
        <v>2145</v>
      </c>
      <c r="F2624" s="232" t="s">
        <v>2146</v>
      </c>
      <c r="G2624" s="233" t="s">
        <v>305</v>
      </c>
      <c r="H2624" s="234">
        <v>0</v>
      </c>
      <c r="I2624" s="235"/>
      <c r="J2624" s="236">
        <f>ROUND(I2624*H2624,2)</f>
        <v>0</v>
      </c>
      <c r="K2624" s="232" t="s">
        <v>193</v>
      </c>
      <c r="L2624" s="237"/>
      <c r="M2624" s="238" t="s">
        <v>5</v>
      </c>
      <c r="N2624" s="239" t="s">
        <v>44</v>
      </c>
      <c r="O2624" s="43"/>
      <c r="P2624" s="192">
        <f>O2624*H2624</f>
        <v>0</v>
      </c>
      <c r="Q2624" s="192">
        <v>3.5E-4</v>
      </c>
      <c r="R2624" s="192">
        <f>Q2624*H2624</f>
        <v>0</v>
      </c>
      <c r="S2624" s="192">
        <v>0</v>
      </c>
      <c r="T2624" s="193">
        <f>S2624*H2624</f>
        <v>0</v>
      </c>
      <c r="AR2624" s="25" t="s">
        <v>395</v>
      </c>
      <c r="AT2624" s="25" t="s">
        <v>269</v>
      </c>
      <c r="AU2624" s="25" t="s">
        <v>80</v>
      </c>
      <c r="AY2624" s="25" t="s">
        <v>187</v>
      </c>
      <c r="BE2624" s="194">
        <f>IF(N2624="základní",J2624,0)</f>
        <v>0</v>
      </c>
      <c r="BF2624" s="194">
        <f>IF(N2624="snížená",J2624,0)</f>
        <v>0</v>
      </c>
      <c r="BG2624" s="194">
        <f>IF(N2624="zákl. přenesená",J2624,0)</f>
        <v>0</v>
      </c>
      <c r="BH2624" s="194">
        <f>IF(N2624="sníž. přenesená",J2624,0)</f>
        <v>0</v>
      </c>
      <c r="BI2624" s="194">
        <f>IF(N2624="nulová",J2624,0)</f>
        <v>0</v>
      </c>
      <c r="BJ2624" s="25" t="s">
        <v>24</v>
      </c>
      <c r="BK2624" s="194">
        <f>ROUND(I2624*H2624,2)</f>
        <v>0</v>
      </c>
      <c r="BL2624" s="25" t="s">
        <v>126</v>
      </c>
      <c r="BM2624" s="25" t="s">
        <v>2147</v>
      </c>
    </row>
    <row r="2625" spans="2:65" s="1" customFormat="1" ht="22.5" customHeight="1">
      <c r="B2625" s="182"/>
      <c r="C2625" s="183" t="s">
        <v>2148</v>
      </c>
      <c r="D2625" s="183" t="s">
        <v>189</v>
      </c>
      <c r="E2625" s="184" t="s">
        <v>2149</v>
      </c>
      <c r="F2625" s="185" t="s">
        <v>2150</v>
      </c>
      <c r="G2625" s="186" t="s">
        <v>305</v>
      </c>
      <c r="H2625" s="187">
        <v>0</v>
      </c>
      <c r="I2625" s="188"/>
      <c r="J2625" s="189">
        <f>ROUND(I2625*H2625,2)</f>
        <v>0</v>
      </c>
      <c r="K2625" s="185" t="s">
        <v>193</v>
      </c>
      <c r="L2625" s="42"/>
      <c r="M2625" s="190" t="s">
        <v>5</v>
      </c>
      <c r="N2625" s="191" t="s">
        <v>44</v>
      </c>
      <c r="O2625" s="43"/>
      <c r="P2625" s="192">
        <f>O2625*H2625</f>
        <v>0</v>
      </c>
      <c r="Q2625" s="192">
        <v>3.0000000000000001E-5</v>
      </c>
      <c r="R2625" s="192">
        <f>Q2625*H2625</f>
        <v>0</v>
      </c>
      <c r="S2625" s="192">
        <v>0</v>
      </c>
      <c r="T2625" s="193">
        <f>S2625*H2625</f>
        <v>0</v>
      </c>
      <c r="AR2625" s="25" t="s">
        <v>126</v>
      </c>
      <c r="AT2625" s="25" t="s">
        <v>189</v>
      </c>
      <c r="AU2625" s="25" t="s">
        <v>80</v>
      </c>
      <c r="AY2625" s="25" t="s">
        <v>187</v>
      </c>
      <c r="BE2625" s="194">
        <f>IF(N2625="základní",J2625,0)</f>
        <v>0</v>
      </c>
      <c r="BF2625" s="194">
        <f>IF(N2625="snížená",J2625,0)</f>
        <v>0</v>
      </c>
      <c r="BG2625" s="194">
        <f>IF(N2625="zákl. přenesená",J2625,0)</f>
        <v>0</v>
      </c>
      <c r="BH2625" s="194">
        <f>IF(N2625="sníž. přenesená",J2625,0)</f>
        <v>0</v>
      </c>
      <c r="BI2625" s="194">
        <f>IF(N2625="nulová",J2625,0)</f>
        <v>0</v>
      </c>
      <c r="BJ2625" s="25" t="s">
        <v>24</v>
      </c>
      <c r="BK2625" s="194">
        <f>ROUND(I2625*H2625,2)</f>
        <v>0</v>
      </c>
      <c r="BL2625" s="25" t="s">
        <v>126</v>
      </c>
      <c r="BM2625" s="25" t="s">
        <v>2151</v>
      </c>
    </row>
    <row r="2626" spans="2:65" s="1" customFormat="1" ht="22.5" customHeight="1">
      <c r="B2626" s="182"/>
      <c r="C2626" s="183" t="s">
        <v>2152</v>
      </c>
      <c r="D2626" s="183" t="s">
        <v>189</v>
      </c>
      <c r="E2626" s="184" t="s">
        <v>2153</v>
      </c>
      <c r="F2626" s="185" t="s">
        <v>2154</v>
      </c>
      <c r="G2626" s="186" t="s">
        <v>277</v>
      </c>
      <c r="H2626" s="187">
        <v>141.88</v>
      </c>
      <c r="I2626" s="188"/>
      <c r="J2626" s="189">
        <f>ROUND(I2626*H2626,2)</f>
        <v>0</v>
      </c>
      <c r="K2626" s="185" t="s">
        <v>193</v>
      </c>
      <c r="L2626" s="42"/>
      <c r="M2626" s="190" t="s">
        <v>5</v>
      </c>
      <c r="N2626" s="191" t="s">
        <v>44</v>
      </c>
      <c r="O2626" s="43"/>
      <c r="P2626" s="192">
        <f>O2626*H2626</f>
        <v>0</v>
      </c>
      <c r="Q2626" s="192">
        <v>3.0000000000000001E-5</v>
      </c>
      <c r="R2626" s="192">
        <f>Q2626*H2626</f>
        <v>4.2563999999999996E-3</v>
      </c>
      <c r="S2626" s="192">
        <v>0</v>
      </c>
      <c r="T2626" s="193">
        <f>S2626*H2626</f>
        <v>0</v>
      </c>
      <c r="AR2626" s="25" t="s">
        <v>126</v>
      </c>
      <c r="AT2626" s="25" t="s">
        <v>189</v>
      </c>
      <c r="AU2626" s="25" t="s">
        <v>80</v>
      </c>
      <c r="AY2626" s="25" t="s">
        <v>187</v>
      </c>
      <c r="BE2626" s="194">
        <f>IF(N2626="základní",J2626,0)</f>
        <v>0</v>
      </c>
      <c r="BF2626" s="194">
        <f>IF(N2626="snížená",J2626,0)</f>
        <v>0</v>
      </c>
      <c r="BG2626" s="194">
        <f>IF(N2626="zákl. přenesená",J2626,0)</f>
        <v>0</v>
      </c>
      <c r="BH2626" s="194">
        <f>IF(N2626="sníž. přenesená",J2626,0)</f>
        <v>0</v>
      </c>
      <c r="BI2626" s="194">
        <f>IF(N2626="nulová",J2626,0)</f>
        <v>0</v>
      </c>
      <c r="BJ2626" s="25" t="s">
        <v>24</v>
      </c>
      <c r="BK2626" s="194">
        <f>ROUND(I2626*H2626,2)</f>
        <v>0</v>
      </c>
      <c r="BL2626" s="25" t="s">
        <v>126</v>
      </c>
      <c r="BM2626" s="25" t="s">
        <v>2155</v>
      </c>
    </row>
    <row r="2627" spans="2:65" s="12" customFormat="1">
      <c r="B2627" s="195"/>
      <c r="D2627" s="196" t="s">
        <v>196</v>
      </c>
      <c r="E2627" s="197" t="s">
        <v>5</v>
      </c>
      <c r="F2627" s="198" t="s">
        <v>2156</v>
      </c>
      <c r="H2627" s="199" t="s">
        <v>5</v>
      </c>
      <c r="I2627" s="200"/>
      <c r="L2627" s="195"/>
      <c r="M2627" s="201"/>
      <c r="N2627" s="202"/>
      <c r="O2627" s="202"/>
      <c r="P2627" s="202"/>
      <c r="Q2627" s="202"/>
      <c r="R2627" s="202"/>
      <c r="S2627" s="202"/>
      <c r="T2627" s="203"/>
      <c r="AT2627" s="199" t="s">
        <v>196</v>
      </c>
      <c r="AU2627" s="199" t="s">
        <v>80</v>
      </c>
      <c r="AV2627" s="12" t="s">
        <v>24</v>
      </c>
      <c r="AW2627" s="12" t="s">
        <v>37</v>
      </c>
      <c r="AX2627" s="12" t="s">
        <v>73</v>
      </c>
      <c r="AY2627" s="199" t="s">
        <v>187</v>
      </c>
    </row>
    <row r="2628" spans="2:65" s="12" customFormat="1">
      <c r="B2628" s="195"/>
      <c r="D2628" s="196" t="s">
        <v>196</v>
      </c>
      <c r="E2628" s="197" t="s">
        <v>5</v>
      </c>
      <c r="F2628" s="198" t="s">
        <v>479</v>
      </c>
      <c r="H2628" s="199" t="s">
        <v>5</v>
      </c>
      <c r="I2628" s="200"/>
      <c r="L2628" s="195"/>
      <c r="M2628" s="201"/>
      <c r="N2628" s="202"/>
      <c r="O2628" s="202"/>
      <c r="P2628" s="202"/>
      <c r="Q2628" s="202"/>
      <c r="R2628" s="202"/>
      <c r="S2628" s="202"/>
      <c r="T2628" s="203"/>
      <c r="AT2628" s="199" t="s">
        <v>196</v>
      </c>
      <c r="AU2628" s="199" t="s">
        <v>80</v>
      </c>
      <c r="AV2628" s="12" t="s">
        <v>24</v>
      </c>
      <c r="AW2628" s="12" t="s">
        <v>37</v>
      </c>
      <c r="AX2628" s="12" t="s">
        <v>73</v>
      </c>
      <c r="AY2628" s="199" t="s">
        <v>187</v>
      </c>
    </row>
    <row r="2629" spans="2:65" s="12" customFormat="1">
      <c r="B2629" s="195"/>
      <c r="D2629" s="196" t="s">
        <v>196</v>
      </c>
      <c r="E2629" s="197" t="s">
        <v>5</v>
      </c>
      <c r="F2629" s="198" t="s">
        <v>2110</v>
      </c>
      <c r="H2629" s="199" t="s">
        <v>5</v>
      </c>
      <c r="I2629" s="200"/>
      <c r="L2629" s="195"/>
      <c r="M2629" s="201"/>
      <c r="N2629" s="202"/>
      <c r="O2629" s="202"/>
      <c r="P2629" s="202"/>
      <c r="Q2629" s="202"/>
      <c r="R2629" s="202"/>
      <c r="S2629" s="202"/>
      <c r="T2629" s="203"/>
      <c r="AT2629" s="199" t="s">
        <v>196</v>
      </c>
      <c r="AU2629" s="199" t="s">
        <v>80</v>
      </c>
      <c r="AV2629" s="12" t="s">
        <v>24</v>
      </c>
      <c r="AW2629" s="12" t="s">
        <v>37</v>
      </c>
      <c r="AX2629" s="12" t="s">
        <v>73</v>
      </c>
      <c r="AY2629" s="199" t="s">
        <v>187</v>
      </c>
    </row>
    <row r="2630" spans="2:65" s="13" customFormat="1">
      <c r="B2630" s="204"/>
      <c r="D2630" s="196" t="s">
        <v>196</v>
      </c>
      <c r="E2630" s="205" t="s">
        <v>5</v>
      </c>
      <c r="F2630" s="206" t="s">
        <v>2111</v>
      </c>
      <c r="H2630" s="207">
        <v>67.09</v>
      </c>
      <c r="I2630" s="208"/>
      <c r="L2630" s="204"/>
      <c r="M2630" s="209"/>
      <c r="N2630" s="210"/>
      <c r="O2630" s="210"/>
      <c r="P2630" s="210"/>
      <c r="Q2630" s="210"/>
      <c r="R2630" s="210"/>
      <c r="S2630" s="210"/>
      <c r="T2630" s="211"/>
      <c r="AT2630" s="205" t="s">
        <v>196</v>
      </c>
      <c r="AU2630" s="205" t="s">
        <v>80</v>
      </c>
      <c r="AV2630" s="13" t="s">
        <v>80</v>
      </c>
      <c r="AW2630" s="13" t="s">
        <v>37</v>
      </c>
      <c r="AX2630" s="13" t="s">
        <v>73</v>
      </c>
      <c r="AY2630" s="205" t="s">
        <v>187</v>
      </c>
    </row>
    <row r="2631" spans="2:65" s="12" customFormat="1">
      <c r="B2631" s="195"/>
      <c r="D2631" s="196" t="s">
        <v>196</v>
      </c>
      <c r="E2631" s="197" t="s">
        <v>5</v>
      </c>
      <c r="F2631" s="198" t="s">
        <v>2112</v>
      </c>
      <c r="H2631" s="199" t="s">
        <v>5</v>
      </c>
      <c r="I2631" s="200"/>
      <c r="L2631" s="195"/>
      <c r="M2631" s="201"/>
      <c r="N2631" s="202"/>
      <c r="O2631" s="202"/>
      <c r="P2631" s="202"/>
      <c r="Q2631" s="202"/>
      <c r="R2631" s="202"/>
      <c r="S2631" s="202"/>
      <c r="T2631" s="203"/>
      <c r="AT2631" s="199" t="s">
        <v>196</v>
      </c>
      <c r="AU2631" s="199" t="s">
        <v>80</v>
      </c>
      <c r="AV2631" s="12" t="s">
        <v>24</v>
      </c>
      <c r="AW2631" s="12" t="s">
        <v>37</v>
      </c>
      <c r="AX2631" s="12" t="s">
        <v>73</v>
      </c>
      <c r="AY2631" s="199" t="s">
        <v>187</v>
      </c>
    </row>
    <row r="2632" spans="2:65" s="13" customFormat="1">
      <c r="B2632" s="204"/>
      <c r="D2632" s="196" t="s">
        <v>196</v>
      </c>
      <c r="E2632" s="205" t="s">
        <v>5</v>
      </c>
      <c r="F2632" s="206" t="s">
        <v>2113</v>
      </c>
      <c r="H2632" s="207">
        <v>74.790000000000006</v>
      </c>
      <c r="I2632" s="208"/>
      <c r="L2632" s="204"/>
      <c r="M2632" s="209"/>
      <c r="N2632" s="210"/>
      <c r="O2632" s="210"/>
      <c r="P2632" s="210"/>
      <c r="Q2632" s="210"/>
      <c r="R2632" s="210"/>
      <c r="S2632" s="210"/>
      <c r="T2632" s="211"/>
      <c r="AT2632" s="205" t="s">
        <v>196</v>
      </c>
      <c r="AU2632" s="205" t="s">
        <v>80</v>
      </c>
      <c r="AV2632" s="13" t="s">
        <v>80</v>
      </c>
      <c r="AW2632" s="13" t="s">
        <v>37</v>
      </c>
      <c r="AX2632" s="13" t="s">
        <v>73</v>
      </c>
      <c r="AY2632" s="205" t="s">
        <v>187</v>
      </c>
    </row>
    <row r="2633" spans="2:65" s="14" customFormat="1">
      <c r="B2633" s="212"/>
      <c r="D2633" s="196" t="s">
        <v>196</v>
      </c>
      <c r="E2633" s="213" t="s">
        <v>5</v>
      </c>
      <c r="F2633" s="214" t="s">
        <v>201</v>
      </c>
      <c r="H2633" s="215">
        <v>141.88</v>
      </c>
      <c r="I2633" s="216"/>
      <c r="L2633" s="212"/>
      <c r="M2633" s="217"/>
      <c r="N2633" s="218"/>
      <c r="O2633" s="218"/>
      <c r="P2633" s="218"/>
      <c r="Q2633" s="218"/>
      <c r="R2633" s="218"/>
      <c r="S2633" s="218"/>
      <c r="T2633" s="219"/>
      <c r="AT2633" s="213" t="s">
        <v>196</v>
      </c>
      <c r="AU2633" s="213" t="s">
        <v>80</v>
      </c>
      <c r="AV2633" s="14" t="s">
        <v>202</v>
      </c>
      <c r="AW2633" s="14" t="s">
        <v>37</v>
      </c>
      <c r="AX2633" s="14" t="s">
        <v>73</v>
      </c>
      <c r="AY2633" s="213" t="s">
        <v>187</v>
      </c>
    </row>
    <row r="2634" spans="2:65" s="15" customFormat="1">
      <c r="B2634" s="220"/>
      <c r="D2634" s="221" t="s">
        <v>196</v>
      </c>
      <c r="E2634" s="222" t="s">
        <v>5</v>
      </c>
      <c r="F2634" s="223" t="s">
        <v>203</v>
      </c>
      <c r="H2634" s="224">
        <v>141.88</v>
      </c>
      <c r="I2634" s="225"/>
      <c r="L2634" s="220"/>
      <c r="M2634" s="226"/>
      <c r="N2634" s="227"/>
      <c r="O2634" s="227"/>
      <c r="P2634" s="227"/>
      <c r="Q2634" s="227"/>
      <c r="R2634" s="227"/>
      <c r="S2634" s="227"/>
      <c r="T2634" s="228"/>
      <c r="AT2634" s="229" t="s">
        <v>196</v>
      </c>
      <c r="AU2634" s="229" t="s">
        <v>80</v>
      </c>
      <c r="AV2634" s="15" t="s">
        <v>194</v>
      </c>
      <c r="AW2634" s="15" t="s">
        <v>37</v>
      </c>
      <c r="AX2634" s="15" t="s">
        <v>24</v>
      </c>
      <c r="AY2634" s="229" t="s">
        <v>187</v>
      </c>
    </row>
    <row r="2635" spans="2:65" s="1" customFormat="1" ht="22.5" customHeight="1">
      <c r="B2635" s="182"/>
      <c r="C2635" s="183" t="s">
        <v>2157</v>
      </c>
      <c r="D2635" s="183" t="s">
        <v>189</v>
      </c>
      <c r="E2635" s="184" t="s">
        <v>2158</v>
      </c>
      <c r="F2635" s="185" t="s">
        <v>2159</v>
      </c>
      <c r="G2635" s="186" t="s">
        <v>305</v>
      </c>
      <c r="H2635" s="187">
        <v>212.82</v>
      </c>
      <c r="I2635" s="188"/>
      <c r="J2635" s="189">
        <f>ROUND(I2635*H2635,2)</f>
        <v>0</v>
      </c>
      <c r="K2635" s="185" t="s">
        <v>193</v>
      </c>
      <c r="L2635" s="42"/>
      <c r="M2635" s="190" t="s">
        <v>5</v>
      </c>
      <c r="N2635" s="191" t="s">
        <v>44</v>
      </c>
      <c r="O2635" s="43"/>
      <c r="P2635" s="192">
        <f>O2635*H2635</f>
        <v>0</v>
      </c>
      <c r="Q2635" s="192">
        <v>0</v>
      </c>
      <c r="R2635" s="192">
        <f>Q2635*H2635</f>
        <v>0</v>
      </c>
      <c r="S2635" s="192">
        <v>0</v>
      </c>
      <c r="T2635" s="193">
        <f>S2635*H2635</f>
        <v>0</v>
      </c>
      <c r="AR2635" s="25" t="s">
        <v>126</v>
      </c>
      <c r="AT2635" s="25" t="s">
        <v>189</v>
      </c>
      <c r="AU2635" s="25" t="s">
        <v>80</v>
      </c>
      <c r="AY2635" s="25" t="s">
        <v>187</v>
      </c>
      <c r="BE2635" s="194">
        <f>IF(N2635="základní",J2635,0)</f>
        <v>0</v>
      </c>
      <c r="BF2635" s="194">
        <f>IF(N2635="snížená",J2635,0)</f>
        <v>0</v>
      </c>
      <c r="BG2635" s="194">
        <f>IF(N2635="zákl. přenesená",J2635,0)</f>
        <v>0</v>
      </c>
      <c r="BH2635" s="194">
        <f>IF(N2635="sníž. přenesená",J2635,0)</f>
        <v>0</v>
      </c>
      <c r="BI2635" s="194">
        <f>IF(N2635="nulová",J2635,0)</f>
        <v>0</v>
      </c>
      <c r="BJ2635" s="25" t="s">
        <v>24</v>
      </c>
      <c r="BK2635" s="194">
        <f>ROUND(I2635*H2635,2)</f>
        <v>0</v>
      </c>
      <c r="BL2635" s="25" t="s">
        <v>126</v>
      </c>
      <c r="BM2635" s="25" t="s">
        <v>2160</v>
      </c>
    </row>
    <row r="2636" spans="2:65" s="12" customFormat="1">
      <c r="B2636" s="195"/>
      <c r="D2636" s="196" t="s">
        <v>196</v>
      </c>
      <c r="E2636" s="197" t="s">
        <v>5</v>
      </c>
      <c r="F2636" s="198" t="s">
        <v>2161</v>
      </c>
      <c r="H2636" s="199" t="s">
        <v>5</v>
      </c>
      <c r="I2636" s="200"/>
      <c r="L2636" s="195"/>
      <c r="M2636" s="201"/>
      <c r="N2636" s="202"/>
      <c r="O2636" s="202"/>
      <c r="P2636" s="202"/>
      <c r="Q2636" s="202"/>
      <c r="R2636" s="202"/>
      <c r="S2636" s="202"/>
      <c r="T2636" s="203"/>
      <c r="AT2636" s="199" t="s">
        <v>196</v>
      </c>
      <c r="AU2636" s="199" t="s">
        <v>80</v>
      </c>
      <c r="AV2636" s="12" t="s">
        <v>24</v>
      </c>
      <c r="AW2636" s="12" t="s">
        <v>37</v>
      </c>
      <c r="AX2636" s="12" t="s">
        <v>73</v>
      </c>
      <c r="AY2636" s="199" t="s">
        <v>187</v>
      </c>
    </row>
    <row r="2637" spans="2:65" s="12" customFormat="1">
      <c r="B2637" s="195"/>
      <c r="D2637" s="196" t="s">
        <v>196</v>
      </c>
      <c r="E2637" s="197" t="s">
        <v>5</v>
      </c>
      <c r="F2637" s="198" t="s">
        <v>479</v>
      </c>
      <c r="H2637" s="199" t="s">
        <v>5</v>
      </c>
      <c r="I2637" s="200"/>
      <c r="L2637" s="195"/>
      <c r="M2637" s="201"/>
      <c r="N2637" s="202"/>
      <c r="O2637" s="202"/>
      <c r="P2637" s="202"/>
      <c r="Q2637" s="202"/>
      <c r="R2637" s="202"/>
      <c r="S2637" s="202"/>
      <c r="T2637" s="203"/>
      <c r="AT2637" s="199" t="s">
        <v>196</v>
      </c>
      <c r="AU2637" s="199" t="s">
        <v>80</v>
      </c>
      <c r="AV2637" s="12" t="s">
        <v>24</v>
      </c>
      <c r="AW2637" s="12" t="s">
        <v>37</v>
      </c>
      <c r="AX2637" s="12" t="s">
        <v>73</v>
      </c>
      <c r="AY2637" s="199" t="s">
        <v>187</v>
      </c>
    </row>
    <row r="2638" spans="2:65" s="12" customFormat="1">
      <c r="B2638" s="195"/>
      <c r="D2638" s="196" t="s">
        <v>196</v>
      </c>
      <c r="E2638" s="197" t="s">
        <v>5</v>
      </c>
      <c r="F2638" s="198" t="s">
        <v>2110</v>
      </c>
      <c r="H2638" s="199" t="s">
        <v>5</v>
      </c>
      <c r="I2638" s="200"/>
      <c r="L2638" s="195"/>
      <c r="M2638" s="201"/>
      <c r="N2638" s="202"/>
      <c r="O2638" s="202"/>
      <c r="P2638" s="202"/>
      <c r="Q2638" s="202"/>
      <c r="R2638" s="202"/>
      <c r="S2638" s="202"/>
      <c r="T2638" s="203"/>
      <c r="AT2638" s="199" t="s">
        <v>196</v>
      </c>
      <c r="AU2638" s="199" t="s">
        <v>80</v>
      </c>
      <c r="AV2638" s="12" t="s">
        <v>24</v>
      </c>
      <c r="AW2638" s="12" t="s">
        <v>37</v>
      </c>
      <c r="AX2638" s="12" t="s">
        <v>73</v>
      </c>
      <c r="AY2638" s="199" t="s">
        <v>187</v>
      </c>
    </row>
    <row r="2639" spans="2:65" s="13" customFormat="1">
      <c r="B2639" s="204"/>
      <c r="D2639" s="196" t="s">
        <v>196</v>
      </c>
      <c r="E2639" s="205" t="s">
        <v>5</v>
      </c>
      <c r="F2639" s="206" t="s">
        <v>2162</v>
      </c>
      <c r="H2639" s="207">
        <v>100.63500000000001</v>
      </c>
      <c r="I2639" s="208"/>
      <c r="L2639" s="204"/>
      <c r="M2639" s="209"/>
      <c r="N2639" s="210"/>
      <c r="O2639" s="210"/>
      <c r="P2639" s="210"/>
      <c r="Q2639" s="210"/>
      <c r="R2639" s="210"/>
      <c r="S2639" s="210"/>
      <c r="T2639" s="211"/>
      <c r="AT2639" s="205" t="s">
        <v>196</v>
      </c>
      <c r="AU2639" s="205" t="s">
        <v>80</v>
      </c>
      <c r="AV2639" s="13" t="s">
        <v>80</v>
      </c>
      <c r="AW2639" s="13" t="s">
        <v>37</v>
      </c>
      <c r="AX2639" s="13" t="s">
        <v>73</v>
      </c>
      <c r="AY2639" s="205" t="s">
        <v>187</v>
      </c>
    </row>
    <row r="2640" spans="2:65" s="12" customFormat="1">
      <c r="B2640" s="195"/>
      <c r="D2640" s="196" t="s">
        <v>196</v>
      </c>
      <c r="E2640" s="197" t="s">
        <v>5</v>
      </c>
      <c r="F2640" s="198" t="s">
        <v>2112</v>
      </c>
      <c r="H2640" s="199" t="s">
        <v>5</v>
      </c>
      <c r="I2640" s="200"/>
      <c r="L2640" s="195"/>
      <c r="M2640" s="201"/>
      <c r="N2640" s="202"/>
      <c r="O2640" s="202"/>
      <c r="P2640" s="202"/>
      <c r="Q2640" s="202"/>
      <c r="R2640" s="202"/>
      <c r="S2640" s="202"/>
      <c r="T2640" s="203"/>
      <c r="AT2640" s="199" t="s">
        <v>196</v>
      </c>
      <c r="AU2640" s="199" t="s">
        <v>80</v>
      </c>
      <c r="AV2640" s="12" t="s">
        <v>24</v>
      </c>
      <c r="AW2640" s="12" t="s">
        <v>37</v>
      </c>
      <c r="AX2640" s="12" t="s">
        <v>73</v>
      </c>
      <c r="AY2640" s="199" t="s">
        <v>187</v>
      </c>
    </row>
    <row r="2641" spans="2:65" s="13" customFormat="1">
      <c r="B2641" s="204"/>
      <c r="D2641" s="196" t="s">
        <v>196</v>
      </c>
      <c r="E2641" s="205" t="s">
        <v>5</v>
      </c>
      <c r="F2641" s="206" t="s">
        <v>2163</v>
      </c>
      <c r="H2641" s="207">
        <v>112.185</v>
      </c>
      <c r="I2641" s="208"/>
      <c r="L2641" s="204"/>
      <c r="M2641" s="209"/>
      <c r="N2641" s="210"/>
      <c r="O2641" s="210"/>
      <c r="P2641" s="210"/>
      <c r="Q2641" s="210"/>
      <c r="R2641" s="210"/>
      <c r="S2641" s="210"/>
      <c r="T2641" s="211"/>
      <c r="AT2641" s="205" t="s">
        <v>196</v>
      </c>
      <c r="AU2641" s="205" t="s">
        <v>80</v>
      </c>
      <c r="AV2641" s="13" t="s">
        <v>80</v>
      </c>
      <c r="AW2641" s="13" t="s">
        <v>37</v>
      </c>
      <c r="AX2641" s="13" t="s">
        <v>73</v>
      </c>
      <c r="AY2641" s="205" t="s">
        <v>187</v>
      </c>
    </row>
    <row r="2642" spans="2:65" s="14" customFormat="1">
      <c r="B2642" s="212"/>
      <c r="D2642" s="196" t="s">
        <v>196</v>
      </c>
      <c r="E2642" s="213" t="s">
        <v>5</v>
      </c>
      <c r="F2642" s="214" t="s">
        <v>201</v>
      </c>
      <c r="H2642" s="215">
        <v>212.82</v>
      </c>
      <c r="I2642" s="216"/>
      <c r="L2642" s="212"/>
      <c r="M2642" s="217"/>
      <c r="N2642" s="218"/>
      <c r="O2642" s="218"/>
      <c r="P2642" s="218"/>
      <c r="Q2642" s="218"/>
      <c r="R2642" s="218"/>
      <c r="S2642" s="218"/>
      <c r="T2642" s="219"/>
      <c r="AT2642" s="213" t="s">
        <v>196</v>
      </c>
      <c r="AU2642" s="213" t="s">
        <v>80</v>
      </c>
      <c r="AV2642" s="14" t="s">
        <v>202</v>
      </c>
      <c r="AW2642" s="14" t="s">
        <v>37</v>
      </c>
      <c r="AX2642" s="14" t="s">
        <v>73</v>
      </c>
      <c r="AY2642" s="213" t="s">
        <v>187</v>
      </c>
    </row>
    <row r="2643" spans="2:65" s="15" customFormat="1">
      <c r="B2643" s="220"/>
      <c r="D2643" s="221" t="s">
        <v>196</v>
      </c>
      <c r="E2643" s="222" t="s">
        <v>5</v>
      </c>
      <c r="F2643" s="223" t="s">
        <v>203</v>
      </c>
      <c r="H2643" s="224">
        <v>212.82</v>
      </c>
      <c r="I2643" s="225"/>
      <c r="L2643" s="220"/>
      <c r="M2643" s="226"/>
      <c r="N2643" s="227"/>
      <c r="O2643" s="227"/>
      <c r="P2643" s="227"/>
      <c r="Q2643" s="227"/>
      <c r="R2643" s="227"/>
      <c r="S2643" s="227"/>
      <c r="T2643" s="228"/>
      <c r="AT2643" s="229" t="s">
        <v>196</v>
      </c>
      <c r="AU2643" s="229" t="s">
        <v>80</v>
      </c>
      <c r="AV2643" s="15" t="s">
        <v>194</v>
      </c>
      <c r="AW2643" s="15" t="s">
        <v>37</v>
      </c>
      <c r="AX2643" s="15" t="s">
        <v>24</v>
      </c>
      <c r="AY2643" s="229" t="s">
        <v>187</v>
      </c>
    </row>
    <row r="2644" spans="2:65" s="1" customFormat="1" ht="31.5" customHeight="1">
      <c r="B2644" s="182"/>
      <c r="C2644" s="230" t="s">
        <v>2164</v>
      </c>
      <c r="D2644" s="230" t="s">
        <v>269</v>
      </c>
      <c r="E2644" s="231" t="s">
        <v>2165</v>
      </c>
      <c r="F2644" s="232" t="s">
        <v>2166</v>
      </c>
      <c r="G2644" s="233" t="s">
        <v>305</v>
      </c>
      <c r="H2644" s="234">
        <v>223.46100000000001</v>
      </c>
      <c r="I2644" s="235"/>
      <c r="J2644" s="236">
        <f>ROUND(I2644*H2644,2)</f>
        <v>0</v>
      </c>
      <c r="K2644" s="232" t="s">
        <v>193</v>
      </c>
      <c r="L2644" s="237"/>
      <c r="M2644" s="238" t="s">
        <v>5</v>
      </c>
      <c r="N2644" s="239" t="s">
        <v>44</v>
      </c>
      <c r="O2644" s="43"/>
      <c r="P2644" s="192">
        <f>O2644*H2644</f>
        <v>0</v>
      </c>
      <c r="Q2644" s="192">
        <v>5.0000000000000002E-5</v>
      </c>
      <c r="R2644" s="192">
        <f>Q2644*H2644</f>
        <v>1.117305E-2</v>
      </c>
      <c r="S2644" s="192">
        <v>0</v>
      </c>
      <c r="T2644" s="193">
        <f>S2644*H2644</f>
        <v>0</v>
      </c>
      <c r="AR2644" s="25" t="s">
        <v>395</v>
      </c>
      <c r="AT2644" s="25" t="s">
        <v>269</v>
      </c>
      <c r="AU2644" s="25" t="s">
        <v>80</v>
      </c>
      <c r="AY2644" s="25" t="s">
        <v>187</v>
      </c>
      <c r="BE2644" s="194">
        <f>IF(N2644="základní",J2644,0)</f>
        <v>0</v>
      </c>
      <c r="BF2644" s="194">
        <f>IF(N2644="snížená",J2644,0)</f>
        <v>0</v>
      </c>
      <c r="BG2644" s="194">
        <f>IF(N2644="zákl. přenesená",J2644,0)</f>
        <v>0</v>
      </c>
      <c r="BH2644" s="194">
        <f>IF(N2644="sníž. přenesená",J2644,0)</f>
        <v>0</v>
      </c>
      <c r="BI2644" s="194">
        <f>IF(N2644="nulová",J2644,0)</f>
        <v>0</v>
      </c>
      <c r="BJ2644" s="25" t="s">
        <v>24</v>
      </c>
      <c r="BK2644" s="194">
        <f>ROUND(I2644*H2644,2)</f>
        <v>0</v>
      </c>
      <c r="BL2644" s="25" t="s">
        <v>126</v>
      </c>
      <c r="BM2644" s="25" t="s">
        <v>2167</v>
      </c>
    </row>
    <row r="2645" spans="2:65" s="12" customFormat="1">
      <c r="B2645" s="195"/>
      <c r="D2645" s="196" t="s">
        <v>196</v>
      </c>
      <c r="E2645" s="197" t="s">
        <v>5</v>
      </c>
      <c r="F2645" s="198" t="s">
        <v>1574</v>
      </c>
      <c r="H2645" s="199" t="s">
        <v>5</v>
      </c>
      <c r="I2645" s="200"/>
      <c r="L2645" s="195"/>
      <c r="M2645" s="201"/>
      <c r="N2645" s="202"/>
      <c r="O2645" s="202"/>
      <c r="P2645" s="202"/>
      <c r="Q2645" s="202"/>
      <c r="R2645" s="202"/>
      <c r="S2645" s="202"/>
      <c r="T2645" s="203"/>
      <c r="AT2645" s="199" t="s">
        <v>196</v>
      </c>
      <c r="AU2645" s="199" t="s">
        <v>80</v>
      </c>
      <c r="AV2645" s="12" t="s">
        <v>24</v>
      </c>
      <c r="AW2645" s="12" t="s">
        <v>37</v>
      </c>
      <c r="AX2645" s="12" t="s">
        <v>73</v>
      </c>
      <c r="AY2645" s="199" t="s">
        <v>187</v>
      </c>
    </row>
    <row r="2646" spans="2:65" s="13" customFormat="1">
      <c r="B2646" s="204"/>
      <c r="D2646" s="196" t="s">
        <v>196</v>
      </c>
      <c r="E2646" s="205" t="s">
        <v>5</v>
      </c>
      <c r="F2646" s="206" t="s">
        <v>2168</v>
      </c>
      <c r="H2646" s="207">
        <v>223.46100000000001</v>
      </c>
      <c r="I2646" s="208"/>
      <c r="L2646" s="204"/>
      <c r="M2646" s="209"/>
      <c r="N2646" s="210"/>
      <c r="O2646" s="210"/>
      <c r="P2646" s="210"/>
      <c r="Q2646" s="210"/>
      <c r="R2646" s="210"/>
      <c r="S2646" s="210"/>
      <c r="T2646" s="211"/>
      <c r="AT2646" s="205" t="s">
        <v>196</v>
      </c>
      <c r="AU2646" s="205" t="s">
        <v>80</v>
      </c>
      <c r="AV2646" s="13" t="s">
        <v>80</v>
      </c>
      <c r="AW2646" s="13" t="s">
        <v>37</v>
      </c>
      <c r="AX2646" s="13" t="s">
        <v>73</v>
      </c>
      <c r="AY2646" s="205" t="s">
        <v>187</v>
      </c>
    </row>
    <row r="2647" spans="2:65" s="14" customFormat="1">
      <c r="B2647" s="212"/>
      <c r="D2647" s="196" t="s">
        <v>196</v>
      </c>
      <c r="E2647" s="213" t="s">
        <v>5</v>
      </c>
      <c r="F2647" s="214" t="s">
        <v>201</v>
      </c>
      <c r="H2647" s="215">
        <v>223.46100000000001</v>
      </c>
      <c r="I2647" s="216"/>
      <c r="L2647" s="212"/>
      <c r="M2647" s="217"/>
      <c r="N2647" s="218"/>
      <c r="O2647" s="218"/>
      <c r="P2647" s="218"/>
      <c r="Q2647" s="218"/>
      <c r="R2647" s="218"/>
      <c r="S2647" s="218"/>
      <c r="T2647" s="219"/>
      <c r="AT2647" s="213" t="s">
        <v>196</v>
      </c>
      <c r="AU2647" s="213" t="s">
        <v>80</v>
      </c>
      <c r="AV2647" s="14" t="s">
        <v>202</v>
      </c>
      <c r="AW2647" s="14" t="s">
        <v>37</v>
      </c>
      <c r="AX2647" s="14" t="s">
        <v>73</v>
      </c>
      <c r="AY2647" s="213" t="s">
        <v>187</v>
      </c>
    </row>
    <row r="2648" spans="2:65" s="15" customFormat="1">
      <c r="B2648" s="220"/>
      <c r="D2648" s="221" t="s">
        <v>196</v>
      </c>
      <c r="E2648" s="222" t="s">
        <v>5</v>
      </c>
      <c r="F2648" s="223" t="s">
        <v>203</v>
      </c>
      <c r="H2648" s="224">
        <v>223.46100000000001</v>
      </c>
      <c r="I2648" s="225"/>
      <c r="L2648" s="220"/>
      <c r="M2648" s="226"/>
      <c r="N2648" s="227"/>
      <c r="O2648" s="227"/>
      <c r="P2648" s="227"/>
      <c r="Q2648" s="227"/>
      <c r="R2648" s="227"/>
      <c r="S2648" s="227"/>
      <c r="T2648" s="228"/>
      <c r="AT2648" s="229" t="s">
        <v>196</v>
      </c>
      <c r="AU2648" s="229" t="s">
        <v>80</v>
      </c>
      <c r="AV2648" s="15" t="s">
        <v>194</v>
      </c>
      <c r="AW2648" s="15" t="s">
        <v>37</v>
      </c>
      <c r="AX2648" s="15" t="s">
        <v>24</v>
      </c>
      <c r="AY2648" s="229" t="s">
        <v>187</v>
      </c>
    </row>
    <row r="2649" spans="2:65" s="1" customFormat="1" ht="31.5" customHeight="1">
      <c r="B2649" s="182"/>
      <c r="C2649" s="183" t="s">
        <v>2169</v>
      </c>
      <c r="D2649" s="183" t="s">
        <v>189</v>
      </c>
      <c r="E2649" s="184" t="s">
        <v>2170</v>
      </c>
      <c r="F2649" s="185" t="s">
        <v>2171</v>
      </c>
      <c r="G2649" s="186" t="s">
        <v>258</v>
      </c>
      <c r="H2649" s="187">
        <v>2.2639999999999998</v>
      </c>
      <c r="I2649" s="188"/>
      <c r="J2649" s="189">
        <f>ROUND(I2649*H2649,2)</f>
        <v>0</v>
      </c>
      <c r="K2649" s="185" t="s">
        <v>193</v>
      </c>
      <c r="L2649" s="42"/>
      <c r="M2649" s="190" t="s">
        <v>5</v>
      </c>
      <c r="N2649" s="191" t="s">
        <v>44</v>
      </c>
      <c r="O2649" s="43"/>
      <c r="P2649" s="192">
        <f>O2649*H2649</f>
        <v>0</v>
      </c>
      <c r="Q2649" s="192">
        <v>0</v>
      </c>
      <c r="R2649" s="192">
        <f>Q2649*H2649</f>
        <v>0</v>
      </c>
      <c r="S2649" s="192">
        <v>0</v>
      </c>
      <c r="T2649" s="193">
        <f>S2649*H2649</f>
        <v>0</v>
      </c>
      <c r="AR2649" s="25" t="s">
        <v>126</v>
      </c>
      <c r="AT2649" s="25" t="s">
        <v>189</v>
      </c>
      <c r="AU2649" s="25" t="s">
        <v>80</v>
      </c>
      <c r="AY2649" s="25" t="s">
        <v>187</v>
      </c>
      <c r="BE2649" s="194">
        <f>IF(N2649="základní",J2649,0)</f>
        <v>0</v>
      </c>
      <c r="BF2649" s="194">
        <f>IF(N2649="snížená",J2649,0)</f>
        <v>0</v>
      </c>
      <c r="BG2649" s="194">
        <f>IF(N2649="zákl. přenesená",J2649,0)</f>
        <v>0</v>
      </c>
      <c r="BH2649" s="194">
        <f>IF(N2649="sníž. přenesená",J2649,0)</f>
        <v>0</v>
      </c>
      <c r="BI2649" s="194">
        <f>IF(N2649="nulová",J2649,0)</f>
        <v>0</v>
      </c>
      <c r="BJ2649" s="25" t="s">
        <v>24</v>
      </c>
      <c r="BK2649" s="194">
        <f>ROUND(I2649*H2649,2)</f>
        <v>0</v>
      </c>
      <c r="BL2649" s="25" t="s">
        <v>126</v>
      </c>
      <c r="BM2649" s="25" t="s">
        <v>2172</v>
      </c>
    </row>
    <row r="2650" spans="2:65" s="11" customFormat="1" ht="29.85" customHeight="1">
      <c r="B2650" s="168"/>
      <c r="D2650" s="179" t="s">
        <v>72</v>
      </c>
      <c r="E2650" s="180" t="s">
        <v>2173</v>
      </c>
      <c r="F2650" s="180" t="s">
        <v>2174</v>
      </c>
      <c r="I2650" s="171"/>
      <c r="J2650" s="181">
        <f>BK2650</f>
        <v>0</v>
      </c>
      <c r="L2650" s="168"/>
      <c r="M2650" s="173"/>
      <c r="N2650" s="174"/>
      <c r="O2650" s="174"/>
      <c r="P2650" s="175">
        <f>SUM(P2651:P2683)</f>
        <v>0</v>
      </c>
      <c r="Q2650" s="174"/>
      <c r="R2650" s="175">
        <f>SUM(R2651:R2683)</f>
        <v>2.1091778999999997</v>
      </c>
      <c r="S2650" s="174"/>
      <c r="T2650" s="176">
        <f>SUM(T2651:T2683)</f>
        <v>0</v>
      </c>
      <c r="AR2650" s="169" t="s">
        <v>80</v>
      </c>
      <c r="AT2650" s="177" t="s">
        <v>72</v>
      </c>
      <c r="AU2650" s="177" t="s">
        <v>24</v>
      </c>
      <c r="AY2650" s="169" t="s">
        <v>187</v>
      </c>
      <c r="BK2650" s="178">
        <f>SUM(BK2651:BK2683)</f>
        <v>0</v>
      </c>
    </row>
    <row r="2651" spans="2:65" s="1" customFormat="1" ht="22.5" customHeight="1">
      <c r="B2651" s="182"/>
      <c r="C2651" s="183" t="s">
        <v>2175</v>
      </c>
      <c r="D2651" s="183" t="s">
        <v>189</v>
      </c>
      <c r="E2651" s="184" t="s">
        <v>2176</v>
      </c>
      <c r="F2651" s="185" t="s">
        <v>2177</v>
      </c>
      <c r="G2651" s="186" t="s">
        <v>277</v>
      </c>
      <c r="H2651" s="187">
        <v>55.575000000000003</v>
      </c>
      <c r="I2651" s="188"/>
      <c r="J2651" s="189">
        <f>ROUND(I2651*H2651,2)</f>
        <v>0</v>
      </c>
      <c r="K2651" s="185" t="s">
        <v>193</v>
      </c>
      <c r="L2651" s="42"/>
      <c r="M2651" s="190" t="s">
        <v>5</v>
      </c>
      <c r="N2651" s="191" t="s">
        <v>44</v>
      </c>
      <c r="O2651" s="43"/>
      <c r="P2651" s="192">
        <f>O2651*H2651</f>
        <v>0</v>
      </c>
      <c r="Q2651" s="192">
        <v>1.1299999999999999E-2</v>
      </c>
      <c r="R2651" s="192">
        <f>Q2651*H2651</f>
        <v>0.62799749999999999</v>
      </c>
      <c r="S2651" s="192">
        <v>0</v>
      </c>
      <c r="T2651" s="193">
        <f>S2651*H2651</f>
        <v>0</v>
      </c>
      <c r="AR2651" s="25" t="s">
        <v>126</v>
      </c>
      <c r="AT2651" s="25" t="s">
        <v>189</v>
      </c>
      <c r="AU2651" s="25" t="s">
        <v>80</v>
      </c>
      <c r="AY2651" s="25" t="s">
        <v>187</v>
      </c>
      <c r="BE2651" s="194">
        <f>IF(N2651="základní",J2651,0)</f>
        <v>0</v>
      </c>
      <c r="BF2651" s="194">
        <f>IF(N2651="snížená",J2651,0)</f>
        <v>0</v>
      </c>
      <c r="BG2651" s="194">
        <f>IF(N2651="zákl. přenesená",J2651,0)</f>
        <v>0</v>
      </c>
      <c r="BH2651" s="194">
        <f>IF(N2651="sníž. přenesená",J2651,0)</f>
        <v>0</v>
      </c>
      <c r="BI2651" s="194">
        <f>IF(N2651="nulová",J2651,0)</f>
        <v>0</v>
      </c>
      <c r="BJ2651" s="25" t="s">
        <v>24</v>
      </c>
      <c r="BK2651" s="194">
        <f>ROUND(I2651*H2651,2)</f>
        <v>0</v>
      </c>
      <c r="BL2651" s="25" t="s">
        <v>126</v>
      </c>
      <c r="BM2651" s="25" t="s">
        <v>2178</v>
      </c>
    </row>
    <row r="2652" spans="2:65" s="12" customFormat="1">
      <c r="B2652" s="195"/>
      <c r="D2652" s="196" t="s">
        <v>196</v>
      </c>
      <c r="E2652" s="197" t="s">
        <v>5</v>
      </c>
      <c r="F2652" s="198" t="s">
        <v>2179</v>
      </c>
      <c r="H2652" s="199" t="s">
        <v>5</v>
      </c>
      <c r="I2652" s="200"/>
      <c r="L2652" s="195"/>
      <c r="M2652" s="201"/>
      <c r="N2652" s="202"/>
      <c r="O2652" s="202"/>
      <c r="P2652" s="202"/>
      <c r="Q2652" s="202"/>
      <c r="R2652" s="202"/>
      <c r="S2652" s="202"/>
      <c r="T2652" s="203"/>
      <c r="AT2652" s="199" t="s">
        <v>196</v>
      </c>
      <c r="AU2652" s="199" t="s">
        <v>80</v>
      </c>
      <c r="AV2652" s="12" t="s">
        <v>24</v>
      </c>
      <c r="AW2652" s="12" t="s">
        <v>37</v>
      </c>
      <c r="AX2652" s="12" t="s">
        <v>73</v>
      </c>
      <c r="AY2652" s="199" t="s">
        <v>187</v>
      </c>
    </row>
    <row r="2653" spans="2:65" s="12" customFormat="1">
      <c r="B2653" s="195"/>
      <c r="D2653" s="196" t="s">
        <v>196</v>
      </c>
      <c r="E2653" s="197" t="s">
        <v>5</v>
      </c>
      <c r="F2653" s="198" t="s">
        <v>282</v>
      </c>
      <c r="H2653" s="199" t="s">
        <v>5</v>
      </c>
      <c r="I2653" s="200"/>
      <c r="L2653" s="195"/>
      <c r="M2653" s="201"/>
      <c r="N2653" s="202"/>
      <c r="O2653" s="202"/>
      <c r="P2653" s="202"/>
      <c r="Q2653" s="202"/>
      <c r="R2653" s="202"/>
      <c r="S2653" s="202"/>
      <c r="T2653" s="203"/>
      <c r="AT2653" s="199" t="s">
        <v>196</v>
      </c>
      <c r="AU2653" s="199" t="s">
        <v>80</v>
      </c>
      <c r="AV2653" s="12" t="s">
        <v>24</v>
      </c>
      <c r="AW2653" s="12" t="s">
        <v>37</v>
      </c>
      <c r="AX2653" s="12" t="s">
        <v>73</v>
      </c>
      <c r="AY2653" s="199" t="s">
        <v>187</v>
      </c>
    </row>
    <row r="2654" spans="2:65" s="13" customFormat="1">
      <c r="B2654" s="204"/>
      <c r="D2654" s="196" t="s">
        <v>196</v>
      </c>
      <c r="E2654" s="205" t="s">
        <v>5</v>
      </c>
      <c r="F2654" s="206" t="s">
        <v>284</v>
      </c>
      <c r="H2654" s="207">
        <v>55.575000000000003</v>
      </c>
      <c r="I2654" s="208"/>
      <c r="L2654" s="204"/>
      <c r="M2654" s="209"/>
      <c r="N2654" s="210"/>
      <c r="O2654" s="210"/>
      <c r="P2654" s="210"/>
      <c r="Q2654" s="210"/>
      <c r="R2654" s="210"/>
      <c r="S2654" s="210"/>
      <c r="T2654" s="211"/>
      <c r="AT2654" s="205" t="s">
        <v>196</v>
      </c>
      <c r="AU2654" s="205" t="s">
        <v>80</v>
      </c>
      <c r="AV2654" s="13" t="s">
        <v>80</v>
      </c>
      <c r="AW2654" s="13" t="s">
        <v>37</v>
      </c>
      <c r="AX2654" s="13" t="s">
        <v>73</v>
      </c>
      <c r="AY2654" s="205" t="s">
        <v>187</v>
      </c>
    </row>
    <row r="2655" spans="2:65" s="14" customFormat="1">
      <c r="B2655" s="212"/>
      <c r="D2655" s="196" t="s">
        <v>196</v>
      </c>
      <c r="E2655" s="213" t="s">
        <v>5</v>
      </c>
      <c r="F2655" s="214" t="s">
        <v>201</v>
      </c>
      <c r="H2655" s="215">
        <v>55.575000000000003</v>
      </c>
      <c r="I2655" s="216"/>
      <c r="L2655" s="212"/>
      <c r="M2655" s="217"/>
      <c r="N2655" s="218"/>
      <c r="O2655" s="218"/>
      <c r="P2655" s="218"/>
      <c r="Q2655" s="218"/>
      <c r="R2655" s="218"/>
      <c r="S2655" s="218"/>
      <c r="T2655" s="219"/>
      <c r="AT2655" s="213" t="s">
        <v>196</v>
      </c>
      <c r="AU2655" s="213" t="s">
        <v>80</v>
      </c>
      <c r="AV2655" s="14" t="s">
        <v>202</v>
      </c>
      <c r="AW2655" s="14" t="s">
        <v>37</v>
      </c>
      <c r="AX2655" s="14" t="s">
        <v>73</v>
      </c>
      <c r="AY2655" s="213" t="s">
        <v>187</v>
      </c>
    </row>
    <row r="2656" spans="2:65" s="15" customFormat="1">
      <c r="B2656" s="220"/>
      <c r="D2656" s="221" t="s">
        <v>196</v>
      </c>
      <c r="E2656" s="222" t="s">
        <v>5</v>
      </c>
      <c r="F2656" s="223" t="s">
        <v>203</v>
      </c>
      <c r="H2656" s="224">
        <v>55.575000000000003</v>
      </c>
      <c r="I2656" s="225"/>
      <c r="L2656" s="220"/>
      <c r="M2656" s="226"/>
      <c r="N2656" s="227"/>
      <c r="O2656" s="227"/>
      <c r="P2656" s="227"/>
      <c r="Q2656" s="227"/>
      <c r="R2656" s="227"/>
      <c r="S2656" s="227"/>
      <c r="T2656" s="228"/>
      <c r="AT2656" s="229" t="s">
        <v>196</v>
      </c>
      <c r="AU2656" s="229" t="s">
        <v>80</v>
      </c>
      <c r="AV2656" s="15" t="s">
        <v>194</v>
      </c>
      <c r="AW2656" s="15" t="s">
        <v>37</v>
      </c>
      <c r="AX2656" s="15" t="s">
        <v>24</v>
      </c>
      <c r="AY2656" s="229" t="s">
        <v>187</v>
      </c>
    </row>
    <row r="2657" spans="2:65" s="1" customFormat="1" ht="22.5" customHeight="1">
      <c r="B2657" s="182"/>
      <c r="C2657" s="183" t="s">
        <v>2180</v>
      </c>
      <c r="D2657" s="183" t="s">
        <v>189</v>
      </c>
      <c r="E2657" s="184" t="s">
        <v>2181</v>
      </c>
      <c r="F2657" s="185" t="s">
        <v>2182</v>
      </c>
      <c r="G2657" s="186" t="s">
        <v>277</v>
      </c>
      <c r="H2657" s="187">
        <v>120</v>
      </c>
      <c r="I2657" s="188"/>
      <c r="J2657" s="189">
        <f>ROUND(I2657*H2657,2)</f>
        <v>0</v>
      </c>
      <c r="K2657" s="185" t="s">
        <v>193</v>
      </c>
      <c r="L2657" s="42"/>
      <c r="M2657" s="190" t="s">
        <v>5</v>
      </c>
      <c r="N2657" s="191" t="s">
        <v>44</v>
      </c>
      <c r="O2657" s="43"/>
      <c r="P2657" s="192">
        <f>O2657*H2657</f>
        <v>0</v>
      </c>
      <c r="Q2657" s="192">
        <v>7.4999999999999997E-3</v>
      </c>
      <c r="R2657" s="192">
        <f>Q2657*H2657</f>
        <v>0.89999999999999991</v>
      </c>
      <c r="S2657" s="192">
        <v>0</v>
      </c>
      <c r="T2657" s="193">
        <f>S2657*H2657</f>
        <v>0</v>
      </c>
      <c r="AR2657" s="25" t="s">
        <v>126</v>
      </c>
      <c r="AT2657" s="25" t="s">
        <v>189</v>
      </c>
      <c r="AU2657" s="25" t="s">
        <v>80</v>
      </c>
      <c r="AY2657" s="25" t="s">
        <v>187</v>
      </c>
      <c r="BE2657" s="194">
        <f>IF(N2657="základní",J2657,0)</f>
        <v>0</v>
      </c>
      <c r="BF2657" s="194">
        <f>IF(N2657="snížená",J2657,0)</f>
        <v>0</v>
      </c>
      <c r="BG2657" s="194">
        <f>IF(N2657="zákl. přenesená",J2657,0)</f>
        <v>0</v>
      </c>
      <c r="BH2657" s="194">
        <f>IF(N2657="sníž. přenesená",J2657,0)</f>
        <v>0</v>
      </c>
      <c r="BI2657" s="194">
        <f>IF(N2657="nulová",J2657,0)</f>
        <v>0</v>
      </c>
      <c r="BJ2657" s="25" t="s">
        <v>24</v>
      </c>
      <c r="BK2657" s="194">
        <f>ROUND(I2657*H2657,2)</f>
        <v>0</v>
      </c>
      <c r="BL2657" s="25" t="s">
        <v>126</v>
      </c>
      <c r="BM2657" s="25" t="s">
        <v>2183</v>
      </c>
    </row>
    <row r="2658" spans="2:65" s="12" customFormat="1">
      <c r="B2658" s="195"/>
      <c r="D2658" s="196" t="s">
        <v>196</v>
      </c>
      <c r="E2658" s="197" t="s">
        <v>5</v>
      </c>
      <c r="F2658" s="198" t="s">
        <v>2184</v>
      </c>
      <c r="H2658" s="199" t="s">
        <v>5</v>
      </c>
      <c r="I2658" s="200"/>
      <c r="L2658" s="195"/>
      <c r="M2658" s="201"/>
      <c r="N2658" s="202"/>
      <c r="O2658" s="202"/>
      <c r="P2658" s="202"/>
      <c r="Q2658" s="202"/>
      <c r="R2658" s="202"/>
      <c r="S2658" s="202"/>
      <c r="T2658" s="203"/>
      <c r="AT2658" s="199" t="s">
        <v>196</v>
      </c>
      <c r="AU2658" s="199" t="s">
        <v>80</v>
      </c>
      <c r="AV2658" s="12" t="s">
        <v>24</v>
      </c>
      <c r="AW2658" s="12" t="s">
        <v>37</v>
      </c>
      <c r="AX2658" s="12" t="s">
        <v>73</v>
      </c>
      <c r="AY2658" s="199" t="s">
        <v>187</v>
      </c>
    </row>
    <row r="2659" spans="2:65" s="12" customFormat="1">
      <c r="B2659" s="195"/>
      <c r="D2659" s="196" t="s">
        <v>196</v>
      </c>
      <c r="E2659" s="197" t="s">
        <v>5</v>
      </c>
      <c r="F2659" s="198" t="s">
        <v>458</v>
      </c>
      <c r="H2659" s="199" t="s">
        <v>5</v>
      </c>
      <c r="I2659" s="200"/>
      <c r="L2659" s="195"/>
      <c r="M2659" s="201"/>
      <c r="N2659" s="202"/>
      <c r="O2659" s="202"/>
      <c r="P2659" s="202"/>
      <c r="Q2659" s="202"/>
      <c r="R2659" s="202"/>
      <c r="S2659" s="202"/>
      <c r="T2659" s="203"/>
      <c r="AT2659" s="199" t="s">
        <v>196</v>
      </c>
      <c r="AU2659" s="199" t="s">
        <v>80</v>
      </c>
      <c r="AV2659" s="12" t="s">
        <v>24</v>
      </c>
      <c r="AW2659" s="12" t="s">
        <v>37</v>
      </c>
      <c r="AX2659" s="12" t="s">
        <v>73</v>
      </c>
      <c r="AY2659" s="199" t="s">
        <v>187</v>
      </c>
    </row>
    <row r="2660" spans="2:65" s="12" customFormat="1">
      <c r="B2660" s="195"/>
      <c r="D2660" s="196" t="s">
        <v>196</v>
      </c>
      <c r="E2660" s="197" t="s">
        <v>5</v>
      </c>
      <c r="F2660" s="198" t="s">
        <v>753</v>
      </c>
      <c r="H2660" s="199" t="s">
        <v>5</v>
      </c>
      <c r="I2660" s="200"/>
      <c r="L2660" s="195"/>
      <c r="M2660" s="201"/>
      <c r="N2660" s="202"/>
      <c r="O2660" s="202"/>
      <c r="P2660" s="202"/>
      <c r="Q2660" s="202"/>
      <c r="R2660" s="202"/>
      <c r="S2660" s="202"/>
      <c r="T2660" s="203"/>
      <c r="AT2660" s="199" t="s">
        <v>196</v>
      </c>
      <c r="AU2660" s="199" t="s">
        <v>80</v>
      </c>
      <c r="AV2660" s="12" t="s">
        <v>24</v>
      </c>
      <c r="AW2660" s="12" t="s">
        <v>37</v>
      </c>
      <c r="AX2660" s="12" t="s">
        <v>73</v>
      </c>
      <c r="AY2660" s="199" t="s">
        <v>187</v>
      </c>
    </row>
    <row r="2661" spans="2:65" s="13" customFormat="1">
      <c r="B2661" s="204"/>
      <c r="D2661" s="196" t="s">
        <v>196</v>
      </c>
      <c r="E2661" s="205" t="s">
        <v>5</v>
      </c>
      <c r="F2661" s="206" t="s">
        <v>1155</v>
      </c>
      <c r="H2661" s="207">
        <v>120</v>
      </c>
      <c r="I2661" s="208"/>
      <c r="L2661" s="204"/>
      <c r="M2661" s="209"/>
      <c r="N2661" s="210"/>
      <c r="O2661" s="210"/>
      <c r="P2661" s="210"/>
      <c r="Q2661" s="210"/>
      <c r="R2661" s="210"/>
      <c r="S2661" s="210"/>
      <c r="T2661" s="211"/>
      <c r="AT2661" s="205" t="s">
        <v>196</v>
      </c>
      <c r="AU2661" s="205" t="s">
        <v>80</v>
      </c>
      <c r="AV2661" s="13" t="s">
        <v>80</v>
      </c>
      <c r="AW2661" s="13" t="s">
        <v>37</v>
      </c>
      <c r="AX2661" s="13" t="s">
        <v>73</v>
      </c>
      <c r="AY2661" s="205" t="s">
        <v>187</v>
      </c>
    </row>
    <row r="2662" spans="2:65" s="14" customFormat="1">
      <c r="B2662" s="212"/>
      <c r="D2662" s="196" t="s">
        <v>196</v>
      </c>
      <c r="E2662" s="213" t="s">
        <v>5</v>
      </c>
      <c r="F2662" s="214" t="s">
        <v>201</v>
      </c>
      <c r="H2662" s="215">
        <v>120</v>
      </c>
      <c r="I2662" s="216"/>
      <c r="L2662" s="212"/>
      <c r="M2662" s="217"/>
      <c r="N2662" s="218"/>
      <c r="O2662" s="218"/>
      <c r="P2662" s="218"/>
      <c r="Q2662" s="218"/>
      <c r="R2662" s="218"/>
      <c r="S2662" s="218"/>
      <c r="T2662" s="219"/>
      <c r="AT2662" s="213" t="s">
        <v>196</v>
      </c>
      <c r="AU2662" s="213" t="s">
        <v>80</v>
      </c>
      <c r="AV2662" s="14" t="s">
        <v>202</v>
      </c>
      <c r="AW2662" s="14" t="s">
        <v>37</v>
      </c>
      <c r="AX2662" s="14" t="s">
        <v>73</v>
      </c>
      <c r="AY2662" s="213" t="s">
        <v>187</v>
      </c>
    </row>
    <row r="2663" spans="2:65" s="15" customFormat="1">
      <c r="B2663" s="220"/>
      <c r="D2663" s="221" t="s">
        <v>196</v>
      </c>
      <c r="E2663" s="222" t="s">
        <v>5</v>
      </c>
      <c r="F2663" s="223" t="s">
        <v>203</v>
      </c>
      <c r="H2663" s="224">
        <v>120</v>
      </c>
      <c r="I2663" s="225"/>
      <c r="L2663" s="220"/>
      <c r="M2663" s="226"/>
      <c r="N2663" s="227"/>
      <c r="O2663" s="227"/>
      <c r="P2663" s="227"/>
      <c r="Q2663" s="227"/>
      <c r="R2663" s="227"/>
      <c r="S2663" s="227"/>
      <c r="T2663" s="228"/>
      <c r="AT2663" s="229" t="s">
        <v>196</v>
      </c>
      <c r="AU2663" s="229" t="s">
        <v>80</v>
      </c>
      <c r="AV2663" s="15" t="s">
        <v>194</v>
      </c>
      <c r="AW2663" s="15" t="s">
        <v>37</v>
      </c>
      <c r="AX2663" s="15" t="s">
        <v>24</v>
      </c>
      <c r="AY2663" s="229" t="s">
        <v>187</v>
      </c>
    </row>
    <row r="2664" spans="2:65" s="1" customFormat="1" ht="22.5" customHeight="1">
      <c r="B2664" s="182"/>
      <c r="C2664" s="183" t="s">
        <v>2185</v>
      </c>
      <c r="D2664" s="183" t="s">
        <v>189</v>
      </c>
      <c r="E2664" s="184" t="s">
        <v>2186</v>
      </c>
      <c r="F2664" s="185" t="s">
        <v>2187</v>
      </c>
      <c r="G2664" s="186" t="s">
        <v>277</v>
      </c>
      <c r="H2664" s="187">
        <v>97.66</v>
      </c>
      <c r="I2664" s="188"/>
      <c r="J2664" s="189">
        <f>ROUND(I2664*H2664,2)</f>
        <v>0</v>
      </c>
      <c r="K2664" s="185" t="s">
        <v>193</v>
      </c>
      <c r="L2664" s="42"/>
      <c r="M2664" s="190" t="s">
        <v>5</v>
      </c>
      <c r="N2664" s="191" t="s">
        <v>44</v>
      </c>
      <c r="O2664" s="43"/>
      <c r="P2664" s="192">
        <f>O2664*H2664</f>
        <v>0</v>
      </c>
      <c r="Q2664" s="192">
        <v>1.73E-3</v>
      </c>
      <c r="R2664" s="192">
        <f>Q2664*H2664</f>
        <v>0.16895179999999999</v>
      </c>
      <c r="S2664" s="192">
        <v>0</v>
      </c>
      <c r="T2664" s="193">
        <f>S2664*H2664</f>
        <v>0</v>
      </c>
      <c r="AR2664" s="25" t="s">
        <v>126</v>
      </c>
      <c r="AT2664" s="25" t="s">
        <v>189</v>
      </c>
      <c r="AU2664" s="25" t="s">
        <v>80</v>
      </c>
      <c r="AY2664" s="25" t="s">
        <v>187</v>
      </c>
      <c r="BE2664" s="194">
        <f>IF(N2664="základní",J2664,0)</f>
        <v>0</v>
      </c>
      <c r="BF2664" s="194">
        <f>IF(N2664="snížená",J2664,0)</f>
        <v>0</v>
      </c>
      <c r="BG2664" s="194">
        <f>IF(N2664="zákl. přenesená",J2664,0)</f>
        <v>0</v>
      </c>
      <c r="BH2664" s="194">
        <f>IF(N2664="sníž. přenesená",J2664,0)</f>
        <v>0</v>
      </c>
      <c r="BI2664" s="194">
        <f>IF(N2664="nulová",J2664,0)</f>
        <v>0</v>
      </c>
      <c r="BJ2664" s="25" t="s">
        <v>24</v>
      </c>
      <c r="BK2664" s="194">
        <f>ROUND(I2664*H2664,2)</f>
        <v>0</v>
      </c>
      <c r="BL2664" s="25" t="s">
        <v>126</v>
      </c>
      <c r="BM2664" s="25" t="s">
        <v>2188</v>
      </c>
    </row>
    <row r="2665" spans="2:65" s="12" customFormat="1">
      <c r="B2665" s="195"/>
      <c r="D2665" s="196" t="s">
        <v>196</v>
      </c>
      <c r="E2665" s="197" t="s">
        <v>5</v>
      </c>
      <c r="F2665" s="198" t="s">
        <v>2189</v>
      </c>
      <c r="H2665" s="199" t="s">
        <v>5</v>
      </c>
      <c r="I2665" s="200"/>
      <c r="L2665" s="195"/>
      <c r="M2665" s="201"/>
      <c r="N2665" s="202"/>
      <c r="O2665" s="202"/>
      <c r="P2665" s="202"/>
      <c r="Q2665" s="202"/>
      <c r="R2665" s="202"/>
      <c r="S2665" s="202"/>
      <c r="T2665" s="203"/>
      <c r="AT2665" s="199" t="s">
        <v>196</v>
      </c>
      <c r="AU2665" s="199" t="s">
        <v>80</v>
      </c>
      <c r="AV2665" s="12" t="s">
        <v>24</v>
      </c>
      <c r="AW2665" s="12" t="s">
        <v>37</v>
      </c>
      <c r="AX2665" s="12" t="s">
        <v>73</v>
      </c>
      <c r="AY2665" s="199" t="s">
        <v>187</v>
      </c>
    </row>
    <row r="2666" spans="2:65" s="12" customFormat="1">
      <c r="B2666" s="195"/>
      <c r="D2666" s="196" t="s">
        <v>196</v>
      </c>
      <c r="E2666" s="197" t="s">
        <v>5</v>
      </c>
      <c r="F2666" s="198" t="s">
        <v>752</v>
      </c>
      <c r="H2666" s="199" t="s">
        <v>5</v>
      </c>
      <c r="I2666" s="200"/>
      <c r="L2666" s="195"/>
      <c r="M2666" s="201"/>
      <c r="N2666" s="202"/>
      <c r="O2666" s="202"/>
      <c r="P2666" s="202"/>
      <c r="Q2666" s="202"/>
      <c r="R2666" s="202"/>
      <c r="S2666" s="202"/>
      <c r="T2666" s="203"/>
      <c r="AT2666" s="199" t="s">
        <v>196</v>
      </c>
      <c r="AU2666" s="199" t="s">
        <v>80</v>
      </c>
      <c r="AV2666" s="12" t="s">
        <v>24</v>
      </c>
      <c r="AW2666" s="12" t="s">
        <v>37</v>
      </c>
      <c r="AX2666" s="12" t="s">
        <v>73</v>
      </c>
      <c r="AY2666" s="199" t="s">
        <v>187</v>
      </c>
    </row>
    <row r="2667" spans="2:65" s="12" customFormat="1">
      <c r="B2667" s="195"/>
      <c r="D2667" s="196" t="s">
        <v>196</v>
      </c>
      <c r="E2667" s="197" t="s">
        <v>5</v>
      </c>
      <c r="F2667" s="198" t="s">
        <v>1397</v>
      </c>
      <c r="H2667" s="199" t="s">
        <v>5</v>
      </c>
      <c r="I2667" s="200"/>
      <c r="L2667" s="195"/>
      <c r="M2667" s="201"/>
      <c r="N2667" s="202"/>
      <c r="O2667" s="202"/>
      <c r="P2667" s="202"/>
      <c r="Q2667" s="202"/>
      <c r="R2667" s="202"/>
      <c r="S2667" s="202"/>
      <c r="T2667" s="203"/>
      <c r="AT2667" s="199" t="s">
        <v>196</v>
      </c>
      <c r="AU2667" s="199" t="s">
        <v>80</v>
      </c>
      <c r="AV2667" s="12" t="s">
        <v>24</v>
      </c>
      <c r="AW2667" s="12" t="s">
        <v>37</v>
      </c>
      <c r="AX2667" s="12" t="s">
        <v>73</v>
      </c>
      <c r="AY2667" s="199" t="s">
        <v>187</v>
      </c>
    </row>
    <row r="2668" spans="2:65" s="13" customFormat="1">
      <c r="B2668" s="204"/>
      <c r="D2668" s="196" t="s">
        <v>196</v>
      </c>
      <c r="E2668" s="205" t="s">
        <v>5</v>
      </c>
      <c r="F2668" s="206" t="s">
        <v>1398</v>
      </c>
      <c r="H2668" s="207">
        <v>97.66</v>
      </c>
      <c r="I2668" s="208"/>
      <c r="L2668" s="204"/>
      <c r="M2668" s="209"/>
      <c r="N2668" s="210"/>
      <c r="O2668" s="210"/>
      <c r="P2668" s="210"/>
      <c r="Q2668" s="210"/>
      <c r="R2668" s="210"/>
      <c r="S2668" s="210"/>
      <c r="T2668" s="211"/>
      <c r="AT2668" s="205" t="s">
        <v>196</v>
      </c>
      <c r="AU2668" s="205" t="s">
        <v>80</v>
      </c>
      <c r="AV2668" s="13" t="s">
        <v>80</v>
      </c>
      <c r="AW2668" s="13" t="s">
        <v>37</v>
      </c>
      <c r="AX2668" s="13" t="s">
        <v>73</v>
      </c>
      <c r="AY2668" s="205" t="s">
        <v>187</v>
      </c>
    </row>
    <row r="2669" spans="2:65" s="14" customFormat="1">
      <c r="B2669" s="212"/>
      <c r="D2669" s="196" t="s">
        <v>196</v>
      </c>
      <c r="E2669" s="213" t="s">
        <v>5</v>
      </c>
      <c r="F2669" s="214" t="s">
        <v>201</v>
      </c>
      <c r="H2669" s="215">
        <v>97.66</v>
      </c>
      <c r="I2669" s="216"/>
      <c r="L2669" s="212"/>
      <c r="M2669" s="217"/>
      <c r="N2669" s="218"/>
      <c r="O2669" s="218"/>
      <c r="P2669" s="218"/>
      <c r="Q2669" s="218"/>
      <c r="R2669" s="218"/>
      <c r="S2669" s="218"/>
      <c r="T2669" s="219"/>
      <c r="AT2669" s="213" t="s">
        <v>196</v>
      </c>
      <c r="AU2669" s="213" t="s">
        <v>80</v>
      </c>
      <c r="AV2669" s="14" t="s">
        <v>202</v>
      </c>
      <c r="AW2669" s="14" t="s">
        <v>37</v>
      </c>
      <c r="AX2669" s="14" t="s">
        <v>73</v>
      </c>
      <c r="AY2669" s="213" t="s">
        <v>187</v>
      </c>
    </row>
    <row r="2670" spans="2:65" s="15" customFormat="1">
      <c r="B2670" s="220"/>
      <c r="D2670" s="221" t="s">
        <v>196</v>
      </c>
      <c r="E2670" s="222" t="s">
        <v>5</v>
      </c>
      <c r="F2670" s="223" t="s">
        <v>203</v>
      </c>
      <c r="H2670" s="224">
        <v>97.66</v>
      </c>
      <c r="I2670" s="225"/>
      <c r="L2670" s="220"/>
      <c r="M2670" s="226"/>
      <c r="N2670" s="227"/>
      <c r="O2670" s="227"/>
      <c r="P2670" s="227"/>
      <c r="Q2670" s="227"/>
      <c r="R2670" s="227"/>
      <c r="S2670" s="227"/>
      <c r="T2670" s="228"/>
      <c r="AT2670" s="229" t="s">
        <v>196</v>
      </c>
      <c r="AU2670" s="229" t="s">
        <v>80</v>
      </c>
      <c r="AV2670" s="15" t="s">
        <v>194</v>
      </c>
      <c r="AW2670" s="15" t="s">
        <v>37</v>
      </c>
      <c r="AX2670" s="15" t="s">
        <v>24</v>
      </c>
      <c r="AY2670" s="229" t="s">
        <v>187</v>
      </c>
    </row>
    <row r="2671" spans="2:65" s="1" customFormat="1" ht="22.5" customHeight="1">
      <c r="B2671" s="182"/>
      <c r="C2671" s="183" t="s">
        <v>2190</v>
      </c>
      <c r="D2671" s="183" t="s">
        <v>189</v>
      </c>
      <c r="E2671" s="184" t="s">
        <v>2191</v>
      </c>
      <c r="F2671" s="185" t="s">
        <v>2192</v>
      </c>
      <c r="G2671" s="186" t="s">
        <v>277</v>
      </c>
      <c r="H2671" s="187">
        <v>55.575000000000003</v>
      </c>
      <c r="I2671" s="188"/>
      <c r="J2671" s="189">
        <f>ROUND(I2671*H2671,2)</f>
        <v>0</v>
      </c>
      <c r="K2671" s="185" t="s">
        <v>193</v>
      </c>
      <c r="L2671" s="42"/>
      <c r="M2671" s="190" t="s">
        <v>5</v>
      </c>
      <c r="N2671" s="191" t="s">
        <v>44</v>
      </c>
      <c r="O2671" s="43"/>
      <c r="P2671" s="192">
        <f>O2671*H2671</f>
        <v>0</v>
      </c>
      <c r="Q2671" s="192">
        <v>7.2800000000000002E-4</v>
      </c>
      <c r="R2671" s="192">
        <f>Q2671*H2671</f>
        <v>4.0458600000000004E-2</v>
      </c>
      <c r="S2671" s="192">
        <v>0</v>
      </c>
      <c r="T2671" s="193">
        <f>S2671*H2671</f>
        <v>0</v>
      </c>
      <c r="AR2671" s="25" t="s">
        <v>126</v>
      </c>
      <c r="AT2671" s="25" t="s">
        <v>189</v>
      </c>
      <c r="AU2671" s="25" t="s">
        <v>80</v>
      </c>
      <c r="AY2671" s="25" t="s">
        <v>187</v>
      </c>
      <c r="BE2671" s="194">
        <f>IF(N2671="základní",J2671,0)</f>
        <v>0</v>
      </c>
      <c r="BF2671" s="194">
        <f>IF(N2671="snížená",J2671,0)</f>
        <v>0</v>
      </c>
      <c r="BG2671" s="194">
        <f>IF(N2671="zákl. přenesená",J2671,0)</f>
        <v>0</v>
      </c>
      <c r="BH2671" s="194">
        <f>IF(N2671="sníž. přenesená",J2671,0)</f>
        <v>0</v>
      </c>
      <c r="BI2671" s="194">
        <f>IF(N2671="nulová",J2671,0)</f>
        <v>0</v>
      </c>
      <c r="BJ2671" s="25" t="s">
        <v>24</v>
      </c>
      <c r="BK2671" s="194">
        <f>ROUND(I2671*H2671,2)</f>
        <v>0</v>
      </c>
      <c r="BL2671" s="25" t="s">
        <v>126</v>
      </c>
      <c r="BM2671" s="25" t="s">
        <v>2193</v>
      </c>
    </row>
    <row r="2672" spans="2:65" s="12" customFormat="1">
      <c r="B2672" s="195"/>
      <c r="D2672" s="196" t="s">
        <v>196</v>
      </c>
      <c r="E2672" s="197" t="s">
        <v>5</v>
      </c>
      <c r="F2672" s="198" t="s">
        <v>2194</v>
      </c>
      <c r="H2672" s="199" t="s">
        <v>5</v>
      </c>
      <c r="I2672" s="200"/>
      <c r="L2672" s="195"/>
      <c r="M2672" s="201"/>
      <c r="N2672" s="202"/>
      <c r="O2672" s="202"/>
      <c r="P2672" s="202"/>
      <c r="Q2672" s="202"/>
      <c r="R2672" s="202"/>
      <c r="S2672" s="202"/>
      <c r="T2672" s="203"/>
      <c r="AT2672" s="199" t="s">
        <v>196</v>
      </c>
      <c r="AU2672" s="199" t="s">
        <v>80</v>
      </c>
      <c r="AV2672" s="12" t="s">
        <v>24</v>
      </c>
      <c r="AW2672" s="12" t="s">
        <v>37</v>
      </c>
      <c r="AX2672" s="12" t="s">
        <v>73</v>
      </c>
      <c r="AY2672" s="199" t="s">
        <v>187</v>
      </c>
    </row>
    <row r="2673" spans="2:65" s="12" customFormat="1">
      <c r="B2673" s="195"/>
      <c r="D2673" s="196" t="s">
        <v>196</v>
      </c>
      <c r="E2673" s="197" t="s">
        <v>5</v>
      </c>
      <c r="F2673" s="198" t="s">
        <v>282</v>
      </c>
      <c r="H2673" s="199" t="s">
        <v>5</v>
      </c>
      <c r="I2673" s="200"/>
      <c r="L2673" s="195"/>
      <c r="M2673" s="201"/>
      <c r="N2673" s="202"/>
      <c r="O2673" s="202"/>
      <c r="P2673" s="202"/>
      <c r="Q2673" s="202"/>
      <c r="R2673" s="202"/>
      <c r="S2673" s="202"/>
      <c r="T2673" s="203"/>
      <c r="AT2673" s="199" t="s">
        <v>196</v>
      </c>
      <c r="AU2673" s="199" t="s">
        <v>80</v>
      </c>
      <c r="AV2673" s="12" t="s">
        <v>24</v>
      </c>
      <c r="AW2673" s="12" t="s">
        <v>37</v>
      </c>
      <c r="AX2673" s="12" t="s">
        <v>73</v>
      </c>
      <c r="AY2673" s="199" t="s">
        <v>187</v>
      </c>
    </row>
    <row r="2674" spans="2:65" s="13" customFormat="1">
      <c r="B2674" s="204"/>
      <c r="D2674" s="196" t="s">
        <v>196</v>
      </c>
      <c r="E2674" s="205" t="s">
        <v>5</v>
      </c>
      <c r="F2674" s="206" t="s">
        <v>284</v>
      </c>
      <c r="H2674" s="207">
        <v>55.575000000000003</v>
      </c>
      <c r="I2674" s="208"/>
      <c r="L2674" s="204"/>
      <c r="M2674" s="209"/>
      <c r="N2674" s="210"/>
      <c r="O2674" s="210"/>
      <c r="P2674" s="210"/>
      <c r="Q2674" s="210"/>
      <c r="R2674" s="210"/>
      <c r="S2674" s="210"/>
      <c r="T2674" s="211"/>
      <c r="AT2674" s="205" t="s">
        <v>196</v>
      </c>
      <c r="AU2674" s="205" t="s">
        <v>80</v>
      </c>
      <c r="AV2674" s="13" t="s">
        <v>80</v>
      </c>
      <c r="AW2674" s="13" t="s">
        <v>37</v>
      </c>
      <c r="AX2674" s="13" t="s">
        <v>73</v>
      </c>
      <c r="AY2674" s="205" t="s">
        <v>187</v>
      </c>
    </row>
    <row r="2675" spans="2:65" s="14" customFormat="1">
      <c r="B2675" s="212"/>
      <c r="D2675" s="196" t="s">
        <v>196</v>
      </c>
      <c r="E2675" s="213" t="s">
        <v>5</v>
      </c>
      <c r="F2675" s="214" t="s">
        <v>201</v>
      </c>
      <c r="H2675" s="215">
        <v>55.575000000000003</v>
      </c>
      <c r="I2675" s="216"/>
      <c r="L2675" s="212"/>
      <c r="M2675" s="217"/>
      <c r="N2675" s="218"/>
      <c r="O2675" s="218"/>
      <c r="P2675" s="218"/>
      <c r="Q2675" s="218"/>
      <c r="R2675" s="218"/>
      <c r="S2675" s="218"/>
      <c r="T2675" s="219"/>
      <c r="AT2675" s="213" t="s">
        <v>196</v>
      </c>
      <c r="AU2675" s="213" t="s">
        <v>80</v>
      </c>
      <c r="AV2675" s="14" t="s">
        <v>202</v>
      </c>
      <c r="AW2675" s="14" t="s">
        <v>37</v>
      </c>
      <c r="AX2675" s="14" t="s">
        <v>73</v>
      </c>
      <c r="AY2675" s="213" t="s">
        <v>187</v>
      </c>
    </row>
    <row r="2676" spans="2:65" s="15" customFormat="1">
      <c r="B2676" s="220"/>
      <c r="D2676" s="221" t="s">
        <v>196</v>
      </c>
      <c r="E2676" s="222" t="s">
        <v>5</v>
      </c>
      <c r="F2676" s="223" t="s">
        <v>203</v>
      </c>
      <c r="H2676" s="224">
        <v>55.575000000000003</v>
      </c>
      <c r="I2676" s="225"/>
      <c r="L2676" s="220"/>
      <c r="M2676" s="226"/>
      <c r="N2676" s="227"/>
      <c r="O2676" s="227"/>
      <c r="P2676" s="227"/>
      <c r="Q2676" s="227"/>
      <c r="R2676" s="227"/>
      <c r="S2676" s="227"/>
      <c r="T2676" s="228"/>
      <c r="AT2676" s="229" t="s">
        <v>196</v>
      </c>
      <c r="AU2676" s="229" t="s">
        <v>80</v>
      </c>
      <c r="AV2676" s="15" t="s">
        <v>194</v>
      </c>
      <c r="AW2676" s="15" t="s">
        <v>37</v>
      </c>
      <c r="AX2676" s="15" t="s">
        <v>24</v>
      </c>
      <c r="AY2676" s="229" t="s">
        <v>187</v>
      </c>
    </row>
    <row r="2677" spans="2:65" s="1" customFormat="1" ht="22.5" customHeight="1">
      <c r="B2677" s="182"/>
      <c r="C2677" s="183" t="s">
        <v>2195</v>
      </c>
      <c r="D2677" s="183" t="s">
        <v>189</v>
      </c>
      <c r="E2677" s="184" t="s">
        <v>2196</v>
      </c>
      <c r="F2677" s="185" t="s">
        <v>2197</v>
      </c>
      <c r="G2677" s="186" t="s">
        <v>305</v>
      </c>
      <c r="H2677" s="187">
        <v>32.9</v>
      </c>
      <c r="I2677" s="188"/>
      <c r="J2677" s="189">
        <f>ROUND(I2677*H2677,2)</f>
        <v>0</v>
      </c>
      <c r="K2677" s="185" t="s">
        <v>5</v>
      </c>
      <c r="L2677" s="42"/>
      <c r="M2677" s="190" t="s">
        <v>5</v>
      </c>
      <c r="N2677" s="191" t="s">
        <v>44</v>
      </c>
      <c r="O2677" s="43"/>
      <c r="P2677" s="192">
        <f>O2677*H2677</f>
        <v>0</v>
      </c>
      <c r="Q2677" s="192">
        <v>1.1299999999999999E-2</v>
      </c>
      <c r="R2677" s="192">
        <f>Q2677*H2677</f>
        <v>0.37176999999999993</v>
      </c>
      <c r="S2677" s="192">
        <v>0</v>
      </c>
      <c r="T2677" s="193">
        <f>S2677*H2677</f>
        <v>0</v>
      </c>
      <c r="AR2677" s="25" t="s">
        <v>126</v>
      </c>
      <c r="AT2677" s="25" t="s">
        <v>189</v>
      </c>
      <c r="AU2677" s="25" t="s">
        <v>80</v>
      </c>
      <c r="AY2677" s="25" t="s">
        <v>187</v>
      </c>
      <c r="BE2677" s="194">
        <f>IF(N2677="základní",J2677,0)</f>
        <v>0</v>
      </c>
      <c r="BF2677" s="194">
        <f>IF(N2677="snížená",J2677,0)</f>
        <v>0</v>
      </c>
      <c r="BG2677" s="194">
        <f>IF(N2677="zákl. přenesená",J2677,0)</f>
        <v>0</v>
      </c>
      <c r="BH2677" s="194">
        <f>IF(N2677="sníž. přenesená",J2677,0)</f>
        <v>0</v>
      </c>
      <c r="BI2677" s="194">
        <f>IF(N2677="nulová",J2677,0)</f>
        <v>0</v>
      </c>
      <c r="BJ2677" s="25" t="s">
        <v>24</v>
      </c>
      <c r="BK2677" s="194">
        <f>ROUND(I2677*H2677,2)</f>
        <v>0</v>
      </c>
      <c r="BL2677" s="25" t="s">
        <v>126</v>
      </c>
      <c r="BM2677" s="25" t="s">
        <v>2198</v>
      </c>
    </row>
    <row r="2678" spans="2:65" s="12" customFormat="1">
      <c r="B2678" s="195"/>
      <c r="D2678" s="196" t="s">
        <v>196</v>
      </c>
      <c r="E2678" s="197" t="s">
        <v>5</v>
      </c>
      <c r="F2678" s="198" t="s">
        <v>2199</v>
      </c>
      <c r="H2678" s="199" t="s">
        <v>5</v>
      </c>
      <c r="I2678" s="200"/>
      <c r="L2678" s="195"/>
      <c r="M2678" s="201"/>
      <c r="N2678" s="202"/>
      <c r="O2678" s="202"/>
      <c r="P2678" s="202"/>
      <c r="Q2678" s="202"/>
      <c r="R2678" s="202"/>
      <c r="S2678" s="202"/>
      <c r="T2678" s="203"/>
      <c r="AT2678" s="199" t="s">
        <v>196</v>
      </c>
      <c r="AU2678" s="199" t="s">
        <v>80</v>
      </c>
      <c r="AV2678" s="12" t="s">
        <v>24</v>
      </c>
      <c r="AW2678" s="12" t="s">
        <v>37</v>
      </c>
      <c r="AX2678" s="12" t="s">
        <v>73</v>
      </c>
      <c r="AY2678" s="199" t="s">
        <v>187</v>
      </c>
    </row>
    <row r="2679" spans="2:65" s="12" customFormat="1">
      <c r="B2679" s="195"/>
      <c r="D2679" s="196" t="s">
        <v>196</v>
      </c>
      <c r="E2679" s="197" t="s">
        <v>5</v>
      </c>
      <c r="F2679" s="198" t="s">
        <v>282</v>
      </c>
      <c r="H2679" s="199" t="s">
        <v>5</v>
      </c>
      <c r="I2679" s="200"/>
      <c r="L2679" s="195"/>
      <c r="M2679" s="201"/>
      <c r="N2679" s="202"/>
      <c r="O2679" s="202"/>
      <c r="P2679" s="202"/>
      <c r="Q2679" s="202"/>
      <c r="R2679" s="202"/>
      <c r="S2679" s="202"/>
      <c r="T2679" s="203"/>
      <c r="AT2679" s="199" t="s">
        <v>196</v>
      </c>
      <c r="AU2679" s="199" t="s">
        <v>80</v>
      </c>
      <c r="AV2679" s="12" t="s">
        <v>24</v>
      </c>
      <c r="AW2679" s="12" t="s">
        <v>37</v>
      </c>
      <c r="AX2679" s="12" t="s">
        <v>73</v>
      </c>
      <c r="AY2679" s="199" t="s">
        <v>187</v>
      </c>
    </row>
    <row r="2680" spans="2:65" s="13" customFormat="1">
      <c r="B2680" s="204"/>
      <c r="D2680" s="196" t="s">
        <v>196</v>
      </c>
      <c r="E2680" s="205" t="s">
        <v>5</v>
      </c>
      <c r="F2680" s="206" t="s">
        <v>804</v>
      </c>
      <c r="H2680" s="207">
        <v>32.9</v>
      </c>
      <c r="I2680" s="208"/>
      <c r="L2680" s="204"/>
      <c r="M2680" s="209"/>
      <c r="N2680" s="210"/>
      <c r="O2680" s="210"/>
      <c r="P2680" s="210"/>
      <c r="Q2680" s="210"/>
      <c r="R2680" s="210"/>
      <c r="S2680" s="210"/>
      <c r="T2680" s="211"/>
      <c r="AT2680" s="205" t="s">
        <v>196</v>
      </c>
      <c r="AU2680" s="205" t="s">
        <v>80</v>
      </c>
      <c r="AV2680" s="13" t="s">
        <v>80</v>
      </c>
      <c r="AW2680" s="13" t="s">
        <v>37</v>
      </c>
      <c r="AX2680" s="13" t="s">
        <v>73</v>
      </c>
      <c r="AY2680" s="205" t="s">
        <v>187</v>
      </c>
    </row>
    <row r="2681" spans="2:65" s="14" customFormat="1">
      <c r="B2681" s="212"/>
      <c r="D2681" s="196" t="s">
        <v>196</v>
      </c>
      <c r="E2681" s="213" t="s">
        <v>5</v>
      </c>
      <c r="F2681" s="214" t="s">
        <v>201</v>
      </c>
      <c r="H2681" s="215">
        <v>32.9</v>
      </c>
      <c r="I2681" s="216"/>
      <c r="L2681" s="212"/>
      <c r="M2681" s="217"/>
      <c r="N2681" s="218"/>
      <c r="O2681" s="218"/>
      <c r="P2681" s="218"/>
      <c r="Q2681" s="218"/>
      <c r="R2681" s="218"/>
      <c r="S2681" s="218"/>
      <c r="T2681" s="219"/>
      <c r="AT2681" s="213" t="s">
        <v>196</v>
      </c>
      <c r="AU2681" s="213" t="s">
        <v>80</v>
      </c>
      <c r="AV2681" s="14" t="s">
        <v>202</v>
      </c>
      <c r="AW2681" s="14" t="s">
        <v>37</v>
      </c>
      <c r="AX2681" s="14" t="s">
        <v>73</v>
      </c>
      <c r="AY2681" s="213" t="s">
        <v>187</v>
      </c>
    </row>
    <row r="2682" spans="2:65" s="15" customFormat="1">
      <c r="B2682" s="220"/>
      <c r="D2682" s="221" t="s">
        <v>196</v>
      </c>
      <c r="E2682" s="222" t="s">
        <v>5</v>
      </c>
      <c r="F2682" s="223" t="s">
        <v>203</v>
      </c>
      <c r="H2682" s="224">
        <v>32.9</v>
      </c>
      <c r="I2682" s="225"/>
      <c r="L2682" s="220"/>
      <c r="M2682" s="226"/>
      <c r="N2682" s="227"/>
      <c r="O2682" s="227"/>
      <c r="P2682" s="227"/>
      <c r="Q2682" s="227"/>
      <c r="R2682" s="227"/>
      <c r="S2682" s="227"/>
      <c r="T2682" s="228"/>
      <c r="AT2682" s="229" t="s">
        <v>196</v>
      </c>
      <c r="AU2682" s="229" t="s">
        <v>80</v>
      </c>
      <c r="AV2682" s="15" t="s">
        <v>194</v>
      </c>
      <c r="AW2682" s="15" t="s">
        <v>37</v>
      </c>
      <c r="AX2682" s="15" t="s">
        <v>24</v>
      </c>
      <c r="AY2682" s="229" t="s">
        <v>187</v>
      </c>
    </row>
    <row r="2683" spans="2:65" s="1" customFormat="1" ht="31.5" customHeight="1">
      <c r="B2683" s="182"/>
      <c r="C2683" s="183" t="s">
        <v>2200</v>
      </c>
      <c r="D2683" s="183" t="s">
        <v>189</v>
      </c>
      <c r="E2683" s="184" t="s">
        <v>2201</v>
      </c>
      <c r="F2683" s="185" t="s">
        <v>2202</v>
      </c>
      <c r="G2683" s="186" t="s">
        <v>258</v>
      </c>
      <c r="H2683" s="187">
        <v>2.109</v>
      </c>
      <c r="I2683" s="188"/>
      <c r="J2683" s="189">
        <f>ROUND(I2683*H2683,2)</f>
        <v>0</v>
      </c>
      <c r="K2683" s="185" t="s">
        <v>193</v>
      </c>
      <c r="L2683" s="42"/>
      <c r="M2683" s="190" t="s">
        <v>5</v>
      </c>
      <c r="N2683" s="191" t="s">
        <v>44</v>
      </c>
      <c r="O2683" s="43"/>
      <c r="P2683" s="192">
        <f>O2683*H2683</f>
        <v>0</v>
      </c>
      <c r="Q2683" s="192">
        <v>0</v>
      </c>
      <c r="R2683" s="192">
        <f>Q2683*H2683</f>
        <v>0</v>
      </c>
      <c r="S2683" s="192">
        <v>0</v>
      </c>
      <c r="T2683" s="193">
        <f>S2683*H2683</f>
        <v>0</v>
      </c>
      <c r="AR2683" s="25" t="s">
        <v>126</v>
      </c>
      <c r="AT2683" s="25" t="s">
        <v>189</v>
      </c>
      <c r="AU2683" s="25" t="s">
        <v>80</v>
      </c>
      <c r="AY2683" s="25" t="s">
        <v>187</v>
      </c>
      <c r="BE2683" s="194">
        <f>IF(N2683="základní",J2683,0)</f>
        <v>0</v>
      </c>
      <c r="BF2683" s="194">
        <f>IF(N2683="snížená",J2683,0)</f>
        <v>0</v>
      </c>
      <c r="BG2683" s="194">
        <f>IF(N2683="zákl. přenesená",J2683,0)</f>
        <v>0</v>
      </c>
      <c r="BH2683" s="194">
        <f>IF(N2683="sníž. přenesená",J2683,0)</f>
        <v>0</v>
      </c>
      <c r="BI2683" s="194">
        <f>IF(N2683="nulová",J2683,0)</f>
        <v>0</v>
      </c>
      <c r="BJ2683" s="25" t="s">
        <v>24</v>
      </c>
      <c r="BK2683" s="194">
        <f>ROUND(I2683*H2683,2)</f>
        <v>0</v>
      </c>
      <c r="BL2683" s="25" t="s">
        <v>126</v>
      </c>
      <c r="BM2683" s="25" t="s">
        <v>2203</v>
      </c>
    </row>
    <row r="2684" spans="2:65" s="11" customFormat="1" ht="29.85" customHeight="1">
      <c r="B2684" s="168"/>
      <c r="D2684" s="179" t="s">
        <v>72</v>
      </c>
      <c r="E2684" s="180" t="s">
        <v>2204</v>
      </c>
      <c r="F2684" s="180" t="s">
        <v>2205</v>
      </c>
      <c r="I2684" s="171"/>
      <c r="J2684" s="181">
        <f>BK2684</f>
        <v>0</v>
      </c>
      <c r="L2684" s="168"/>
      <c r="M2684" s="173"/>
      <c r="N2684" s="174"/>
      <c r="O2684" s="174"/>
      <c r="P2684" s="175">
        <f>SUM(P2685:P2763)</f>
        <v>0</v>
      </c>
      <c r="Q2684" s="174"/>
      <c r="R2684" s="175">
        <f>SUM(R2685:R2763)</f>
        <v>1.916096</v>
      </c>
      <c r="S2684" s="174"/>
      <c r="T2684" s="176">
        <f>SUM(T2685:T2763)</f>
        <v>0</v>
      </c>
      <c r="AR2684" s="169" t="s">
        <v>80</v>
      </c>
      <c r="AT2684" s="177" t="s">
        <v>72</v>
      </c>
      <c r="AU2684" s="177" t="s">
        <v>24</v>
      </c>
      <c r="AY2684" s="169" t="s">
        <v>187</v>
      </c>
      <c r="BK2684" s="178">
        <f>SUM(BK2685:BK2763)</f>
        <v>0</v>
      </c>
    </row>
    <row r="2685" spans="2:65" s="1" customFormat="1" ht="31.5" customHeight="1">
      <c r="B2685" s="182"/>
      <c r="C2685" s="183" t="s">
        <v>2206</v>
      </c>
      <c r="D2685" s="183" t="s">
        <v>189</v>
      </c>
      <c r="E2685" s="184" t="s">
        <v>2207</v>
      </c>
      <c r="F2685" s="185" t="s">
        <v>2208</v>
      </c>
      <c r="G2685" s="186" t="s">
        <v>277</v>
      </c>
      <c r="H2685" s="187">
        <v>102.235</v>
      </c>
      <c r="I2685" s="188"/>
      <c r="J2685" s="189">
        <f>ROUND(I2685*H2685,2)</f>
        <v>0</v>
      </c>
      <c r="K2685" s="185" t="s">
        <v>193</v>
      </c>
      <c r="L2685" s="42"/>
      <c r="M2685" s="190" t="s">
        <v>5</v>
      </c>
      <c r="N2685" s="191" t="s">
        <v>44</v>
      </c>
      <c r="O2685" s="43"/>
      <c r="P2685" s="192">
        <f>O2685*H2685</f>
        <v>0</v>
      </c>
      <c r="Q2685" s="192">
        <v>3.0000000000000001E-3</v>
      </c>
      <c r="R2685" s="192">
        <f>Q2685*H2685</f>
        <v>0.30670500000000001</v>
      </c>
      <c r="S2685" s="192">
        <v>0</v>
      </c>
      <c r="T2685" s="193">
        <f>S2685*H2685</f>
        <v>0</v>
      </c>
      <c r="AR2685" s="25" t="s">
        <v>126</v>
      </c>
      <c r="AT2685" s="25" t="s">
        <v>189</v>
      </c>
      <c r="AU2685" s="25" t="s">
        <v>80</v>
      </c>
      <c r="AY2685" s="25" t="s">
        <v>187</v>
      </c>
      <c r="BE2685" s="194">
        <f>IF(N2685="základní",J2685,0)</f>
        <v>0</v>
      </c>
      <c r="BF2685" s="194">
        <f>IF(N2685="snížená",J2685,0)</f>
        <v>0</v>
      </c>
      <c r="BG2685" s="194">
        <f>IF(N2685="zákl. přenesená",J2685,0)</f>
        <v>0</v>
      </c>
      <c r="BH2685" s="194">
        <f>IF(N2685="sníž. přenesená",J2685,0)</f>
        <v>0</v>
      </c>
      <c r="BI2685" s="194">
        <f>IF(N2685="nulová",J2685,0)</f>
        <v>0</v>
      </c>
      <c r="BJ2685" s="25" t="s">
        <v>24</v>
      </c>
      <c r="BK2685" s="194">
        <f>ROUND(I2685*H2685,2)</f>
        <v>0</v>
      </c>
      <c r="BL2685" s="25" t="s">
        <v>126</v>
      </c>
      <c r="BM2685" s="25" t="s">
        <v>2209</v>
      </c>
    </row>
    <row r="2686" spans="2:65" s="12" customFormat="1">
      <c r="B2686" s="195"/>
      <c r="D2686" s="196" t="s">
        <v>196</v>
      </c>
      <c r="E2686" s="197" t="s">
        <v>5</v>
      </c>
      <c r="F2686" s="198" t="s">
        <v>2210</v>
      </c>
      <c r="H2686" s="199" t="s">
        <v>5</v>
      </c>
      <c r="I2686" s="200"/>
      <c r="L2686" s="195"/>
      <c r="M2686" s="201"/>
      <c r="N2686" s="202"/>
      <c r="O2686" s="202"/>
      <c r="P2686" s="202"/>
      <c r="Q2686" s="202"/>
      <c r="R2686" s="202"/>
      <c r="S2686" s="202"/>
      <c r="T2686" s="203"/>
      <c r="AT2686" s="199" t="s">
        <v>196</v>
      </c>
      <c r="AU2686" s="199" t="s">
        <v>80</v>
      </c>
      <c r="AV2686" s="12" t="s">
        <v>24</v>
      </c>
      <c r="AW2686" s="12" t="s">
        <v>37</v>
      </c>
      <c r="AX2686" s="12" t="s">
        <v>73</v>
      </c>
      <c r="AY2686" s="199" t="s">
        <v>187</v>
      </c>
    </row>
    <row r="2687" spans="2:65" s="12" customFormat="1">
      <c r="B2687" s="195"/>
      <c r="D2687" s="196" t="s">
        <v>196</v>
      </c>
      <c r="E2687" s="197" t="s">
        <v>5</v>
      </c>
      <c r="F2687" s="198" t="s">
        <v>479</v>
      </c>
      <c r="H2687" s="199" t="s">
        <v>5</v>
      </c>
      <c r="I2687" s="200"/>
      <c r="L2687" s="195"/>
      <c r="M2687" s="201"/>
      <c r="N2687" s="202"/>
      <c r="O2687" s="202"/>
      <c r="P2687" s="202"/>
      <c r="Q2687" s="202"/>
      <c r="R2687" s="202"/>
      <c r="S2687" s="202"/>
      <c r="T2687" s="203"/>
      <c r="AT2687" s="199" t="s">
        <v>196</v>
      </c>
      <c r="AU2687" s="199" t="s">
        <v>80</v>
      </c>
      <c r="AV2687" s="12" t="s">
        <v>24</v>
      </c>
      <c r="AW2687" s="12" t="s">
        <v>37</v>
      </c>
      <c r="AX2687" s="12" t="s">
        <v>73</v>
      </c>
      <c r="AY2687" s="199" t="s">
        <v>187</v>
      </c>
    </row>
    <row r="2688" spans="2:65" s="12" customFormat="1">
      <c r="B2688" s="195"/>
      <c r="D2688" s="196" t="s">
        <v>196</v>
      </c>
      <c r="E2688" s="197" t="s">
        <v>5</v>
      </c>
      <c r="F2688" s="198" t="s">
        <v>2211</v>
      </c>
      <c r="H2688" s="199" t="s">
        <v>5</v>
      </c>
      <c r="I2688" s="200"/>
      <c r="L2688" s="195"/>
      <c r="M2688" s="201"/>
      <c r="N2688" s="202"/>
      <c r="O2688" s="202"/>
      <c r="P2688" s="202"/>
      <c r="Q2688" s="202"/>
      <c r="R2688" s="202"/>
      <c r="S2688" s="202"/>
      <c r="T2688" s="203"/>
      <c r="AT2688" s="199" t="s">
        <v>196</v>
      </c>
      <c r="AU2688" s="199" t="s">
        <v>80</v>
      </c>
      <c r="AV2688" s="12" t="s">
        <v>24</v>
      </c>
      <c r="AW2688" s="12" t="s">
        <v>37</v>
      </c>
      <c r="AX2688" s="12" t="s">
        <v>73</v>
      </c>
      <c r="AY2688" s="199" t="s">
        <v>187</v>
      </c>
    </row>
    <row r="2689" spans="2:51" s="13" customFormat="1">
      <c r="B2689" s="204"/>
      <c r="D2689" s="196" t="s">
        <v>196</v>
      </c>
      <c r="E2689" s="205" t="s">
        <v>5</v>
      </c>
      <c r="F2689" s="206" t="s">
        <v>2212</v>
      </c>
      <c r="H2689" s="207">
        <v>18.204000000000001</v>
      </c>
      <c r="I2689" s="208"/>
      <c r="L2689" s="204"/>
      <c r="M2689" s="209"/>
      <c r="N2689" s="210"/>
      <c r="O2689" s="210"/>
      <c r="P2689" s="210"/>
      <c r="Q2689" s="210"/>
      <c r="R2689" s="210"/>
      <c r="S2689" s="210"/>
      <c r="T2689" s="211"/>
      <c r="AT2689" s="205" t="s">
        <v>196</v>
      </c>
      <c r="AU2689" s="205" t="s">
        <v>80</v>
      </c>
      <c r="AV2689" s="13" t="s">
        <v>80</v>
      </c>
      <c r="AW2689" s="13" t="s">
        <v>37</v>
      </c>
      <c r="AX2689" s="13" t="s">
        <v>73</v>
      </c>
      <c r="AY2689" s="205" t="s">
        <v>187</v>
      </c>
    </row>
    <row r="2690" spans="2:51" s="12" customFormat="1">
      <c r="B2690" s="195"/>
      <c r="D2690" s="196" t="s">
        <v>196</v>
      </c>
      <c r="E2690" s="197" t="s">
        <v>5</v>
      </c>
      <c r="F2690" s="198" t="s">
        <v>2213</v>
      </c>
      <c r="H2690" s="199" t="s">
        <v>5</v>
      </c>
      <c r="I2690" s="200"/>
      <c r="L2690" s="195"/>
      <c r="M2690" s="201"/>
      <c r="N2690" s="202"/>
      <c r="O2690" s="202"/>
      <c r="P2690" s="202"/>
      <c r="Q2690" s="202"/>
      <c r="R2690" s="202"/>
      <c r="S2690" s="202"/>
      <c r="T2690" s="203"/>
      <c r="AT2690" s="199" t="s">
        <v>196</v>
      </c>
      <c r="AU2690" s="199" t="s">
        <v>80</v>
      </c>
      <c r="AV2690" s="12" t="s">
        <v>24</v>
      </c>
      <c r="AW2690" s="12" t="s">
        <v>37</v>
      </c>
      <c r="AX2690" s="12" t="s">
        <v>73</v>
      </c>
      <c r="AY2690" s="199" t="s">
        <v>187</v>
      </c>
    </row>
    <row r="2691" spans="2:51" s="13" customFormat="1">
      <c r="B2691" s="204"/>
      <c r="D2691" s="196" t="s">
        <v>196</v>
      </c>
      <c r="E2691" s="205" t="s">
        <v>5</v>
      </c>
      <c r="F2691" s="206" t="s">
        <v>2214</v>
      </c>
      <c r="H2691" s="207">
        <v>10.025</v>
      </c>
      <c r="I2691" s="208"/>
      <c r="L2691" s="204"/>
      <c r="M2691" s="209"/>
      <c r="N2691" s="210"/>
      <c r="O2691" s="210"/>
      <c r="P2691" s="210"/>
      <c r="Q2691" s="210"/>
      <c r="R2691" s="210"/>
      <c r="S2691" s="210"/>
      <c r="T2691" s="211"/>
      <c r="AT2691" s="205" t="s">
        <v>196</v>
      </c>
      <c r="AU2691" s="205" t="s">
        <v>80</v>
      </c>
      <c r="AV2691" s="13" t="s">
        <v>80</v>
      </c>
      <c r="AW2691" s="13" t="s">
        <v>37</v>
      </c>
      <c r="AX2691" s="13" t="s">
        <v>73</v>
      </c>
      <c r="AY2691" s="205" t="s">
        <v>187</v>
      </c>
    </row>
    <row r="2692" spans="2:51" s="13" customFormat="1">
      <c r="B2692" s="204"/>
      <c r="D2692" s="196" t="s">
        <v>196</v>
      </c>
      <c r="E2692" s="205" t="s">
        <v>5</v>
      </c>
      <c r="F2692" s="206" t="s">
        <v>2214</v>
      </c>
      <c r="H2692" s="207">
        <v>10.025</v>
      </c>
      <c r="I2692" s="208"/>
      <c r="L2692" s="204"/>
      <c r="M2692" s="209"/>
      <c r="N2692" s="210"/>
      <c r="O2692" s="210"/>
      <c r="P2692" s="210"/>
      <c r="Q2692" s="210"/>
      <c r="R2692" s="210"/>
      <c r="S2692" s="210"/>
      <c r="T2692" s="211"/>
      <c r="AT2692" s="205" t="s">
        <v>196</v>
      </c>
      <c r="AU2692" s="205" t="s">
        <v>80</v>
      </c>
      <c r="AV2692" s="13" t="s">
        <v>80</v>
      </c>
      <c r="AW2692" s="13" t="s">
        <v>37</v>
      </c>
      <c r="AX2692" s="13" t="s">
        <v>73</v>
      </c>
      <c r="AY2692" s="205" t="s">
        <v>187</v>
      </c>
    </row>
    <row r="2693" spans="2:51" s="13" customFormat="1">
      <c r="B2693" s="204"/>
      <c r="D2693" s="196" t="s">
        <v>196</v>
      </c>
      <c r="E2693" s="205" t="s">
        <v>5</v>
      </c>
      <c r="F2693" s="206" t="s">
        <v>2214</v>
      </c>
      <c r="H2693" s="207">
        <v>10.025</v>
      </c>
      <c r="I2693" s="208"/>
      <c r="L2693" s="204"/>
      <c r="M2693" s="209"/>
      <c r="N2693" s="210"/>
      <c r="O2693" s="210"/>
      <c r="P2693" s="210"/>
      <c r="Q2693" s="210"/>
      <c r="R2693" s="210"/>
      <c r="S2693" s="210"/>
      <c r="T2693" s="211"/>
      <c r="AT2693" s="205" t="s">
        <v>196</v>
      </c>
      <c r="AU2693" s="205" t="s">
        <v>80</v>
      </c>
      <c r="AV2693" s="13" t="s">
        <v>80</v>
      </c>
      <c r="AW2693" s="13" t="s">
        <v>37</v>
      </c>
      <c r="AX2693" s="13" t="s">
        <v>73</v>
      </c>
      <c r="AY2693" s="205" t="s">
        <v>187</v>
      </c>
    </row>
    <row r="2694" spans="2:51" s="12" customFormat="1">
      <c r="B2694" s="195"/>
      <c r="D2694" s="196" t="s">
        <v>196</v>
      </c>
      <c r="E2694" s="197" t="s">
        <v>5</v>
      </c>
      <c r="F2694" s="198" t="s">
        <v>2215</v>
      </c>
      <c r="H2694" s="199" t="s">
        <v>5</v>
      </c>
      <c r="I2694" s="200"/>
      <c r="L2694" s="195"/>
      <c r="M2694" s="201"/>
      <c r="N2694" s="202"/>
      <c r="O2694" s="202"/>
      <c r="P2694" s="202"/>
      <c r="Q2694" s="202"/>
      <c r="R2694" s="202"/>
      <c r="S2694" s="202"/>
      <c r="T2694" s="203"/>
      <c r="AT2694" s="199" t="s">
        <v>196</v>
      </c>
      <c r="AU2694" s="199" t="s">
        <v>80</v>
      </c>
      <c r="AV2694" s="12" t="s">
        <v>24</v>
      </c>
      <c r="AW2694" s="12" t="s">
        <v>37</v>
      </c>
      <c r="AX2694" s="12" t="s">
        <v>73</v>
      </c>
      <c r="AY2694" s="199" t="s">
        <v>187</v>
      </c>
    </row>
    <row r="2695" spans="2:51" s="13" customFormat="1">
      <c r="B2695" s="204"/>
      <c r="D2695" s="196" t="s">
        <v>196</v>
      </c>
      <c r="E2695" s="205" t="s">
        <v>5</v>
      </c>
      <c r="F2695" s="206" t="s">
        <v>2216</v>
      </c>
      <c r="H2695" s="207">
        <v>12.095000000000001</v>
      </c>
      <c r="I2695" s="208"/>
      <c r="L2695" s="204"/>
      <c r="M2695" s="209"/>
      <c r="N2695" s="210"/>
      <c r="O2695" s="210"/>
      <c r="P2695" s="210"/>
      <c r="Q2695" s="210"/>
      <c r="R2695" s="210"/>
      <c r="S2695" s="210"/>
      <c r="T2695" s="211"/>
      <c r="AT2695" s="205" t="s">
        <v>196</v>
      </c>
      <c r="AU2695" s="205" t="s">
        <v>80</v>
      </c>
      <c r="AV2695" s="13" t="s">
        <v>80</v>
      </c>
      <c r="AW2695" s="13" t="s">
        <v>37</v>
      </c>
      <c r="AX2695" s="13" t="s">
        <v>73</v>
      </c>
      <c r="AY2695" s="205" t="s">
        <v>187</v>
      </c>
    </row>
    <row r="2696" spans="2:51" s="13" customFormat="1">
      <c r="B2696" s="204"/>
      <c r="D2696" s="196" t="s">
        <v>196</v>
      </c>
      <c r="E2696" s="205" t="s">
        <v>5</v>
      </c>
      <c r="F2696" s="206" t="s">
        <v>2217</v>
      </c>
      <c r="H2696" s="207">
        <v>11.46</v>
      </c>
      <c r="I2696" s="208"/>
      <c r="L2696" s="204"/>
      <c r="M2696" s="209"/>
      <c r="N2696" s="210"/>
      <c r="O2696" s="210"/>
      <c r="P2696" s="210"/>
      <c r="Q2696" s="210"/>
      <c r="R2696" s="210"/>
      <c r="S2696" s="210"/>
      <c r="T2696" s="211"/>
      <c r="AT2696" s="205" t="s">
        <v>196</v>
      </c>
      <c r="AU2696" s="205" t="s">
        <v>80</v>
      </c>
      <c r="AV2696" s="13" t="s">
        <v>80</v>
      </c>
      <c r="AW2696" s="13" t="s">
        <v>37</v>
      </c>
      <c r="AX2696" s="13" t="s">
        <v>73</v>
      </c>
      <c r="AY2696" s="205" t="s">
        <v>187</v>
      </c>
    </row>
    <row r="2697" spans="2:51" s="12" customFormat="1">
      <c r="B2697" s="195"/>
      <c r="D2697" s="196" t="s">
        <v>196</v>
      </c>
      <c r="E2697" s="197" t="s">
        <v>5</v>
      </c>
      <c r="F2697" s="198" t="s">
        <v>2218</v>
      </c>
      <c r="H2697" s="199" t="s">
        <v>5</v>
      </c>
      <c r="I2697" s="200"/>
      <c r="L2697" s="195"/>
      <c r="M2697" s="201"/>
      <c r="N2697" s="202"/>
      <c r="O2697" s="202"/>
      <c r="P2697" s="202"/>
      <c r="Q2697" s="202"/>
      <c r="R2697" s="202"/>
      <c r="S2697" s="202"/>
      <c r="T2697" s="203"/>
      <c r="AT2697" s="199" t="s">
        <v>196</v>
      </c>
      <c r="AU2697" s="199" t="s">
        <v>80</v>
      </c>
      <c r="AV2697" s="12" t="s">
        <v>24</v>
      </c>
      <c r="AW2697" s="12" t="s">
        <v>37</v>
      </c>
      <c r="AX2697" s="12" t="s">
        <v>73</v>
      </c>
      <c r="AY2697" s="199" t="s">
        <v>187</v>
      </c>
    </row>
    <row r="2698" spans="2:51" s="13" customFormat="1">
      <c r="B2698" s="204"/>
      <c r="D2698" s="196" t="s">
        <v>196</v>
      </c>
      <c r="E2698" s="205" t="s">
        <v>5</v>
      </c>
      <c r="F2698" s="206" t="s">
        <v>2219</v>
      </c>
      <c r="H2698" s="207">
        <v>2.6160000000000001</v>
      </c>
      <c r="I2698" s="208"/>
      <c r="L2698" s="204"/>
      <c r="M2698" s="209"/>
      <c r="N2698" s="210"/>
      <c r="O2698" s="210"/>
      <c r="P2698" s="210"/>
      <c r="Q2698" s="210"/>
      <c r="R2698" s="210"/>
      <c r="S2698" s="210"/>
      <c r="T2698" s="211"/>
      <c r="AT2698" s="205" t="s">
        <v>196</v>
      </c>
      <c r="AU2698" s="205" t="s">
        <v>80</v>
      </c>
      <c r="AV2698" s="13" t="s">
        <v>80</v>
      </c>
      <c r="AW2698" s="13" t="s">
        <v>37</v>
      </c>
      <c r="AX2698" s="13" t="s">
        <v>73</v>
      </c>
      <c r="AY2698" s="205" t="s">
        <v>187</v>
      </c>
    </row>
    <row r="2699" spans="2:51" s="12" customFormat="1">
      <c r="B2699" s="195"/>
      <c r="D2699" s="196" t="s">
        <v>196</v>
      </c>
      <c r="E2699" s="197" t="s">
        <v>5</v>
      </c>
      <c r="F2699" s="198" t="s">
        <v>2220</v>
      </c>
      <c r="H2699" s="199" t="s">
        <v>5</v>
      </c>
      <c r="I2699" s="200"/>
      <c r="L2699" s="195"/>
      <c r="M2699" s="201"/>
      <c r="N2699" s="202"/>
      <c r="O2699" s="202"/>
      <c r="P2699" s="202"/>
      <c r="Q2699" s="202"/>
      <c r="R2699" s="202"/>
      <c r="S2699" s="202"/>
      <c r="T2699" s="203"/>
      <c r="AT2699" s="199" t="s">
        <v>196</v>
      </c>
      <c r="AU2699" s="199" t="s">
        <v>80</v>
      </c>
      <c r="AV2699" s="12" t="s">
        <v>24</v>
      </c>
      <c r="AW2699" s="12" t="s">
        <v>37</v>
      </c>
      <c r="AX2699" s="12" t="s">
        <v>73</v>
      </c>
      <c r="AY2699" s="199" t="s">
        <v>187</v>
      </c>
    </row>
    <row r="2700" spans="2:51" s="13" customFormat="1">
      <c r="B2700" s="204"/>
      <c r="D2700" s="196" t="s">
        <v>196</v>
      </c>
      <c r="E2700" s="205" t="s">
        <v>5</v>
      </c>
      <c r="F2700" s="206" t="s">
        <v>2221</v>
      </c>
      <c r="H2700" s="207">
        <v>9.84</v>
      </c>
      <c r="I2700" s="208"/>
      <c r="L2700" s="204"/>
      <c r="M2700" s="209"/>
      <c r="N2700" s="210"/>
      <c r="O2700" s="210"/>
      <c r="P2700" s="210"/>
      <c r="Q2700" s="210"/>
      <c r="R2700" s="210"/>
      <c r="S2700" s="210"/>
      <c r="T2700" s="211"/>
      <c r="AT2700" s="205" t="s">
        <v>196</v>
      </c>
      <c r="AU2700" s="205" t="s">
        <v>80</v>
      </c>
      <c r="AV2700" s="13" t="s">
        <v>80</v>
      </c>
      <c r="AW2700" s="13" t="s">
        <v>37</v>
      </c>
      <c r="AX2700" s="13" t="s">
        <v>73</v>
      </c>
      <c r="AY2700" s="205" t="s">
        <v>187</v>
      </c>
    </row>
    <row r="2701" spans="2:51" s="12" customFormat="1">
      <c r="B2701" s="195"/>
      <c r="D2701" s="196" t="s">
        <v>196</v>
      </c>
      <c r="E2701" s="197" t="s">
        <v>5</v>
      </c>
      <c r="F2701" s="198" t="s">
        <v>2222</v>
      </c>
      <c r="H2701" s="199" t="s">
        <v>5</v>
      </c>
      <c r="I2701" s="200"/>
      <c r="L2701" s="195"/>
      <c r="M2701" s="201"/>
      <c r="N2701" s="202"/>
      <c r="O2701" s="202"/>
      <c r="P2701" s="202"/>
      <c r="Q2701" s="202"/>
      <c r="R2701" s="202"/>
      <c r="S2701" s="202"/>
      <c r="T2701" s="203"/>
      <c r="AT2701" s="199" t="s">
        <v>196</v>
      </c>
      <c r="AU2701" s="199" t="s">
        <v>80</v>
      </c>
      <c r="AV2701" s="12" t="s">
        <v>24</v>
      </c>
      <c r="AW2701" s="12" t="s">
        <v>37</v>
      </c>
      <c r="AX2701" s="12" t="s">
        <v>73</v>
      </c>
      <c r="AY2701" s="199" t="s">
        <v>187</v>
      </c>
    </row>
    <row r="2702" spans="2:51" s="13" customFormat="1">
      <c r="B2702" s="204"/>
      <c r="D2702" s="196" t="s">
        <v>196</v>
      </c>
      <c r="E2702" s="205" t="s">
        <v>5</v>
      </c>
      <c r="F2702" s="206" t="s">
        <v>2221</v>
      </c>
      <c r="H2702" s="207">
        <v>9.84</v>
      </c>
      <c r="I2702" s="208"/>
      <c r="L2702" s="204"/>
      <c r="M2702" s="209"/>
      <c r="N2702" s="210"/>
      <c r="O2702" s="210"/>
      <c r="P2702" s="210"/>
      <c r="Q2702" s="210"/>
      <c r="R2702" s="210"/>
      <c r="S2702" s="210"/>
      <c r="T2702" s="211"/>
      <c r="AT2702" s="205" t="s">
        <v>196</v>
      </c>
      <c r="AU2702" s="205" t="s">
        <v>80</v>
      </c>
      <c r="AV2702" s="13" t="s">
        <v>80</v>
      </c>
      <c r="AW2702" s="13" t="s">
        <v>37</v>
      </c>
      <c r="AX2702" s="13" t="s">
        <v>73</v>
      </c>
      <c r="AY2702" s="205" t="s">
        <v>187</v>
      </c>
    </row>
    <row r="2703" spans="2:51" s="13" customFormat="1">
      <c r="B2703" s="204"/>
      <c r="D2703" s="196" t="s">
        <v>196</v>
      </c>
      <c r="E2703" s="205" t="s">
        <v>5</v>
      </c>
      <c r="F2703" s="206" t="s">
        <v>2223</v>
      </c>
      <c r="H2703" s="207">
        <v>10.25</v>
      </c>
      <c r="I2703" s="208"/>
      <c r="L2703" s="204"/>
      <c r="M2703" s="209"/>
      <c r="N2703" s="210"/>
      <c r="O2703" s="210"/>
      <c r="P2703" s="210"/>
      <c r="Q2703" s="210"/>
      <c r="R2703" s="210"/>
      <c r="S2703" s="210"/>
      <c r="T2703" s="211"/>
      <c r="AT2703" s="205" t="s">
        <v>196</v>
      </c>
      <c r="AU2703" s="205" t="s">
        <v>80</v>
      </c>
      <c r="AV2703" s="13" t="s">
        <v>80</v>
      </c>
      <c r="AW2703" s="13" t="s">
        <v>37</v>
      </c>
      <c r="AX2703" s="13" t="s">
        <v>73</v>
      </c>
      <c r="AY2703" s="205" t="s">
        <v>187</v>
      </c>
    </row>
    <row r="2704" spans="2:51" s="13" customFormat="1">
      <c r="B2704" s="204"/>
      <c r="D2704" s="196" t="s">
        <v>196</v>
      </c>
      <c r="E2704" s="205" t="s">
        <v>5</v>
      </c>
      <c r="F2704" s="206" t="s">
        <v>2224</v>
      </c>
      <c r="H2704" s="207">
        <v>10.455</v>
      </c>
      <c r="I2704" s="208"/>
      <c r="L2704" s="204"/>
      <c r="M2704" s="209"/>
      <c r="N2704" s="210"/>
      <c r="O2704" s="210"/>
      <c r="P2704" s="210"/>
      <c r="Q2704" s="210"/>
      <c r="R2704" s="210"/>
      <c r="S2704" s="210"/>
      <c r="T2704" s="211"/>
      <c r="AT2704" s="205" t="s">
        <v>196</v>
      </c>
      <c r="AU2704" s="205" t="s">
        <v>80</v>
      </c>
      <c r="AV2704" s="13" t="s">
        <v>80</v>
      </c>
      <c r="AW2704" s="13" t="s">
        <v>37</v>
      </c>
      <c r="AX2704" s="13" t="s">
        <v>73</v>
      </c>
      <c r="AY2704" s="205" t="s">
        <v>187</v>
      </c>
    </row>
    <row r="2705" spans="2:65" s="12" customFormat="1">
      <c r="B2705" s="195"/>
      <c r="D2705" s="196" t="s">
        <v>196</v>
      </c>
      <c r="E2705" s="197" t="s">
        <v>5</v>
      </c>
      <c r="F2705" s="198" t="s">
        <v>2225</v>
      </c>
      <c r="H2705" s="199" t="s">
        <v>5</v>
      </c>
      <c r="I2705" s="200"/>
      <c r="L2705" s="195"/>
      <c r="M2705" s="201"/>
      <c r="N2705" s="202"/>
      <c r="O2705" s="202"/>
      <c r="P2705" s="202"/>
      <c r="Q2705" s="202"/>
      <c r="R2705" s="202"/>
      <c r="S2705" s="202"/>
      <c r="T2705" s="203"/>
      <c r="AT2705" s="199" t="s">
        <v>196</v>
      </c>
      <c r="AU2705" s="199" t="s">
        <v>80</v>
      </c>
      <c r="AV2705" s="12" t="s">
        <v>24</v>
      </c>
      <c r="AW2705" s="12" t="s">
        <v>37</v>
      </c>
      <c r="AX2705" s="12" t="s">
        <v>73</v>
      </c>
      <c r="AY2705" s="199" t="s">
        <v>187</v>
      </c>
    </row>
    <row r="2706" spans="2:65" s="12" customFormat="1">
      <c r="B2706" s="195"/>
      <c r="D2706" s="196" t="s">
        <v>196</v>
      </c>
      <c r="E2706" s="197" t="s">
        <v>5</v>
      </c>
      <c r="F2706" s="198" t="s">
        <v>846</v>
      </c>
      <c r="H2706" s="199" t="s">
        <v>5</v>
      </c>
      <c r="I2706" s="200"/>
      <c r="L2706" s="195"/>
      <c r="M2706" s="201"/>
      <c r="N2706" s="202"/>
      <c r="O2706" s="202"/>
      <c r="P2706" s="202"/>
      <c r="Q2706" s="202"/>
      <c r="R2706" s="202"/>
      <c r="S2706" s="202"/>
      <c r="T2706" s="203"/>
      <c r="AT2706" s="199" t="s">
        <v>196</v>
      </c>
      <c r="AU2706" s="199" t="s">
        <v>80</v>
      </c>
      <c r="AV2706" s="12" t="s">
        <v>24</v>
      </c>
      <c r="AW2706" s="12" t="s">
        <v>37</v>
      </c>
      <c r="AX2706" s="12" t="s">
        <v>73</v>
      </c>
      <c r="AY2706" s="199" t="s">
        <v>187</v>
      </c>
    </row>
    <row r="2707" spans="2:65" s="13" customFormat="1">
      <c r="B2707" s="204"/>
      <c r="D2707" s="196" t="s">
        <v>196</v>
      </c>
      <c r="E2707" s="205" t="s">
        <v>5</v>
      </c>
      <c r="F2707" s="206" t="s">
        <v>2226</v>
      </c>
      <c r="H2707" s="207">
        <v>-12.6</v>
      </c>
      <c r="I2707" s="208"/>
      <c r="L2707" s="204"/>
      <c r="M2707" s="209"/>
      <c r="N2707" s="210"/>
      <c r="O2707" s="210"/>
      <c r="P2707" s="210"/>
      <c r="Q2707" s="210"/>
      <c r="R2707" s="210"/>
      <c r="S2707" s="210"/>
      <c r="T2707" s="211"/>
      <c r="AT2707" s="205" t="s">
        <v>196</v>
      </c>
      <c r="AU2707" s="205" t="s">
        <v>80</v>
      </c>
      <c r="AV2707" s="13" t="s">
        <v>80</v>
      </c>
      <c r="AW2707" s="13" t="s">
        <v>37</v>
      </c>
      <c r="AX2707" s="13" t="s">
        <v>73</v>
      </c>
      <c r="AY2707" s="205" t="s">
        <v>187</v>
      </c>
    </row>
    <row r="2708" spans="2:65" s="14" customFormat="1">
      <c r="B2708" s="212"/>
      <c r="D2708" s="196" t="s">
        <v>196</v>
      </c>
      <c r="E2708" s="213" t="s">
        <v>5</v>
      </c>
      <c r="F2708" s="214" t="s">
        <v>201</v>
      </c>
      <c r="H2708" s="215">
        <v>102.235</v>
      </c>
      <c r="I2708" s="216"/>
      <c r="L2708" s="212"/>
      <c r="M2708" s="217"/>
      <c r="N2708" s="218"/>
      <c r="O2708" s="218"/>
      <c r="P2708" s="218"/>
      <c r="Q2708" s="218"/>
      <c r="R2708" s="218"/>
      <c r="S2708" s="218"/>
      <c r="T2708" s="219"/>
      <c r="AT2708" s="213" t="s">
        <v>196</v>
      </c>
      <c r="AU2708" s="213" t="s">
        <v>80</v>
      </c>
      <c r="AV2708" s="14" t="s">
        <v>202</v>
      </c>
      <c r="AW2708" s="14" t="s">
        <v>37</v>
      </c>
      <c r="AX2708" s="14" t="s">
        <v>73</v>
      </c>
      <c r="AY2708" s="213" t="s">
        <v>187</v>
      </c>
    </row>
    <row r="2709" spans="2:65" s="15" customFormat="1">
      <c r="B2709" s="220"/>
      <c r="D2709" s="221" t="s">
        <v>196</v>
      </c>
      <c r="E2709" s="222" t="s">
        <v>5</v>
      </c>
      <c r="F2709" s="223" t="s">
        <v>203</v>
      </c>
      <c r="H2709" s="224">
        <v>102.235</v>
      </c>
      <c r="I2709" s="225"/>
      <c r="L2709" s="220"/>
      <c r="M2709" s="226"/>
      <c r="N2709" s="227"/>
      <c r="O2709" s="227"/>
      <c r="P2709" s="227"/>
      <c r="Q2709" s="227"/>
      <c r="R2709" s="227"/>
      <c r="S2709" s="227"/>
      <c r="T2709" s="228"/>
      <c r="AT2709" s="229" t="s">
        <v>196</v>
      </c>
      <c r="AU2709" s="229" t="s">
        <v>80</v>
      </c>
      <c r="AV2709" s="15" t="s">
        <v>194</v>
      </c>
      <c r="AW2709" s="15" t="s">
        <v>37</v>
      </c>
      <c r="AX2709" s="15" t="s">
        <v>24</v>
      </c>
      <c r="AY2709" s="229" t="s">
        <v>187</v>
      </c>
    </row>
    <row r="2710" spans="2:65" s="1" customFormat="1" ht="22.5" customHeight="1">
      <c r="B2710" s="182"/>
      <c r="C2710" s="230" t="s">
        <v>2227</v>
      </c>
      <c r="D2710" s="230" t="s">
        <v>269</v>
      </c>
      <c r="E2710" s="231" t="s">
        <v>2228</v>
      </c>
      <c r="F2710" s="232" t="s">
        <v>2229</v>
      </c>
      <c r="G2710" s="233" t="s">
        <v>277</v>
      </c>
      <c r="H2710" s="234">
        <v>112.459</v>
      </c>
      <c r="I2710" s="235"/>
      <c r="J2710" s="236">
        <f>ROUND(I2710*H2710,2)</f>
        <v>0</v>
      </c>
      <c r="K2710" s="232" t="s">
        <v>193</v>
      </c>
      <c r="L2710" s="237"/>
      <c r="M2710" s="238" t="s">
        <v>5</v>
      </c>
      <c r="N2710" s="239" t="s">
        <v>44</v>
      </c>
      <c r="O2710" s="43"/>
      <c r="P2710" s="192">
        <f>O2710*H2710</f>
        <v>0</v>
      </c>
      <c r="Q2710" s="192">
        <v>1.29E-2</v>
      </c>
      <c r="R2710" s="192">
        <f>Q2710*H2710</f>
        <v>1.4507211</v>
      </c>
      <c r="S2710" s="192">
        <v>0</v>
      </c>
      <c r="T2710" s="193">
        <f>S2710*H2710</f>
        <v>0</v>
      </c>
      <c r="AR2710" s="25" t="s">
        <v>395</v>
      </c>
      <c r="AT2710" s="25" t="s">
        <v>269</v>
      </c>
      <c r="AU2710" s="25" t="s">
        <v>80</v>
      </c>
      <c r="AY2710" s="25" t="s">
        <v>187</v>
      </c>
      <c r="BE2710" s="194">
        <f>IF(N2710="základní",J2710,0)</f>
        <v>0</v>
      </c>
      <c r="BF2710" s="194">
        <f>IF(N2710="snížená",J2710,0)</f>
        <v>0</v>
      </c>
      <c r="BG2710" s="194">
        <f>IF(N2710="zákl. přenesená",J2710,0)</f>
        <v>0</v>
      </c>
      <c r="BH2710" s="194">
        <f>IF(N2710="sníž. přenesená",J2710,0)</f>
        <v>0</v>
      </c>
      <c r="BI2710" s="194">
        <f>IF(N2710="nulová",J2710,0)</f>
        <v>0</v>
      </c>
      <c r="BJ2710" s="25" t="s">
        <v>24</v>
      </c>
      <c r="BK2710" s="194">
        <f>ROUND(I2710*H2710,2)</f>
        <v>0</v>
      </c>
      <c r="BL2710" s="25" t="s">
        <v>126</v>
      </c>
      <c r="BM2710" s="25" t="s">
        <v>2230</v>
      </c>
    </row>
    <row r="2711" spans="2:65" s="12" customFormat="1">
      <c r="B2711" s="195"/>
      <c r="D2711" s="196" t="s">
        <v>196</v>
      </c>
      <c r="E2711" s="197" t="s">
        <v>5</v>
      </c>
      <c r="F2711" s="198" t="s">
        <v>300</v>
      </c>
      <c r="H2711" s="199" t="s">
        <v>5</v>
      </c>
      <c r="I2711" s="200"/>
      <c r="L2711" s="195"/>
      <c r="M2711" s="201"/>
      <c r="N2711" s="202"/>
      <c r="O2711" s="202"/>
      <c r="P2711" s="202"/>
      <c r="Q2711" s="202"/>
      <c r="R2711" s="202"/>
      <c r="S2711" s="202"/>
      <c r="T2711" s="203"/>
      <c r="AT2711" s="199" t="s">
        <v>196</v>
      </c>
      <c r="AU2711" s="199" t="s">
        <v>80</v>
      </c>
      <c r="AV2711" s="12" t="s">
        <v>24</v>
      </c>
      <c r="AW2711" s="12" t="s">
        <v>37</v>
      </c>
      <c r="AX2711" s="12" t="s">
        <v>73</v>
      </c>
      <c r="AY2711" s="199" t="s">
        <v>187</v>
      </c>
    </row>
    <row r="2712" spans="2:65" s="13" customFormat="1">
      <c r="B2712" s="204"/>
      <c r="D2712" s="196" t="s">
        <v>196</v>
      </c>
      <c r="E2712" s="205" t="s">
        <v>5</v>
      </c>
      <c r="F2712" s="206" t="s">
        <v>2231</v>
      </c>
      <c r="H2712" s="207">
        <v>112.459</v>
      </c>
      <c r="I2712" s="208"/>
      <c r="L2712" s="204"/>
      <c r="M2712" s="209"/>
      <c r="N2712" s="210"/>
      <c r="O2712" s="210"/>
      <c r="P2712" s="210"/>
      <c r="Q2712" s="210"/>
      <c r="R2712" s="210"/>
      <c r="S2712" s="210"/>
      <c r="T2712" s="211"/>
      <c r="AT2712" s="205" t="s">
        <v>196</v>
      </c>
      <c r="AU2712" s="205" t="s">
        <v>80</v>
      </c>
      <c r="AV2712" s="13" t="s">
        <v>80</v>
      </c>
      <c r="AW2712" s="13" t="s">
        <v>37</v>
      </c>
      <c r="AX2712" s="13" t="s">
        <v>73</v>
      </c>
      <c r="AY2712" s="205" t="s">
        <v>187</v>
      </c>
    </row>
    <row r="2713" spans="2:65" s="14" customFormat="1">
      <c r="B2713" s="212"/>
      <c r="D2713" s="196" t="s">
        <v>196</v>
      </c>
      <c r="E2713" s="213" t="s">
        <v>5</v>
      </c>
      <c r="F2713" s="214" t="s">
        <v>201</v>
      </c>
      <c r="H2713" s="215">
        <v>112.459</v>
      </c>
      <c r="I2713" s="216"/>
      <c r="L2713" s="212"/>
      <c r="M2713" s="217"/>
      <c r="N2713" s="218"/>
      <c r="O2713" s="218"/>
      <c r="P2713" s="218"/>
      <c r="Q2713" s="218"/>
      <c r="R2713" s="218"/>
      <c r="S2713" s="218"/>
      <c r="T2713" s="219"/>
      <c r="AT2713" s="213" t="s">
        <v>196</v>
      </c>
      <c r="AU2713" s="213" t="s">
        <v>80</v>
      </c>
      <c r="AV2713" s="14" t="s">
        <v>202</v>
      </c>
      <c r="AW2713" s="14" t="s">
        <v>37</v>
      </c>
      <c r="AX2713" s="14" t="s">
        <v>73</v>
      </c>
      <c r="AY2713" s="213" t="s">
        <v>187</v>
      </c>
    </row>
    <row r="2714" spans="2:65" s="15" customFormat="1">
      <c r="B2714" s="220"/>
      <c r="D2714" s="221" t="s">
        <v>196</v>
      </c>
      <c r="E2714" s="222" t="s">
        <v>5</v>
      </c>
      <c r="F2714" s="223" t="s">
        <v>203</v>
      </c>
      <c r="H2714" s="224">
        <v>112.459</v>
      </c>
      <c r="I2714" s="225"/>
      <c r="L2714" s="220"/>
      <c r="M2714" s="226"/>
      <c r="N2714" s="227"/>
      <c r="O2714" s="227"/>
      <c r="P2714" s="227"/>
      <c r="Q2714" s="227"/>
      <c r="R2714" s="227"/>
      <c r="S2714" s="227"/>
      <c r="T2714" s="228"/>
      <c r="AT2714" s="229" t="s">
        <v>196</v>
      </c>
      <c r="AU2714" s="229" t="s">
        <v>80</v>
      </c>
      <c r="AV2714" s="15" t="s">
        <v>194</v>
      </c>
      <c r="AW2714" s="15" t="s">
        <v>37</v>
      </c>
      <c r="AX2714" s="15" t="s">
        <v>24</v>
      </c>
      <c r="AY2714" s="229" t="s">
        <v>187</v>
      </c>
    </row>
    <row r="2715" spans="2:65" s="1" customFormat="1" ht="31.5" customHeight="1">
      <c r="B2715" s="182"/>
      <c r="C2715" s="183" t="s">
        <v>2232</v>
      </c>
      <c r="D2715" s="183" t="s">
        <v>189</v>
      </c>
      <c r="E2715" s="184" t="s">
        <v>2233</v>
      </c>
      <c r="F2715" s="185" t="s">
        <v>2234</v>
      </c>
      <c r="G2715" s="186" t="s">
        <v>277</v>
      </c>
      <c r="H2715" s="187">
        <v>102.235</v>
      </c>
      <c r="I2715" s="188"/>
      <c r="J2715" s="189">
        <f>ROUND(I2715*H2715,2)</f>
        <v>0</v>
      </c>
      <c r="K2715" s="185" t="s">
        <v>193</v>
      </c>
      <c r="L2715" s="42"/>
      <c r="M2715" s="190" t="s">
        <v>5</v>
      </c>
      <c r="N2715" s="191" t="s">
        <v>44</v>
      </c>
      <c r="O2715" s="43"/>
      <c r="P2715" s="192">
        <f>O2715*H2715</f>
        <v>0</v>
      </c>
      <c r="Q2715" s="192">
        <v>0</v>
      </c>
      <c r="R2715" s="192">
        <f>Q2715*H2715</f>
        <v>0</v>
      </c>
      <c r="S2715" s="192">
        <v>0</v>
      </c>
      <c r="T2715" s="193">
        <f>S2715*H2715</f>
        <v>0</v>
      </c>
      <c r="AR2715" s="25" t="s">
        <v>126</v>
      </c>
      <c r="AT2715" s="25" t="s">
        <v>189</v>
      </c>
      <c r="AU2715" s="25" t="s">
        <v>80</v>
      </c>
      <c r="AY2715" s="25" t="s">
        <v>187</v>
      </c>
      <c r="BE2715" s="194">
        <f>IF(N2715="základní",J2715,0)</f>
        <v>0</v>
      </c>
      <c r="BF2715" s="194">
        <f>IF(N2715="snížená",J2715,0)</f>
        <v>0</v>
      </c>
      <c r="BG2715" s="194">
        <f>IF(N2715="zákl. přenesená",J2715,0)</f>
        <v>0</v>
      </c>
      <c r="BH2715" s="194">
        <f>IF(N2715="sníž. přenesená",J2715,0)</f>
        <v>0</v>
      </c>
      <c r="BI2715" s="194">
        <f>IF(N2715="nulová",J2715,0)</f>
        <v>0</v>
      </c>
      <c r="BJ2715" s="25" t="s">
        <v>24</v>
      </c>
      <c r="BK2715" s="194">
        <f>ROUND(I2715*H2715,2)</f>
        <v>0</v>
      </c>
      <c r="BL2715" s="25" t="s">
        <v>126</v>
      </c>
      <c r="BM2715" s="25" t="s">
        <v>2235</v>
      </c>
    </row>
    <row r="2716" spans="2:65" s="12" customFormat="1">
      <c r="B2716" s="195"/>
      <c r="D2716" s="196" t="s">
        <v>196</v>
      </c>
      <c r="E2716" s="197" t="s">
        <v>5</v>
      </c>
      <c r="F2716" s="198" t="s">
        <v>2236</v>
      </c>
      <c r="H2716" s="199" t="s">
        <v>5</v>
      </c>
      <c r="I2716" s="200"/>
      <c r="L2716" s="195"/>
      <c r="M2716" s="201"/>
      <c r="N2716" s="202"/>
      <c r="O2716" s="202"/>
      <c r="P2716" s="202"/>
      <c r="Q2716" s="202"/>
      <c r="R2716" s="202"/>
      <c r="S2716" s="202"/>
      <c r="T2716" s="203"/>
      <c r="AT2716" s="199" t="s">
        <v>196</v>
      </c>
      <c r="AU2716" s="199" t="s">
        <v>80</v>
      </c>
      <c r="AV2716" s="12" t="s">
        <v>24</v>
      </c>
      <c r="AW2716" s="12" t="s">
        <v>37</v>
      </c>
      <c r="AX2716" s="12" t="s">
        <v>73</v>
      </c>
      <c r="AY2716" s="199" t="s">
        <v>187</v>
      </c>
    </row>
    <row r="2717" spans="2:65" s="12" customFormat="1">
      <c r="B2717" s="195"/>
      <c r="D2717" s="196" t="s">
        <v>196</v>
      </c>
      <c r="E2717" s="197" t="s">
        <v>5</v>
      </c>
      <c r="F2717" s="198" t="s">
        <v>2237</v>
      </c>
      <c r="H2717" s="199" t="s">
        <v>5</v>
      </c>
      <c r="I2717" s="200"/>
      <c r="L2717" s="195"/>
      <c r="M2717" s="201"/>
      <c r="N2717" s="202"/>
      <c r="O2717" s="202"/>
      <c r="P2717" s="202"/>
      <c r="Q2717" s="202"/>
      <c r="R2717" s="202"/>
      <c r="S2717" s="202"/>
      <c r="T2717" s="203"/>
      <c r="AT2717" s="199" t="s">
        <v>196</v>
      </c>
      <c r="AU2717" s="199" t="s">
        <v>80</v>
      </c>
      <c r="AV2717" s="12" t="s">
        <v>24</v>
      </c>
      <c r="AW2717" s="12" t="s">
        <v>37</v>
      </c>
      <c r="AX2717" s="12" t="s">
        <v>73</v>
      </c>
      <c r="AY2717" s="199" t="s">
        <v>187</v>
      </c>
    </row>
    <row r="2718" spans="2:65" s="13" customFormat="1">
      <c r="B2718" s="204"/>
      <c r="D2718" s="196" t="s">
        <v>196</v>
      </c>
      <c r="E2718" s="205" t="s">
        <v>5</v>
      </c>
      <c r="F2718" s="206" t="s">
        <v>2238</v>
      </c>
      <c r="H2718" s="207">
        <v>102.235</v>
      </c>
      <c r="I2718" s="208"/>
      <c r="L2718" s="204"/>
      <c r="M2718" s="209"/>
      <c r="N2718" s="210"/>
      <c r="O2718" s="210"/>
      <c r="P2718" s="210"/>
      <c r="Q2718" s="210"/>
      <c r="R2718" s="210"/>
      <c r="S2718" s="210"/>
      <c r="T2718" s="211"/>
      <c r="AT2718" s="205" t="s">
        <v>196</v>
      </c>
      <c r="AU2718" s="205" t="s">
        <v>80</v>
      </c>
      <c r="AV2718" s="13" t="s">
        <v>80</v>
      </c>
      <c r="AW2718" s="13" t="s">
        <v>37</v>
      </c>
      <c r="AX2718" s="13" t="s">
        <v>73</v>
      </c>
      <c r="AY2718" s="205" t="s">
        <v>187</v>
      </c>
    </row>
    <row r="2719" spans="2:65" s="14" customFormat="1">
      <c r="B2719" s="212"/>
      <c r="D2719" s="196" t="s">
        <v>196</v>
      </c>
      <c r="E2719" s="213" t="s">
        <v>5</v>
      </c>
      <c r="F2719" s="214" t="s">
        <v>201</v>
      </c>
      <c r="H2719" s="215">
        <v>102.235</v>
      </c>
      <c r="I2719" s="216"/>
      <c r="L2719" s="212"/>
      <c r="M2719" s="217"/>
      <c r="N2719" s="218"/>
      <c r="O2719" s="218"/>
      <c r="P2719" s="218"/>
      <c r="Q2719" s="218"/>
      <c r="R2719" s="218"/>
      <c r="S2719" s="218"/>
      <c r="T2719" s="219"/>
      <c r="AT2719" s="213" t="s">
        <v>196</v>
      </c>
      <c r="AU2719" s="213" t="s">
        <v>80</v>
      </c>
      <c r="AV2719" s="14" t="s">
        <v>202</v>
      </c>
      <c r="AW2719" s="14" t="s">
        <v>37</v>
      </c>
      <c r="AX2719" s="14" t="s">
        <v>73</v>
      </c>
      <c r="AY2719" s="213" t="s">
        <v>187</v>
      </c>
    </row>
    <row r="2720" spans="2:65" s="15" customFormat="1">
      <c r="B2720" s="220"/>
      <c r="D2720" s="221" t="s">
        <v>196</v>
      </c>
      <c r="E2720" s="222" t="s">
        <v>5</v>
      </c>
      <c r="F2720" s="223" t="s">
        <v>203</v>
      </c>
      <c r="H2720" s="224">
        <v>102.235</v>
      </c>
      <c r="I2720" s="225"/>
      <c r="L2720" s="220"/>
      <c r="M2720" s="226"/>
      <c r="N2720" s="227"/>
      <c r="O2720" s="227"/>
      <c r="P2720" s="227"/>
      <c r="Q2720" s="227"/>
      <c r="R2720" s="227"/>
      <c r="S2720" s="227"/>
      <c r="T2720" s="228"/>
      <c r="AT2720" s="229" t="s">
        <v>196</v>
      </c>
      <c r="AU2720" s="229" t="s">
        <v>80</v>
      </c>
      <c r="AV2720" s="15" t="s">
        <v>194</v>
      </c>
      <c r="AW2720" s="15" t="s">
        <v>37</v>
      </c>
      <c r="AX2720" s="15" t="s">
        <v>24</v>
      </c>
      <c r="AY2720" s="229" t="s">
        <v>187</v>
      </c>
    </row>
    <row r="2721" spans="2:65" s="1" customFormat="1" ht="31.5" customHeight="1">
      <c r="B2721" s="182"/>
      <c r="C2721" s="183" t="s">
        <v>2239</v>
      </c>
      <c r="D2721" s="183" t="s">
        <v>189</v>
      </c>
      <c r="E2721" s="184" t="s">
        <v>2240</v>
      </c>
      <c r="F2721" s="185" t="s">
        <v>2241</v>
      </c>
      <c r="G2721" s="186" t="s">
        <v>277</v>
      </c>
      <c r="H2721" s="187">
        <v>102.235</v>
      </c>
      <c r="I2721" s="188"/>
      <c r="J2721" s="189">
        <f>ROUND(I2721*H2721,2)</f>
        <v>0</v>
      </c>
      <c r="K2721" s="185" t="s">
        <v>193</v>
      </c>
      <c r="L2721" s="42"/>
      <c r="M2721" s="190" t="s">
        <v>5</v>
      </c>
      <c r="N2721" s="191" t="s">
        <v>44</v>
      </c>
      <c r="O2721" s="43"/>
      <c r="P2721" s="192">
        <f>O2721*H2721</f>
        <v>0</v>
      </c>
      <c r="Q2721" s="192">
        <v>0</v>
      </c>
      <c r="R2721" s="192">
        <f>Q2721*H2721</f>
        <v>0</v>
      </c>
      <c r="S2721" s="192">
        <v>0</v>
      </c>
      <c r="T2721" s="193">
        <f>S2721*H2721</f>
        <v>0</v>
      </c>
      <c r="AR2721" s="25" t="s">
        <v>126</v>
      </c>
      <c r="AT2721" s="25" t="s">
        <v>189</v>
      </c>
      <c r="AU2721" s="25" t="s">
        <v>80</v>
      </c>
      <c r="AY2721" s="25" t="s">
        <v>187</v>
      </c>
      <c r="BE2721" s="194">
        <f>IF(N2721="základní",J2721,0)</f>
        <v>0</v>
      </c>
      <c r="BF2721" s="194">
        <f>IF(N2721="snížená",J2721,0)</f>
        <v>0</v>
      </c>
      <c r="BG2721" s="194">
        <f>IF(N2721="zákl. přenesená",J2721,0)</f>
        <v>0</v>
      </c>
      <c r="BH2721" s="194">
        <f>IF(N2721="sníž. přenesená",J2721,0)</f>
        <v>0</v>
      </c>
      <c r="BI2721" s="194">
        <f>IF(N2721="nulová",J2721,0)</f>
        <v>0</v>
      </c>
      <c r="BJ2721" s="25" t="s">
        <v>24</v>
      </c>
      <c r="BK2721" s="194">
        <f>ROUND(I2721*H2721,2)</f>
        <v>0</v>
      </c>
      <c r="BL2721" s="25" t="s">
        <v>126</v>
      </c>
      <c r="BM2721" s="25" t="s">
        <v>2242</v>
      </c>
    </row>
    <row r="2722" spans="2:65" s="12" customFormat="1">
      <c r="B2722" s="195"/>
      <c r="D2722" s="196" t="s">
        <v>196</v>
      </c>
      <c r="E2722" s="197" t="s">
        <v>5</v>
      </c>
      <c r="F2722" s="198" t="s">
        <v>2236</v>
      </c>
      <c r="H2722" s="199" t="s">
        <v>5</v>
      </c>
      <c r="I2722" s="200"/>
      <c r="L2722" s="195"/>
      <c r="M2722" s="201"/>
      <c r="N2722" s="202"/>
      <c r="O2722" s="202"/>
      <c r="P2722" s="202"/>
      <c r="Q2722" s="202"/>
      <c r="R2722" s="202"/>
      <c r="S2722" s="202"/>
      <c r="T2722" s="203"/>
      <c r="AT2722" s="199" t="s">
        <v>196</v>
      </c>
      <c r="AU2722" s="199" t="s">
        <v>80</v>
      </c>
      <c r="AV2722" s="12" t="s">
        <v>24</v>
      </c>
      <c r="AW2722" s="12" t="s">
        <v>37</v>
      </c>
      <c r="AX2722" s="12" t="s">
        <v>73</v>
      </c>
      <c r="AY2722" s="199" t="s">
        <v>187</v>
      </c>
    </row>
    <row r="2723" spans="2:65" s="12" customFormat="1">
      <c r="B2723" s="195"/>
      <c r="D2723" s="196" t="s">
        <v>196</v>
      </c>
      <c r="E2723" s="197" t="s">
        <v>5</v>
      </c>
      <c r="F2723" s="198" t="s">
        <v>2237</v>
      </c>
      <c r="H2723" s="199" t="s">
        <v>5</v>
      </c>
      <c r="I2723" s="200"/>
      <c r="L2723" s="195"/>
      <c r="M2723" s="201"/>
      <c r="N2723" s="202"/>
      <c r="O2723" s="202"/>
      <c r="P2723" s="202"/>
      <c r="Q2723" s="202"/>
      <c r="R2723" s="202"/>
      <c r="S2723" s="202"/>
      <c r="T2723" s="203"/>
      <c r="AT2723" s="199" t="s">
        <v>196</v>
      </c>
      <c r="AU2723" s="199" t="s">
        <v>80</v>
      </c>
      <c r="AV2723" s="12" t="s">
        <v>24</v>
      </c>
      <c r="AW2723" s="12" t="s">
        <v>37</v>
      </c>
      <c r="AX2723" s="12" t="s">
        <v>73</v>
      </c>
      <c r="AY2723" s="199" t="s">
        <v>187</v>
      </c>
    </row>
    <row r="2724" spans="2:65" s="13" customFormat="1">
      <c r="B2724" s="204"/>
      <c r="D2724" s="196" t="s">
        <v>196</v>
      </c>
      <c r="E2724" s="205" t="s">
        <v>5</v>
      </c>
      <c r="F2724" s="206" t="s">
        <v>2238</v>
      </c>
      <c r="H2724" s="207">
        <v>102.235</v>
      </c>
      <c r="I2724" s="208"/>
      <c r="L2724" s="204"/>
      <c r="M2724" s="209"/>
      <c r="N2724" s="210"/>
      <c r="O2724" s="210"/>
      <c r="P2724" s="210"/>
      <c r="Q2724" s="210"/>
      <c r="R2724" s="210"/>
      <c r="S2724" s="210"/>
      <c r="T2724" s="211"/>
      <c r="AT2724" s="205" t="s">
        <v>196</v>
      </c>
      <c r="AU2724" s="205" t="s">
        <v>80</v>
      </c>
      <c r="AV2724" s="13" t="s">
        <v>80</v>
      </c>
      <c r="AW2724" s="13" t="s">
        <v>37</v>
      </c>
      <c r="AX2724" s="13" t="s">
        <v>73</v>
      </c>
      <c r="AY2724" s="205" t="s">
        <v>187</v>
      </c>
    </row>
    <row r="2725" spans="2:65" s="14" customFormat="1">
      <c r="B2725" s="212"/>
      <c r="D2725" s="196" t="s">
        <v>196</v>
      </c>
      <c r="E2725" s="213" t="s">
        <v>5</v>
      </c>
      <c r="F2725" s="214" t="s">
        <v>201</v>
      </c>
      <c r="H2725" s="215">
        <v>102.235</v>
      </c>
      <c r="I2725" s="216"/>
      <c r="L2725" s="212"/>
      <c r="M2725" s="217"/>
      <c r="N2725" s="218"/>
      <c r="O2725" s="218"/>
      <c r="P2725" s="218"/>
      <c r="Q2725" s="218"/>
      <c r="R2725" s="218"/>
      <c r="S2725" s="218"/>
      <c r="T2725" s="219"/>
      <c r="AT2725" s="213" t="s">
        <v>196</v>
      </c>
      <c r="AU2725" s="213" t="s">
        <v>80</v>
      </c>
      <c r="AV2725" s="14" t="s">
        <v>202</v>
      </c>
      <c r="AW2725" s="14" t="s">
        <v>37</v>
      </c>
      <c r="AX2725" s="14" t="s">
        <v>73</v>
      </c>
      <c r="AY2725" s="213" t="s">
        <v>187</v>
      </c>
    </row>
    <row r="2726" spans="2:65" s="15" customFormat="1">
      <c r="B2726" s="220"/>
      <c r="D2726" s="221" t="s">
        <v>196</v>
      </c>
      <c r="E2726" s="222" t="s">
        <v>5</v>
      </c>
      <c r="F2726" s="223" t="s">
        <v>203</v>
      </c>
      <c r="H2726" s="224">
        <v>102.235</v>
      </c>
      <c r="I2726" s="225"/>
      <c r="L2726" s="220"/>
      <c r="M2726" s="226"/>
      <c r="N2726" s="227"/>
      <c r="O2726" s="227"/>
      <c r="P2726" s="227"/>
      <c r="Q2726" s="227"/>
      <c r="R2726" s="227"/>
      <c r="S2726" s="227"/>
      <c r="T2726" s="228"/>
      <c r="AT2726" s="229" t="s">
        <v>196</v>
      </c>
      <c r="AU2726" s="229" t="s">
        <v>80</v>
      </c>
      <c r="AV2726" s="15" t="s">
        <v>194</v>
      </c>
      <c r="AW2726" s="15" t="s">
        <v>37</v>
      </c>
      <c r="AX2726" s="15" t="s">
        <v>24</v>
      </c>
      <c r="AY2726" s="229" t="s">
        <v>187</v>
      </c>
    </row>
    <row r="2727" spans="2:65" s="1" customFormat="1" ht="31.5" customHeight="1">
      <c r="B2727" s="182"/>
      <c r="C2727" s="183" t="s">
        <v>2243</v>
      </c>
      <c r="D2727" s="183" t="s">
        <v>189</v>
      </c>
      <c r="E2727" s="184" t="s">
        <v>2244</v>
      </c>
      <c r="F2727" s="185" t="s">
        <v>2245</v>
      </c>
      <c r="G2727" s="186" t="s">
        <v>277</v>
      </c>
      <c r="H2727" s="187">
        <v>102.235</v>
      </c>
      <c r="I2727" s="188"/>
      <c r="J2727" s="189">
        <f>ROUND(I2727*H2727,2)</f>
        <v>0</v>
      </c>
      <c r="K2727" s="185" t="s">
        <v>193</v>
      </c>
      <c r="L2727" s="42"/>
      <c r="M2727" s="190" t="s">
        <v>5</v>
      </c>
      <c r="N2727" s="191" t="s">
        <v>44</v>
      </c>
      <c r="O2727" s="43"/>
      <c r="P2727" s="192">
        <f>O2727*H2727</f>
        <v>0</v>
      </c>
      <c r="Q2727" s="192">
        <v>9.3000000000000005E-4</v>
      </c>
      <c r="R2727" s="192">
        <f>Q2727*H2727</f>
        <v>9.5078550000000012E-2</v>
      </c>
      <c r="S2727" s="192">
        <v>0</v>
      </c>
      <c r="T2727" s="193">
        <f>S2727*H2727</f>
        <v>0</v>
      </c>
      <c r="AR2727" s="25" t="s">
        <v>126</v>
      </c>
      <c r="AT2727" s="25" t="s">
        <v>189</v>
      </c>
      <c r="AU2727" s="25" t="s">
        <v>80</v>
      </c>
      <c r="AY2727" s="25" t="s">
        <v>187</v>
      </c>
      <c r="BE2727" s="194">
        <f>IF(N2727="základní",J2727,0)</f>
        <v>0</v>
      </c>
      <c r="BF2727" s="194">
        <f>IF(N2727="snížená",J2727,0)</f>
        <v>0</v>
      </c>
      <c r="BG2727" s="194">
        <f>IF(N2727="zákl. přenesená",J2727,0)</f>
        <v>0</v>
      </c>
      <c r="BH2727" s="194">
        <f>IF(N2727="sníž. přenesená",J2727,0)</f>
        <v>0</v>
      </c>
      <c r="BI2727" s="194">
        <f>IF(N2727="nulová",J2727,0)</f>
        <v>0</v>
      </c>
      <c r="BJ2727" s="25" t="s">
        <v>24</v>
      </c>
      <c r="BK2727" s="194">
        <f>ROUND(I2727*H2727,2)</f>
        <v>0</v>
      </c>
      <c r="BL2727" s="25" t="s">
        <v>126</v>
      </c>
      <c r="BM2727" s="25" t="s">
        <v>2246</v>
      </c>
    </row>
    <row r="2728" spans="2:65" s="12" customFormat="1">
      <c r="B2728" s="195"/>
      <c r="D2728" s="196" t="s">
        <v>196</v>
      </c>
      <c r="E2728" s="197" t="s">
        <v>5</v>
      </c>
      <c r="F2728" s="198" t="s">
        <v>2236</v>
      </c>
      <c r="H2728" s="199" t="s">
        <v>5</v>
      </c>
      <c r="I2728" s="200"/>
      <c r="L2728" s="195"/>
      <c r="M2728" s="201"/>
      <c r="N2728" s="202"/>
      <c r="O2728" s="202"/>
      <c r="P2728" s="202"/>
      <c r="Q2728" s="202"/>
      <c r="R2728" s="202"/>
      <c r="S2728" s="202"/>
      <c r="T2728" s="203"/>
      <c r="AT2728" s="199" t="s">
        <v>196</v>
      </c>
      <c r="AU2728" s="199" t="s">
        <v>80</v>
      </c>
      <c r="AV2728" s="12" t="s">
        <v>24</v>
      </c>
      <c r="AW2728" s="12" t="s">
        <v>37</v>
      </c>
      <c r="AX2728" s="12" t="s">
        <v>73</v>
      </c>
      <c r="AY2728" s="199" t="s">
        <v>187</v>
      </c>
    </row>
    <row r="2729" spans="2:65" s="12" customFormat="1">
      <c r="B2729" s="195"/>
      <c r="D2729" s="196" t="s">
        <v>196</v>
      </c>
      <c r="E2729" s="197" t="s">
        <v>5</v>
      </c>
      <c r="F2729" s="198" t="s">
        <v>2237</v>
      </c>
      <c r="H2729" s="199" t="s">
        <v>5</v>
      </c>
      <c r="I2729" s="200"/>
      <c r="L2729" s="195"/>
      <c r="M2729" s="201"/>
      <c r="N2729" s="202"/>
      <c r="O2729" s="202"/>
      <c r="P2729" s="202"/>
      <c r="Q2729" s="202"/>
      <c r="R2729" s="202"/>
      <c r="S2729" s="202"/>
      <c r="T2729" s="203"/>
      <c r="AT2729" s="199" t="s">
        <v>196</v>
      </c>
      <c r="AU2729" s="199" t="s">
        <v>80</v>
      </c>
      <c r="AV2729" s="12" t="s">
        <v>24</v>
      </c>
      <c r="AW2729" s="12" t="s">
        <v>37</v>
      </c>
      <c r="AX2729" s="12" t="s">
        <v>73</v>
      </c>
      <c r="AY2729" s="199" t="s">
        <v>187</v>
      </c>
    </row>
    <row r="2730" spans="2:65" s="13" customFormat="1">
      <c r="B2730" s="204"/>
      <c r="D2730" s="196" t="s">
        <v>196</v>
      </c>
      <c r="E2730" s="205" t="s">
        <v>5</v>
      </c>
      <c r="F2730" s="206" t="s">
        <v>2238</v>
      </c>
      <c r="H2730" s="207">
        <v>102.235</v>
      </c>
      <c r="I2730" s="208"/>
      <c r="L2730" s="204"/>
      <c r="M2730" s="209"/>
      <c r="N2730" s="210"/>
      <c r="O2730" s="210"/>
      <c r="P2730" s="210"/>
      <c r="Q2730" s="210"/>
      <c r="R2730" s="210"/>
      <c r="S2730" s="210"/>
      <c r="T2730" s="211"/>
      <c r="AT2730" s="205" t="s">
        <v>196</v>
      </c>
      <c r="AU2730" s="205" t="s">
        <v>80</v>
      </c>
      <c r="AV2730" s="13" t="s">
        <v>80</v>
      </c>
      <c r="AW2730" s="13" t="s">
        <v>37</v>
      </c>
      <c r="AX2730" s="13" t="s">
        <v>73</v>
      </c>
      <c r="AY2730" s="205" t="s">
        <v>187</v>
      </c>
    </row>
    <row r="2731" spans="2:65" s="14" customFormat="1">
      <c r="B2731" s="212"/>
      <c r="D2731" s="196" t="s">
        <v>196</v>
      </c>
      <c r="E2731" s="213" t="s">
        <v>5</v>
      </c>
      <c r="F2731" s="214" t="s">
        <v>201</v>
      </c>
      <c r="H2731" s="215">
        <v>102.235</v>
      </c>
      <c r="I2731" s="216"/>
      <c r="L2731" s="212"/>
      <c r="M2731" s="217"/>
      <c r="N2731" s="218"/>
      <c r="O2731" s="218"/>
      <c r="P2731" s="218"/>
      <c r="Q2731" s="218"/>
      <c r="R2731" s="218"/>
      <c r="S2731" s="218"/>
      <c r="T2731" s="219"/>
      <c r="AT2731" s="213" t="s">
        <v>196</v>
      </c>
      <c r="AU2731" s="213" t="s">
        <v>80</v>
      </c>
      <c r="AV2731" s="14" t="s">
        <v>202</v>
      </c>
      <c r="AW2731" s="14" t="s">
        <v>37</v>
      </c>
      <c r="AX2731" s="14" t="s">
        <v>73</v>
      </c>
      <c r="AY2731" s="213" t="s">
        <v>187</v>
      </c>
    </row>
    <row r="2732" spans="2:65" s="15" customFormat="1">
      <c r="B2732" s="220"/>
      <c r="D2732" s="221" t="s">
        <v>196</v>
      </c>
      <c r="E2732" s="222" t="s">
        <v>5</v>
      </c>
      <c r="F2732" s="223" t="s">
        <v>203</v>
      </c>
      <c r="H2732" s="224">
        <v>102.235</v>
      </c>
      <c r="I2732" s="225"/>
      <c r="L2732" s="220"/>
      <c r="M2732" s="226"/>
      <c r="N2732" s="227"/>
      <c r="O2732" s="227"/>
      <c r="P2732" s="227"/>
      <c r="Q2732" s="227"/>
      <c r="R2732" s="227"/>
      <c r="S2732" s="227"/>
      <c r="T2732" s="228"/>
      <c r="AT2732" s="229" t="s">
        <v>196</v>
      </c>
      <c r="AU2732" s="229" t="s">
        <v>80</v>
      </c>
      <c r="AV2732" s="15" t="s">
        <v>194</v>
      </c>
      <c r="AW2732" s="15" t="s">
        <v>37</v>
      </c>
      <c r="AX2732" s="15" t="s">
        <v>24</v>
      </c>
      <c r="AY2732" s="229" t="s">
        <v>187</v>
      </c>
    </row>
    <row r="2733" spans="2:65" s="1" customFormat="1" ht="22.5" customHeight="1">
      <c r="B2733" s="182"/>
      <c r="C2733" s="183" t="s">
        <v>2247</v>
      </c>
      <c r="D2733" s="183" t="s">
        <v>189</v>
      </c>
      <c r="E2733" s="184" t="s">
        <v>2248</v>
      </c>
      <c r="F2733" s="185" t="s">
        <v>2249</v>
      </c>
      <c r="G2733" s="186" t="s">
        <v>277</v>
      </c>
      <c r="H2733" s="187">
        <v>102.235</v>
      </c>
      <c r="I2733" s="188"/>
      <c r="J2733" s="189">
        <f>ROUND(I2733*H2733,2)</f>
        <v>0</v>
      </c>
      <c r="K2733" s="185" t="s">
        <v>193</v>
      </c>
      <c r="L2733" s="42"/>
      <c r="M2733" s="190" t="s">
        <v>5</v>
      </c>
      <c r="N2733" s="191" t="s">
        <v>44</v>
      </c>
      <c r="O2733" s="43"/>
      <c r="P2733" s="192">
        <f>O2733*H2733</f>
        <v>0</v>
      </c>
      <c r="Q2733" s="192">
        <v>0</v>
      </c>
      <c r="R2733" s="192">
        <f>Q2733*H2733</f>
        <v>0</v>
      </c>
      <c r="S2733" s="192">
        <v>0</v>
      </c>
      <c r="T2733" s="193">
        <f>S2733*H2733</f>
        <v>0</v>
      </c>
      <c r="AR2733" s="25" t="s">
        <v>126</v>
      </c>
      <c r="AT2733" s="25" t="s">
        <v>189</v>
      </c>
      <c r="AU2733" s="25" t="s">
        <v>80</v>
      </c>
      <c r="AY2733" s="25" t="s">
        <v>187</v>
      </c>
      <c r="BE2733" s="194">
        <f>IF(N2733="základní",J2733,0)</f>
        <v>0</v>
      </c>
      <c r="BF2733" s="194">
        <f>IF(N2733="snížená",J2733,0)</f>
        <v>0</v>
      </c>
      <c r="BG2733" s="194">
        <f>IF(N2733="zákl. přenesená",J2733,0)</f>
        <v>0</v>
      </c>
      <c r="BH2733" s="194">
        <f>IF(N2733="sníž. přenesená",J2733,0)</f>
        <v>0</v>
      </c>
      <c r="BI2733" s="194">
        <f>IF(N2733="nulová",J2733,0)</f>
        <v>0</v>
      </c>
      <c r="BJ2733" s="25" t="s">
        <v>24</v>
      </c>
      <c r="BK2733" s="194">
        <f>ROUND(I2733*H2733,2)</f>
        <v>0</v>
      </c>
      <c r="BL2733" s="25" t="s">
        <v>126</v>
      </c>
      <c r="BM2733" s="25" t="s">
        <v>2250</v>
      </c>
    </row>
    <row r="2734" spans="2:65" s="12" customFormat="1">
      <c r="B2734" s="195"/>
      <c r="D2734" s="196" t="s">
        <v>196</v>
      </c>
      <c r="E2734" s="197" t="s">
        <v>5</v>
      </c>
      <c r="F2734" s="198" t="s">
        <v>2236</v>
      </c>
      <c r="H2734" s="199" t="s">
        <v>5</v>
      </c>
      <c r="I2734" s="200"/>
      <c r="L2734" s="195"/>
      <c r="M2734" s="201"/>
      <c r="N2734" s="202"/>
      <c r="O2734" s="202"/>
      <c r="P2734" s="202"/>
      <c r="Q2734" s="202"/>
      <c r="R2734" s="202"/>
      <c r="S2734" s="202"/>
      <c r="T2734" s="203"/>
      <c r="AT2734" s="199" t="s">
        <v>196</v>
      </c>
      <c r="AU2734" s="199" t="s">
        <v>80</v>
      </c>
      <c r="AV2734" s="12" t="s">
        <v>24</v>
      </c>
      <c r="AW2734" s="12" t="s">
        <v>37</v>
      </c>
      <c r="AX2734" s="12" t="s">
        <v>73</v>
      </c>
      <c r="AY2734" s="199" t="s">
        <v>187</v>
      </c>
    </row>
    <row r="2735" spans="2:65" s="12" customFormat="1">
      <c r="B2735" s="195"/>
      <c r="D2735" s="196" t="s">
        <v>196</v>
      </c>
      <c r="E2735" s="197" t="s">
        <v>5</v>
      </c>
      <c r="F2735" s="198" t="s">
        <v>2237</v>
      </c>
      <c r="H2735" s="199" t="s">
        <v>5</v>
      </c>
      <c r="I2735" s="200"/>
      <c r="L2735" s="195"/>
      <c r="M2735" s="201"/>
      <c r="N2735" s="202"/>
      <c r="O2735" s="202"/>
      <c r="P2735" s="202"/>
      <c r="Q2735" s="202"/>
      <c r="R2735" s="202"/>
      <c r="S2735" s="202"/>
      <c r="T2735" s="203"/>
      <c r="AT2735" s="199" t="s">
        <v>196</v>
      </c>
      <c r="AU2735" s="199" t="s">
        <v>80</v>
      </c>
      <c r="AV2735" s="12" t="s">
        <v>24</v>
      </c>
      <c r="AW2735" s="12" t="s">
        <v>37</v>
      </c>
      <c r="AX2735" s="12" t="s">
        <v>73</v>
      </c>
      <c r="AY2735" s="199" t="s">
        <v>187</v>
      </c>
    </row>
    <row r="2736" spans="2:65" s="13" customFormat="1">
      <c r="B2736" s="204"/>
      <c r="D2736" s="196" t="s">
        <v>196</v>
      </c>
      <c r="E2736" s="205" t="s">
        <v>5</v>
      </c>
      <c r="F2736" s="206" t="s">
        <v>2238</v>
      </c>
      <c r="H2736" s="207">
        <v>102.235</v>
      </c>
      <c r="I2736" s="208"/>
      <c r="L2736" s="204"/>
      <c r="M2736" s="209"/>
      <c r="N2736" s="210"/>
      <c r="O2736" s="210"/>
      <c r="P2736" s="210"/>
      <c r="Q2736" s="210"/>
      <c r="R2736" s="210"/>
      <c r="S2736" s="210"/>
      <c r="T2736" s="211"/>
      <c r="AT2736" s="205" t="s">
        <v>196</v>
      </c>
      <c r="AU2736" s="205" t="s">
        <v>80</v>
      </c>
      <c r="AV2736" s="13" t="s">
        <v>80</v>
      </c>
      <c r="AW2736" s="13" t="s">
        <v>37</v>
      </c>
      <c r="AX2736" s="13" t="s">
        <v>73</v>
      </c>
      <c r="AY2736" s="205" t="s">
        <v>187</v>
      </c>
    </row>
    <row r="2737" spans="2:65" s="14" customFormat="1">
      <c r="B2737" s="212"/>
      <c r="D2737" s="196" t="s">
        <v>196</v>
      </c>
      <c r="E2737" s="213" t="s">
        <v>5</v>
      </c>
      <c r="F2737" s="214" t="s">
        <v>201</v>
      </c>
      <c r="H2737" s="215">
        <v>102.235</v>
      </c>
      <c r="I2737" s="216"/>
      <c r="L2737" s="212"/>
      <c r="M2737" s="217"/>
      <c r="N2737" s="218"/>
      <c r="O2737" s="218"/>
      <c r="P2737" s="218"/>
      <c r="Q2737" s="218"/>
      <c r="R2737" s="218"/>
      <c r="S2737" s="218"/>
      <c r="T2737" s="219"/>
      <c r="AT2737" s="213" t="s">
        <v>196</v>
      </c>
      <c r="AU2737" s="213" t="s">
        <v>80</v>
      </c>
      <c r="AV2737" s="14" t="s">
        <v>202</v>
      </c>
      <c r="AW2737" s="14" t="s">
        <v>37</v>
      </c>
      <c r="AX2737" s="14" t="s">
        <v>73</v>
      </c>
      <c r="AY2737" s="213" t="s">
        <v>187</v>
      </c>
    </row>
    <row r="2738" spans="2:65" s="15" customFormat="1">
      <c r="B2738" s="220"/>
      <c r="D2738" s="221" t="s">
        <v>196</v>
      </c>
      <c r="E2738" s="222" t="s">
        <v>5</v>
      </c>
      <c r="F2738" s="223" t="s">
        <v>203</v>
      </c>
      <c r="H2738" s="224">
        <v>102.235</v>
      </c>
      <c r="I2738" s="225"/>
      <c r="L2738" s="220"/>
      <c r="M2738" s="226"/>
      <c r="N2738" s="227"/>
      <c r="O2738" s="227"/>
      <c r="P2738" s="227"/>
      <c r="Q2738" s="227"/>
      <c r="R2738" s="227"/>
      <c r="S2738" s="227"/>
      <c r="T2738" s="228"/>
      <c r="AT2738" s="229" t="s">
        <v>196</v>
      </c>
      <c r="AU2738" s="229" t="s">
        <v>80</v>
      </c>
      <c r="AV2738" s="15" t="s">
        <v>194</v>
      </c>
      <c r="AW2738" s="15" t="s">
        <v>37</v>
      </c>
      <c r="AX2738" s="15" t="s">
        <v>24</v>
      </c>
      <c r="AY2738" s="229" t="s">
        <v>187</v>
      </c>
    </row>
    <row r="2739" spans="2:65" s="1" customFormat="1" ht="22.5" customHeight="1">
      <c r="B2739" s="182"/>
      <c r="C2739" s="183" t="s">
        <v>2251</v>
      </c>
      <c r="D2739" s="183" t="s">
        <v>189</v>
      </c>
      <c r="E2739" s="184" t="s">
        <v>2252</v>
      </c>
      <c r="F2739" s="185" t="s">
        <v>2253</v>
      </c>
      <c r="G2739" s="186" t="s">
        <v>410</v>
      </c>
      <c r="H2739" s="187">
        <v>4</v>
      </c>
      <c r="I2739" s="188"/>
      <c r="J2739" s="189">
        <f>ROUND(I2739*H2739,2)</f>
        <v>0</v>
      </c>
      <c r="K2739" s="185" t="s">
        <v>193</v>
      </c>
      <c r="L2739" s="42"/>
      <c r="M2739" s="190" t="s">
        <v>5</v>
      </c>
      <c r="N2739" s="191" t="s">
        <v>44</v>
      </c>
      <c r="O2739" s="43"/>
      <c r="P2739" s="192">
        <f>O2739*H2739</f>
        <v>0</v>
      </c>
      <c r="Q2739" s="192">
        <v>0</v>
      </c>
      <c r="R2739" s="192">
        <f>Q2739*H2739</f>
        <v>0</v>
      </c>
      <c r="S2739" s="192">
        <v>0</v>
      </c>
      <c r="T2739" s="193">
        <f>S2739*H2739</f>
        <v>0</v>
      </c>
      <c r="AR2739" s="25" t="s">
        <v>126</v>
      </c>
      <c r="AT2739" s="25" t="s">
        <v>189</v>
      </c>
      <c r="AU2739" s="25" t="s">
        <v>80</v>
      </c>
      <c r="AY2739" s="25" t="s">
        <v>187</v>
      </c>
      <c r="BE2739" s="194">
        <f>IF(N2739="základní",J2739,0)</f>
        <v>0</v>
      </c>
      <c r="BF2739" s="194">
        <f>IF(N2739="snížená",J2739,0)</f>
        <v>0</v>
      </c>
      <c r="BG2739" s="194">
        <f>IF(N2739="zákl. přenesená",J2739,0)</f>
        <v>0</v>
      </c>
      <c r="BH2739" s="194">
        <f>IF(N2739="sníž. přenesená",J2739,0)</f>
        <v>0</v>
      </c>
      <c r="BI2739" s="194">
        <f>IF(N2739="nulová",J2739,0)</f>
        <v>0</v>
      </c>
      <c r="BJ2739" s="25" t="s">
        <v>24</v>
      </c>
      <c r="BK2739" s="194">
        <f>ROUND(I2739*H2739,2)</f>
        <v>0</v>
      </c>
      <c r="BL2739" s="25" t="s">
        <v>126</v>
      </c>
      <c r="BM2739" s="25" t="s">
        <v>2254</v>
      </c>
    </row>
    <row r="2740" spans="2:65" s="12" customFormat="1">
      <c r="B2740" s="195"/>
      <c r="D2740" s="196" t="s">
        <v>196</v>
      </c>
      <c r="E2740" s="197" t="s">
        <v>5</v>
      </c>
      <c r="F2740" s="198" t="s">
        <v>1376</v>
      </c>
      <c r="H2740" s="199" t="s">
        <v>5</v>
      </c>
      <c r="I2740" s="200"/>
      <c r="L2740" s="195"/>
      <c r="M2740" s="201"/>
      <c r="N2740" s="202"/>
      <c r="O2740" s="202"/>
      <c r="P2740" s="202"/>
      <c r="Q2740" s="202"/>
      <c r="R2740" s="202"/>
      <c r="S2740" s="202"/>
      <c r="T2740" s="203"/>
      <c r="AT2740" s="199" t="s">
        <v>196</v>
      </c>
      <c r="AU2740" s="199" t="s">
        <v>80</v>
      </c>
      <c r="AV2740" s="12" t="s">
        <v>24</v>
      </c>
      <c r="AW2740" s="12" t="s">
        <v>37</v>
      </c>
      <c r="AX2740" s="12" t="s">
        <v>73</v>
      </c>
      <c r="AY2740" s="199" t="s">
        <v>187</v>
      </c>
    </row>
    <row r="2741" spans="2:65" s="12" customFormat="1">
      <c r="B2741" s="195"/>
      <c r="D2741" s="196" t="s">
        <v>196</v>
      </c>
      <c r="E2741" s="197" t="s">
        <v>5</v>
      </c>
      <c r="F2741" s="198" t="s">
        <v>1377</v>
      </c>
      <c r="H2741" s="199" t="s">
        <v>5</v>
      </c>
      <c r="I2741" s="200"/>
      <c r="L2741" s="195"/>
      <c r="M2741" s="201"/>
      <c r="N2741" s="202"/>
      <c r="O2741" s="202"/>
      <c r="P2741" s="202"/>
      <c r="Q2741" s="202"/>
      <c r="R2741" s="202"/>
      <c r="S2741" s="202"/>
      <c r="T2741" s="203"/>
      <c r="AT2741" s="199" t="s">
        <v>196</v>
      </c>
      <c r="AU2741" s="199" t="s">
        <v>80</v>
      </c>
      <c r="AV2741" s="12" t="s">
        <v>24</v>
      </c>
      <c r="AW2741" s="12" t="s">
        <v>37</v>
      </c>
      <c r="AX2741" s="12" t="s">
        <v>73</v>
      </c>
      <c r="AY2741" s="199" t="s">
        <v>187</v>
      </c>
    </row>
    <row r="2742" spans="2:65" s="12" customFormat="1">
      <c r="B2742" s="195"/>
      <c r="D2742" s="196" t="s">
        <v>196</v>
      </c>
      <c r="E2742" s="197" t="s">
        <v>5</v>
      </c>
      <c r="F2742" s="198" t="s">
        <v>2255</v>
      </c>
      <c r="H2742" s="199" t="s">
        <v>5</v>
      </c>
      <c r="I2742" s="200"/>
      <c r="L2742" s="195"/>
      <c r="M2742" s="201"/>
      <c r="N2742" s="202"/>
      <c r="O2742" s="202"/>
      <c r="P2742" s="202"/>
      <c r="Q2742" s="202"/>
      <c r="R2742" s="202"/>
      <c r="S2742" s="202"/>
      <c r="T2742" s="203"/>
      <c r="AT2742" s="199" t="s">
        <v>196</v>
      </c>
      <c r="AU2742" s="199" t="s">
        <v>80</v>
      </c>
      <c r="AV2742" s="12" t="s">
        <v>24</v>
      </c>
      <c r="AW2742" s="12" t="s">
        <v>37</v>
      </c>
      <c r="AX2742" s="12" t="s">
        <v>73</v>
      </c>
      <c r="AY2742" s="199" t="s">
        <v>187</v>
      </c>
    </row>
    <row r="2743" spans="2:65" s="13" customFormat="1">
      <c r="B2743" s="204"/>
      <c r="D2743" s="196" t="s">
        <v>196</v>
      </c>
      <c r="E2743" s="205" t="s">
        <v>5</v>
      </c>
      <c r="F2743" s="206" t="s">
        <v>194</v>
      </c>
      <c r="H2743" s="207">
        <v>4</v>
      </c>
      <c r="I2743" s="208"/>
      <c r="L2743" s="204"/>
      <c r="M2743" s="209"/>
      <c r="N2743" s="210"/>
      <c r="O2743" s="210"/>
      <c r="P2743" s="210"/>
      <c r="Q2743" s="210"/>
      <c r="R2743" s="210"/>
      <c r="S2743" s="210"/>
      <c r="T2743" s="211"/>
      <c r="AT2743" s="205" t="s">
        <v>196</v>
      </c>
      <c r="AU2743" s="205" t="s">
        <v>80</v>
      </c>
      <c r="AV2743" s="13" t="s">
        <v>80</v>
      </c>
      <c r="AW2743" s="13" t="s">
        <v>37</v>
      </c>
      <c r="AX2743" s="13" t="s">
        <v>73</v>
      </c>
      <c r="AY2743" s="205" t="s">
        <v>187</v>
      </c>
    </row>
    <row r="2744" spans="2:65" s="14" customFormat="1">
      <c r="B2744" s="212"/>
      <c r="D2744" s="196" t="s">
        <v>196</v>
      </c>
      <c r="E2744" s="213" t="s">
        <v>5</v>
      </c>
      <c r="F2744" s="214" t="s">
        <v>201</v>
      </c>
      <c r="H2744" s="215">
        <v>4</v>
      </c>
      <c r="I2744" s="216"/>
      <c r="L2744" s="212"/>
      <c r="M2744" s="217"/>
      <c r="N2744" s="218"/>
      <c r="O2744" s="218"/>
      <c r="P2744" s="218"/>
      <c r="Q2744" s="218"/>
      <c r="R2744" s="218"/>
      <c r="S2744" s="218"/>
      <c r="T2744" s="219"/>
      <c r="AT2744" s="213" t="s">
        <v>196</v>
      </c>
      <c r="AU2744" s="213" t="s">
        <v>80</v>
      </c>
      <c r="AV2744" s="14" t="s">
        <v>202</v>
      </c>
      <c r="AW2744" s="14" t="s">
        <v>37</v>
      </c>
      <c r="AX2744" s="14" t="s">
        <v>73</v>
      </c>
      <c r="AY2744" s="213" t="s">
        <v>187</v>
      </c>
    </row>
    <row r="2745" spans="2:65" s="15" customFormat="1">
      <c r="B2745" s="220"/>
      <c r="D2745" s="221" t="s">
        <v>196</v>
      </c>
      <c r="E2745" s="222" t="s">
        <v>5</v>
      </c>
      <c r="F2745" s="223" t="s">
        <v>203</v>
      </c>
      <c r="H2745" s="224">
        <v>4</v>
      </c>
      <c r="I2745" s="225"/>
      <c r="L2745" s="220"/>
      <c r="M2745" s="226"/>
      <c r="N2745" s="227"/>
      <c r="O2745" s="227"/>
      <c r="P2745" s="227"/>
      <c r="Q2745" s="227"/>
      <c r="R2745" s="227"/>
      <c r="S2745" s="227"/>
      <c r="T2745" s="228"/>
      <c r="AT2745" s="229" t="s">
        <v>196</v>
      </c>
      <c r="AU2745" s="229" t="s">
        <v>80</v>
      </c>
      <c r="AV2745" s="15" t="s">
        <v>194</v>
      </c>
      <c r="AW2745" s="15" t="s">
        <v>37</v>
      </c>
      <c r="AX2745" s="15" t="s">
        <v>24</v>
      </c>
      <c r="AY2745" s="229" t="s">
        <v>187</v>
      </c>
    </row>
    <row r="2746" spans="2:65" s="1" customFormat="1" ht="22.5" customHeight="1">
      <c r="B2746" s="182"/>
      <c r="C2746" s="230" t="s">
        <v>2256</v>
      </c>
      <c r="D2746" s="230" t="s">
        <v>269</v>
      </c>
      <c r="E2746" s="231" t="s">
        <v>2257</v>
      </c>
      <c r="F2746" s="232" t="s">
        <v>2258</v>
      </c>
      <c r="G2746" s="233" t="s">
        <v>410</v>
      </c>
      <c r="H2746" s="234">
        <v>4</v>
      </c>
      <c r="I2746" s="235"/>
      <c r="J2746" s="236">
        <f>ROUND(I2746*H2746,2)</f>
        <v>0</v>
      </c>
      <c r="K2746" s="232" t="s">
        <v>193</v>
      </c>
      <c r="L2746" s="237"/>
      <c r="M2746" s="238" t="s">
        <v>5</v>
      </c>
      <c r="N2746" s="239" t="s">
        <v>44</v>
      </c>
      <c r="O2746" s="43"/>
      <c r="P2746" s="192">
        <f>O2746*H2746</f>
        <v>0</v>
      </c>
      <c r="Q2746" s="192">
        <v>3.0699999999999998E-4</v>
      </c>
      <c r="R2746" s="192">
        <f>Q2746*H2746</f>
        <v>1.2279999999999999E-3</v>
      </c>
      <c r="S2746" s="192">
        <v>0</v>
      </c>
      <c r="T2746" s="193">
        <f>S2746*H2746</f>
        <v>0</v>
      </c>
      <c r="AR2746" s="25" t="s">
        <v>395</v>
      </c>
      <c r="AT2746" s="25" t="s">
        <v>269</v>
      </c>
      <c r="AU2746" s="25" t="s">
        <v>80</v>
      </c>
      <c r="AY2746" s="25" t="s">
        <v>187</v>
      </c>
      <c r="BE2746" s="194">
        <f>IF(N2746="základní",J2746,0)</f>
        <v>0</v>
      </c>
      <c r="BF2746" s="194">
        <f>IF(N2746="snížená",J2746,0)</f>
        <v>0</v>
      </c>
      <c r="BG2746" s="194">
        <f>IF(N2746="zákl. přenesená",J2746,0)</f>
        <v>0</v>
      </c>
      <c r="BH2746" s="194">
        <f>IF(N2746="sníž. přenesená",J2746,0)</f>
        <v>0</v>
      </c>
      <c r="BI2746" s="194">
        <f>IF(N2746="nulová",J2746,0)</f>
        <v>0</v>
      </c>
      <c r="BJ2746" s="25" t="s">
        <v>24</v>
      </c>
      <c r="BK2746" s="194">
        <f>ROUND(I2746*H2746,2)</f>
        <v>0</v>
      </c>
      <c r="BL2746" s="25" t="s">
        <v>126</v>
      </c>
      <c r="BM2746" s="25" t="s">
        <v>2259</v>
      </c>
    </row>
    <row r="2747" spans="2:65" s="12" customFormat="1">
      <c r="B2747" s="195"/>
      <c r="D2747" s="196" t="s">
        <v>196</v>
      </c>
      <c r="E2747" s="197" t="s">
        <v>5</v>
      </c>
      <c r="F2747" s="198" t="s">
        <v>273</v>
      </c>
      <c r="H2747" s="199" t="s">
        <v>5</v>
      </c>
      <c r="I2747" s="200"/>
      <c r="L2747" s="195"/>
      <c r="M2747" s="201"/>
      <c r="N2747" s="202"/>
      <c r="O2747" s="202"/>
      <c r="P2747" s="202"/>
      <c r="Q2747" s="202"/>
      <c r="R2747" s="202"/>
      <c r="S2747" s="202"/>
      <c r="T2747" s="203"/>
      <c r="AT2747" s="199" t="s">
        <v>196</v>
      </c>
      <c r="AU2747" s="199" t="s">
        <v>80</v>
      </c>
      <c r="AV2747" s="12" t="s">
        <v>24</v>
      </c>
      <c r="AW2747" s="12" t="s">
        <v>37</v>
      </c>
      <c r="AX2747" s="12" t="s">
        <v>73</v>
      </c>
      <c r="AY2747" s="199" t="s">
        <v>187</v>
      </c>
    </row>
    <row r="2748" spans="2:65" s="13" customFormat="1">
      <c r="B2748" s="204"/>
      <c r="D2748" s="196" t="s">
        <v>196</v>
      </c>
      <c r="E2748" s="205" t="s">
        <v>5</v>
      </c>
      <c r="F2748" s="206" t="s">
        <v>194</v>
      </c>
      <c r="H2748" s="207">
        <v>4</v>
      </c>
      <c r="I2748" s="208"/>
      <c r="L2748" s="204"/>
      <c r="M2748" s="209"/>
      <c r="N2748" s="210"/>
      <c r="O2748" s="210"/>
      <c r="P2748" s="210"/>
      <c r="Q2748" s="210"/>
      <c r="R2748" s="210"/>
      <c r="S2748" s="210"/>
      <c r="T2748" s="211"/>
      <c r="AT2748" s="205" t="s">
        <v>196</v>
      </c>
      <c r="AU2748" s="205" t="s">
        <v>80</v>
      </c>
      <c r="AV2748" s="13" t="s">
        <v>80</v>
      </c>
      <c r="AW2748" s="13" t="s">
        <v>37</v>
      </c>
      <c r="AX2748" s="13" t="s">
        <v>73</v>
      </c>
      <c r="AY2748" s="205" t="s">
        <v>187</v>
      </c>
    </row>
    <row r="2749" spans="2:65" s="14" customFormat="1">
      <c r="B2749" s="212"/>
      <c r="D2749" s="196" t="s">
        <v>196</v>
      </c>
      <c r="E2749" s="213" t="s">
        <v>5</v>
      </c>
      <c r="F2749" s="214" t="s">
        <v>201</v>
      </c>
      <c r="H2749" s="215">
        <v>4</v>
      </c>
      <c r="I2749" s="216"/>
      <c r="L2749" s="212"/>
      <c r="M2749" s="217"/>
      <c r="N2749" s="218"/>
      <c r="O2749" s="218"/>
      <c r="P2749" s="218"/>
      <c r="Q2749" s="218"/>
      <c r="R2749" s="218"/>
      <c r="S2749" s="218"/>
      <c r="T2749" s="219"/>
      <c r="AT2749" s="213" t="s">
        <v>196</v>
      </c>
      <c r="AU2749" s="213" t="s">
        <v>80</v>
      </c>
      <c r="AV2749" s="14" t="s">
        <v>202</v>
      </c>
      <c r="AW2749" s="14" t="s">
        <v>37</v>
      </c>
      <c r="AX2749" s="14" t="s">
        <v>73</v>
      </c>
      <c r="AY2749" s="213" t="s">
        <v>187</v>
      </c>
    </row>
    <row r="2750" spans="2:65" s="15" customFormat="1">
      <c r="B2750" s="220"/>
      <c r="D2750" s="221" t="s">
        <v>196</v>
      </c>
      <c r="E2750" s="222" t="s">
        <v>5</v>
      </c>
      <c r="F2750" s="223" t="s">
        <v>203</v>
      </c>
      <c r="H2750" s="224">
        <v>4</v>
      </c>
      <c r="I2750" s="225"/>
      <c r="L2750" s="220"/>
      <c r="M2750" s="226"/>
      <c r="N2750" s="227"/>
      <c r="O2750" s="227"/>
      <c r="P2750" s="227"/>
      <c r="Q2750" s="227"/>
      <c r="R2750" s="227"/>
      <c r="S2750" s="227"/>
      <c r="T2750" s="228"/>
      <c r="AT2750" s="229" t="s">
        <v>196</v>
      </c>
      <c r="AU2750" s="229" t="s">
        <v>80</v>
      </c>
      <c r="AV2750" s="15" t="s">
        <v>194</v>
      </c>
      <c r="AW2750" s="15" t="s">
        <v>37</v>
      </c>
      <c r="AX2750" s="15" t="s">
        <v>24</v>
      </c>
      <c r="AY2750" s="229" t="s">
        <v>187</v>
      </c>
    </row>
    <row r="2751" spans="2:65" s="1" customFormat="1" ht="22.5" customHeight="1">
      <c r="B2751" s="182"/>
      <c r="C2751" s="183" t="s">
        <v>2260</v>
      </c>
      <c r="D2751" s="183" t="s">
        <v>189</v>
      </c>
      <c r="E2751" s="184" t="s">
        <v>2261</v>
      </c>
      <c r="F2751" s="185" t="s">
        <v>2262</v>
      </c>
      <c r="G2751" s="186" t="s">
        <v>305</v>
      </c>
      <c r="H2751" s="187">
        <v>102.235</v>
      </c>
      <c r="I2751" s="188"/>
      <c r="J2751" s="189">
        <f>ROUND(I2751*H2751,2)</f>
        <v>0</v>
      </c>
      <c r="K2751" s="185" t="s">
        <v>193</v>
      </c>
      <c r="L2751" s="42"/>
      <c r="M2751" s="190" t="s">
        <v>5</v>
      </c>
      <c r="N2751" s="191" t="s">
        <v>44</v>
      </c>
      <c r="O2751" s="43"/>
      <c r="P2751" s="192">
        <f>O2751*H2751</f>
        <v>0</v>
      </c>
      <c r="Q2751" s="192">
        <v>3.1E-4</v>
      </c>
      <c r="R2751" s="192">
        <f>Q2751*H2751</f>
        <v>3.1692850000000002E-2</v>
      </c>
      <c r="S2751" s="192">
        <v>0</v>
      </c>
      <c r="T2751" s="193">
        <f>S2751*H2751</f>
        <v>0</v>
      </c>
      <c r="AR2751" s="25" t="s">
        <v>126</v>
      </c>
      <c r="AT2751" s="25" t="s">
        <v>189</v>
      </c>
      <c r="AU2751" s="25" t="s">
        <v>80</v>
      </c>
      <c r="AY2751" s="25" t="s">
        <v>187</v>
      </c>
      <c r="BE2751" s="194">
        <f>IF(N2751="základní",J2751,0)</f>
        <v>0</v>
      </c>
      <c r="BF2751" s="194">
        <f>IF(N2751="snížená",J2751,0)</f>
        <v>0</v>
      </c>
      <c r="BG2751" s="194">
        <f>IF(N2751="zákl. přenesená",J2751,0)</f>
        <v>0</v>
      </c>
      <c r="BH2751" s="194">
        <f>IF(N2751="sníž. přenesená",J2751,0)</f>
        <v>0</v>
      </c>
      <c r="BI2751" s="194">
        <f>IF(N2751="nulová",J2751,0)</f>
        <v>0</v>
      </c>
      <c r="BJ2751" s="25" t="s">
        <v>24</v>
      </c>
      <c r="BK2751" s="194">
        <f>ROUND(I2751*H2751,2)</f>
        <v>0</v>
      </c>
      <c r="BL2751" s="25" t="s">
        <v>126</v>
      </c>
      <c r="BM2751" s="25" t="s">
        <v>2263</v>
      </c>
    </row>
    <row r="2752" spans="2:65" s="12" customFormat="1">
      <c r="B2752" s="195"/>
      <c r="D2752" s="196" t="s">
        <v>196</v>
      </c>
      <c r="E2752" s="197" t="s">
        <v>5</v>
      </c>
      <c r="F2752" s="198" t="s">
        <v>2236</v>
      </c>
      <c r="H2752" s="199" t="s">
        <v>5</v>
      </c>
      <c r="I2752" s="200"/>
      <c r="L2752" s="195"/>
      <c r="M2752" s="201"/>
      <c r="N2752" s="202"/>
      <c r="O2752" s="202"/>
      <c r="P2752" s="202"/>
      <c r="Q2752" s="202"/>
      <c r="R2752" s="202"/>
      <c r="S2752" s="202"/>
      <c r="T2752" s="203"/>
      <c r="AT2752" s="199" t="s">
        <v>196</v>
      </c>
      <c r="AU2752" s="199" t="s">
        <v>80</v>
      </c>
      <c r="AV2752" s="12" t="s">
        <v>24</v>
      </c>
      <c r="AW2752" s="12" t="s">
        <v>37</v>
      </c>
      <c r="AX2752" s="12" t="s">
        <v>73</v>
      </c>
      <c r="AY2752" s="199" t="s">
        <v>187</v>
      </c>
    </row>
    <row r="2753" spans="2:65" s="12" customFormat="1">
      <c r="B2753" s="195"/>
      <c r="D2753" s="196" t="s">
        <v>196</v>
      </c>
      <c r="E2753" s="197" t="s">
        <v>5</v>
      </c>
      <c r="F2753" s="198" t="s">
        <v>2237</v>
      </c>
      <c r="H2753" s="199" t="s">
        <v>5</v>
      </c>
      <c r="I2753" s="200"/>
      <c r="L2753" s="195"/>
      <c r="M2753" s="201"/>
      <c r="N2753" s="202"/>
      <c r="O2753" s="202"/>
      <c r="P2753" s="202"/>
      <c r="Q2753" s="202"/>
      <c r="R2753" s="202"/>
      <c r="S2753" s="202"/>
      <c r="T2753" s="203"/>
      <c r="AT2753" s="199" t="s">
        <v>196</v>
      </c>
      <c r="AU2753" s="199" t="s">
        <v>80</v>
      </c>
      <c r="AV2753" s="12" t="s">
        <v>24</v>
      </c>
      <c r="AW2753" s="12" t="s">
        <v>37</v>
      </c>
      <c r="AX2753" s="12" t="s">
        <v>73</v>
      </c>
      <c r="AY2753" s="199" t="s">
        <v>187</v>
      </c>
    </row>
    <row r="2754" spans="2:65" s="13" customFormat="1">
      <c r="B2754" s="204"/>
      <c r="D2754" s="196" t="s">
        <v>196</v>
      </c>
      <c r="E2754" s="205" t="s">
        <v>5</v>
      </c>
      <c r="F2754" s="206" t="s">
        <v>2238</v>
      </c>
      <c r="H2754" s="207">
        <v>102.235</v>
      </c>
      <c r="I2754" s="208"/>
      <c r="L2754" s="204"/>
      <c r="M2754" s="209"/>
      <c r="N2754" s="210"/>
      <c r="O2754" s="210"/>
      <c r="P2754" s="210"/>
      <c r="Q2754" s="210"/>
      <c r="R2754" s="210"/>
      <c r="S2754" s="210"/>
      <c r="T2754" s="211"/>
      <c r="AT2754" s="205" t="s">
        <v>196</v>
      </c>
      <c r="AU2754" s="205" t="s">
        <v>80</v>
      </c>
      <c r="AV2754" s="13" t="s">
        <v>80</v>
      </c>
      <c r="AW2754" s="13" t="s">
        <v>37</v>
      </c>
      <c r="AX2754" s="13" t="s">
        <v>73</v>
      </c>
      <c r="AY2754" s="205" t="s">
        <v>187</v>
      </c>
    </row>
    <row r="2755" spans="2:65" s="14" customFormat="1">
      <c r="B2755" s="212"/>
      <c r="D2755" s="196" t="s">
        <v>196</v>
      </c>
      <c r="E2755" s="213" t="s">
        <v>5</v>
      </c>
      <c r="F2755" s="214" t="s">
        <v>201</v>
      </c>
      <c r="H2755" s="215">
        <v>102.235</v>
      </c>
      <c r="I2755" s="216"/>
      <c r="L2755" s="212"/>
      <c r="M2755" s="217"/>
      <c r="N2755" s="218"/>
      <c r="O2755" s="218"/>
      <c r="P2755" s="218"/>
      <c r="Q2755" s="218"/>
      <c r="R2755" s="218"/>
      <c r="S2755" s="218"/>
      <c r="T2755" s="219"/>
      <c r="AT2755" s="213" t="s">
        <v>196</v>
      </c>
      <c r="AU2755" s="213" t="s">
        <v>80</v>
      </c>
      <c r="AV2755" s="14" t="s">
        <v>202</v>
      </c>
      <c r="AW2755" s="14" t="s">
        <v>37</v>
      </c>
      <c r="AX2755" s="14" t="s">
        <v>73</v>
      </c>
      <c r="AY2755" s="213" t="s">
        <v>187</v>
      </c>
    </row>
    <row r="2756" spans="2:65" s="15" customFormat="1">
      <c r="B2756" s="220"/>
      <c r="D2756" s="221" t="s">
        <v>196</v>
      </c>
      <c r="E2756" s="222" t="s">
        <v>5</v>
      </c>
      <c r="F2756" s="223" t="s">
        <v>203</v>
      </c>
      <c r="H2756" s="224">
        <v>102.235</v>
      </c>
      <c r="I2756" s="225"/>
      <c r="L2756" s="220"/>
      <c r="M2756" s="226"/>
      <c r="N2756" s="227"/>
      <c r="O2756" s="227"/>
      <c r="P2756" s="227"/>
      <c r="Q2756" s="227"/>
      <c r="R2756" s="227"/>
      <c r="S2756" s="227"/>
      <c r="T2756" s="228"/>
      <c r="AT2756" s="229" t="s">
        <v>196</v>
      </c>
      <c r="AU2756" s="229" t="s">
        <v>80</v>
      </c>
      <c r="AV2756" s="15" t="s">
        <v>194</v>
      </c>
      <c r="AW2756" s="15" t="s">
        <v>37</v>
      </c>
      <c r="AX2756" s="15" t="s">
        <v>24</v>
      </c>
      <c r="AY2756" s="229" t="s">
        <v>187</v>
      </c>
    </row>
    <row r="2757" spans="2:65" s="1" customFormat="1" ht="22.5" customHeight="1">
      <c r="B2757" s="182"/>
      <c r="C2757" s="183" t="s">
        <v>2264</v>
      </c>
      <c r="D2757" s="183" t="s">
        <v>189</v>
      </c>
      <c r="E2757" s="184" t="s">
        <v>2265</v>
      </c>
      <c r="F2757" s="185" t="s">
        <v>2266</v>
      </c>
      <c r="G2757" s="186" t="s">
        <v>277</v>
      </c>
      <c r="H2757" s="187">
        <v>102.235</v>
      </c>
      <c r="I2757" s="188"/>
      <c r="J2757" s="189">
        <f>ROUND(I2757*H2757,2)</f>
        <v>0</v>
      </c>
      <c r="K2757" s="185" t="s">
        <v>193</v>
      </c>
      <c r="L2757" s="42"/>
      <c r="M2757" s="190" t="s">
        <v>5</v>
      </c>
      <c r="N2757" s="191" t="s">
        <v>44</v>
      </c>
      <c r="O2757" s="43"/>
      <c r="P2757" s="192">
        <f>O2757*H2757</f>
        <v>0</v>
      </c>
      <c r="Q2757" s="192">
        <v>2.9999999999999997E-4</v>
      </c>
      <c r="R2757" s="192">
        <f>Q2757*H2757</f>
        <v>3.0670499999999996E-2</v>
      </c>
      <c r="S2757" s="192">
        <v>0</v>
      </c>
      <c r="T2757" s="193">
        <f>S2757*H2757</f>
        <v>0</v>
      </c>
      <c r="AR2757" s="25" t="s">
        <v>126</v>
      </c>
      <c r="AT2757" s="25" t="s">
        <v>189</v>
      </c>
      <c r="AU2757" s="25" t="s">
        <v>80</v>
      </c>
      <c r="AY2757" s="25" t="s">
        <v>187</v>
      </c>
      <c r="BE2757" s="194">
        <f>IF(N2757="základní",J2757,0)</f>
        <v>0</v>
      </c>
      <c r="BF2757" s="194">
        <f>IF(N2757="snížená",J2757,0)</f>
        <v>0</v>
      </c>
      <c r="BG2757" s="194">
        <f>IF(N2757="zákl. přenesená",J2757,0)</f>
        <v>0</v>
      </c>
      <c r="BH2757" s="194">
        <f>IF(N2757="sníž. přenesená",J2757,0)</f>
        <v>0</v>
      </c>
      <c r="BI2757" s="194">
        <f>IF(N2757="nulová",J2757,0)</f>
        <v>0</v>
      </c>
      <c r="BJ2757" s="25" t="s">
        <v>24</v>
      </c>
      <c r="BK2757" s="194">
        <f>ROUND(I2757*H2757,2)</f>
        <v>0</v>
      </c>
      <c r="BL2757" s="25" t="s">
        <v>126</v>
      </c>
      <c r="BM2757" s="25" t="s">
        <v>2267</v>
      </c>
    </row>
    <row r="2758" spans="2:65" s="12" customFormat="1">
      <c r="B2758" s="195"/>
      <c r="D2758" s="196" t="s">
        <v>196</v>
      </c>
      <c r="E2758" s="197" t="s">
        <v>5</v>
      </c>
      <c r="F2758" s="198" t="s">
        <v>2236</v>
      </c>
      <c r="H2758" s="199" t="s">
        <v>5</v>
      </c>
      <c r="I2758" s="200"/>
      <c r="L2758" s="195"/>
      <c r="M2758" s="201"/>
      <c r="N2758" s="202"/>
      <c r="O2758" s="202"/>
      <c r="P2758" s="202"/>
      <c r="Q2758" s="202"/>
      <c r="R2758" s="202"/>
      <c r="S2758" s="202"/>
      <c r="T2758" s="203"/>
      <c r="AT2758" s="199" t="s">
        <v>196</v>
      </c>
      <c r="AU2758" s="199" t="s">
        <v>80</v>
      </c>
      <c r="AV2758" s="12" t="s">
        <v>24</v>
      </c>
      <c r="AW2758" s="12" t="s">
        <v>37</v>
      </c>
      <c r="AX2758" s="12" t="s">
        <v>73</v>
      </c>
      <c r="AY2758" s="199" t="s">
        <v>187</v>
      </c>
    </row>
    <row r="2759" spans="2:65" s="12" customFormat="1">
      <c r="B2759" s="195"/>
      <c r="D2759" s="196" t="s">
        <v>196</v>
      </c>
      <c r="E2759" s="197" t="s">
        <v>5</v>
      </c>
      <c r="F2759" s="198" t="s">
        <v>2237</v>
      </c>
      <c r="H2759" s="199" t="s">
        <v>5</v>
      </c>
      <c r="I2759" s="200"/>
      <c r="L2759" s="195"/>
      <c r="M2759" s="201"/>
      <c r="N2759" s="202"/>
      <c r="O2759" s="202"/>
      <c r="P2759" s="202"/>
      <c r="Q2759" s="202"/>
      <c r="R2759" s="202"/>
      <c r="S2759" s="202"/>
      <c r="T2759" s="203"/>
      <c r="AT2759" s="199" t="s">
        <v>196</v>
      </c>
      <c r="AU2759" s="199" t="s">
        <v>80</v>
      </c>
      <c r="AV2759" s="12" t="s">
        <v>24</v>
      </c>
      <c r="AW2759" s="12" t="s">
        <v>37</v>
      </c>
      <c r="AX2759" s="12" t="s">
        <v>73</v>
      </c>
      <c r="AY2759" s="199" t="s">
        <v>187</v>
      </c>
    </row>
    <row r="2760" spans="2:65" s="13" customFormat="1">
      <c r="B2760" s="204"/>
      <c r="D2760" s="196" t="s">
        <v>196</v>
      </c>
      <c r="E2760" s="205" t="s">
        <v>5</v>
      </c>
      <c r="F2760" s="206" t="s">
        <v>2238</v>
      </c>
      <c r="H2760" s="207">
        <v>102.235</v>
      </c>
      <c r="I2760" s="208"/>
      <c r="L2760" s="204"/>
      <c r="M2760" s="209"/>
      <c r="N2760" s="210"/>
      <c r="O2760" s="210"/>
      <c r="P2760" s="210"/>
      <c r="Q2760" s="210"/>
      <c r="R2760" s="210"/>
      <c r="S2760" s="210"/>
      <c r="T2760" s="211"/>
      <c r="AT2760" s="205" t="s">
        <v>196</v>
      </c>
      <c r="AU2760" s="205" t="s">
        <v>80</v>
      </c>
      <c r="AV2760" s="13" t="s">
        <v>80</v>
      </c>
      <c r="AW2760" s="13" t="s">
        <v>37</v>
      </c>
      <c r="AX2760" s="13" t="s">
        <v>73</v>
      </c>
      <c r="AY2760" s="205" t="s">
        <v>187</v>
      </c>
    </row>
    <row r="2761" spans="2:65" s="14" customFormat="1">
      <c r="B2761" s="212"/>
      <c r="D2761" s="196" t="s">
        <v>196</v>
      </c>
      <c r="E2761" s="213" t="s">
        <v>5</v>
      </c>
      <c r="F2761" s="214" t="s">
        <v>201</v>
      </c>
      <c r="H2761" s="215">
        <v>102.235</v>
      </c>
      <c r="I2761" s="216"/>
      <c r="L2761" s="212"/>
      <c r="M2761" s="217"/>
      <c r="N2761" s="218"/>
      <c r="O2761" s="218"/>
      <c r="P2761" s="218"/>
      <c r="Q2761" s="218"/>
      <c r="R2761" s="218"/>
      <c r="S2761" s="218"/>
      <c r="T2761" s="219"/>
      <c r="AT2761" s="213" t="s">
        <v>196</v>
      </c>
      <c r="AU2761" s="213" t="s">
        <v>80</v>
      </c>
      <c r="AV2761" s="14" t="s">
        <v>202</v>
      </c>
      <c r="AW2761" s="14" t="s">
        <v>37</v>
      </c>
      <c r="AX2761" s="14" t="s">
        <v>73</v>
      </c>
      <c r="AY2761" s="213" t="s">
        <v>187</v>
      </c>
    </row>
    <row r="2762" spans="2:65" s="15" customFormat="1">
      <c r="B2762" s="220"/>
      <c r="D2762" s="221" t="s">
        <v>196</v>
      </c>
      <c r="E2762" s="222" t="s">
        <v>5</v>
      </c>
      <c r="F2762" s="223" t="s">
        <v>203</v>
      </c>
      <c r="H2762" s="224">
        <v>102.235</v>
      </c>
      <c r="I2762" s="225"/>
      <c r="L2762" s="220"/>
      <c r="M2762" s="226"/>
      <c r="N2762" s="227"/>
      <c r="O2762" s="227"/>
      <c r="P2762" s="227"/>
      <c r="Q2762" s="227"/>
      <c r="R2762" s="227"/>
      <c r="S2762" s="227"/>
      <c r="T2762" s="228"/>
      <c r="AT2762" s="229" t="s">
        <v>196</v>
      </c>
      <c r="AU2762" s="229" t="s">
        <v>80</v>
      </c>
      <c r="AV2762" s="15" t="s">
        <v>194</v>
      </c>
      <c r="AW2762" s="15" t="s">
        <v>37</v>
      </c>
      <c r="AX2762" s="15" t="s">
        <v>24</v>
      </c>
      <c r="AY2762" s="229" t="s">
        <v>187</v>
      </c>
    </row>
    <row r="2763" spans="2:65" s="1" customFormat="1" ht="31.5" customHeight="1">
      <c r="B2763" s="182"/>
      <c r="C2763" s="183" t="s">
        <v>2268</v>
      </c>
      <c r="D2763" s="183" t="s">
        <v>189</v>
      </c>
      <c r="E2763" s="184" t="s">
        <v>2269</v>
      </c>
      <c r="F2763" s="185" t="s">
        <v>2270</v>
      </c>
      <c r="G2763" s="186" t="s">
        <v>258</v>
      </c>
      <c r="H2763" s="187">
        <v>1.9159999999999999</v>
      </c>
      <c r="I2763" s="188"/>
      <c r="J2763" s="189">
        <f>ROUND(I2763*H2763,2)</f>
        <v>0</v>
      </c>
      <c r="K2763" s="185" t="s">
        <v>193</v>
      </c>
      <c r="L2763" s="42"/>
      <c r="M2763" s="190" t="s">
        <v>5</v>
      </c>
      <c r="N2763" s="191" t="s">
        <v>44</v>
      </c>
      <c r="O2763" s="43"/>
      <c r="P2763" s="192">
        <f>O2763*H2763</f>
        <v>0</v>
      </c>
      <c r="Q2763" s="192">
        <v>0</v>
      </c>
      <c r="R2763" s="192">
        <f>Q2763*H2763</f>
        <v>0</v>
      </c>
      <c r="S2763" s="192">
        <v>0</v>
      </c>
      <c r="T2763" s="193">
        <f>S2763*H2763</f>
        <v>0</v>
      </c>
      <c r="AR2763" s="25" t="s">
        <v>126</v>
      </c>
      <c r="AT2763" s="25" t="s">
        <v>189</v>
      </c>
      <c r="AU2763" s="25" t="s">
        <v>80</v>
      </c>
      <c r="AY2763" s="25" t="s">
        <v>187</v>
      </c>
      <c r="BE2763" s="194">
        <f>IF(N2763="základní",J2763,0)</f>
        <v>0</v>
      </c>
      <c r="BF2763" s="194">
        <f>IF(N2763="snížená",J2763,0)</f>
        <v>0</v>
      </c>
      <c r="BG2763" s="194">
        <f>IF(N2763="zákl. přenesená",J2763,0)</f>
        <v>0</v>
      </c>
      <c r="BH2763" s="194">
        <f>IF(N2763="sníž. přenesená",J2763,0)</f>
        <v>0</v>
      </c>
      <c r="BI2763" s="194">
        <f>IF(N2763="nulová",J2763,0)</f>
        <v>0</v>
      </c>
      <c r="BJ2763" s="25" t="s">
        <v>24</v>
      </c>
      <c r="BK2763" s="194">
        <f>ROUND(I2763*H2763,2)</f>
        <v>0</v>
      </c>
      <c r="BL2763" s="25" t="s">
        <v>126</v>
      </c>
      <c r="BM2763" s="25" t="s">
        <v>2271</v>
      </c>
    </row>
    <row r="2764" spans="2:65" s="11" customFormat="1" ht="29.85" customHeight="1">
      <c r="B2764" s="168"/>
      <c r="D2764" s="179" t="s">
        <v>72</v>
      </c>
      <c r="E2764" s="180" t="s">
        <v>2272</v>
      </c>
      <c r="F2764" s="180" t="s">
        <v>2273</v>
      </c>
      <c r="I2764" s="171"/>
      <c r="J2764" s="181">
        <f>BK2764</f>
        <v>0</v>
      </c>
      <c r="L2764" s="168"/>
      <c r="M2764" s="173"/>
      <c r="N2764" s="174"/>
      <c r="O2764" s="174"/>
      <c r="P2764" s="175">
        <f>SUM(P2765:P2792)</f>
        <v>0</v>
      </c>
      <c r="Q2764" s="174"/>
      <c r="R2764" s="175">
        <f>SUM(R2765:R2792)</f>
        <v>0.23373624000000001</v>
      </c>
      <c r="S2764" s="174"/>
      <c r="T2764" s="176">
        <f>SUM(T2765:T2792)</f>
        <v>0</v>
      </c>
      <c r="AR2764" s="169" t="s">
        <v>80</v>
      </c>
      <c r="AT2764" s="177" t="s">
        <v>72</v>
      </c>
      <c r="AU2764" s="177" t="s">
        <v>24</v>
      </c>
      <c r="AY2764" s="169" t="s">
        <v>187</v>
      </c>
      <c r="BK2764" s="178">
        <f>SUM(BK2765:BK2792)</f>
        <v>0</v>
      </c>
    </row>
    <row r="2765" spans="2:65" s="1" customFormat="1" ht="22.5" customHeight="1">
      <c r="B2765" s="182"/>
      <c r="C2765" s="183" t="s">
        <v>2274</v>
      </c>
      <c r="D2765" s="183" t="s">
        <v>189</v>
      </c>
      <c r="E2765" s="184" t="s">
        <v>2275</v>
      </c>
      <c r="F2765" s="185" t="s">
        <v>2276</v>
      </c>
      <c r="G2765" s="186" t="s">
        <v>277</v>
      </c>
      <c r="H2765" s="187">
        <v>53.573</v>
      </c>
      <c r="I2765" s="188"/>
      <c r="J2765" s="189">
        <f>ROUND(I2765*H2765,2)</f>
        <v>0</v>
      </c>
      <c r="K2765" s="185" t="s">
        <v>193</v>
      </c>
      <c r="L2765" s="42"/>
      <c r="M2765" s="190" t="s">
        <v>5</v>
      </c>
      <c r="N2765" s="191" t="s">
        <v>44</v>
      </c>
      <c r="O2765" s="43"/>
      <c r="P2765" s="192">
        <f>O2765*H2765</f>
        <v>0</v>
      </c>
      <c r="Q2765" s="192">
        <v>2.4000000000000001E-4</v>
      </c>
      <c r="R2765" s="192">
        <f>Q2765*H2765</f>
        <v>1.2857520000000001E-2</v>
      </c>
      <c r="S2765" s="192">
        <v>0</v>
      </c>
      <c r="T2765" s="193">
        <f>S2765*H2765</f>
        <v>0</v>
      </c>
      <c r="AR2765" s="25" t="s">
        <v>126</v>
      </c>
      <c r="AT2765" s="25" t="s">
        <v>189</v>
      </c>
      <c r="AU2765" s="25" t="s">
        <v>80</v>
      </c>
      <c r="AY2765" s="25" t="s">
        <v>187</v>
      </c>
      <c r="BE2765" s="194">
        <f>IF(N2765="základní",J2765,0)</f>
        <v>0</v>
      </c>
      <c r="BF2765" s="194">
        <f>IF(N2765="snížená",J2765,0)</f>
        <v>0</v>
      </c>
      <c r="BG2765" s="194">
        <f>IF(N2765="zákl. přenesená",J2765,0)</f>
        <v>0</v>
      </c>
      <c r="BH2765" s="194">
        <f>IF(N2765="sníž. přenesená",J2765,0)</f>
        <v>0</v>
      </c>
      <c r="BI2765" s="194">
        <f>IF(N2765="nulová",J2765,0)</f>
        <v>0</v>
      </c>
      <c r="BJ2765" s="25" t="s">
        <v>24</v>
      </c>
      <c r="BK2765" s="194">
        <f>ROUND(I2765*H2765,2)</f>
        <v>0</v>
      </c>
      <c r="BL2765" s="25" t="s">
        <v>126</v>
      </c>
      <c r="BM2765" s="25" t="s">
        <v>2277</v>
      </c>
    </row>
    <row r="2766" spans="2:65" s="12" customFormat="1">
      <c r="B2766" s="195"/>
      <c r="D2766" s="196" t="s">
        <v>196</v>
      </c>
      <c r="E2766" s="197" t="s">
        <v>5</v>
      </c>
      <c r="F2766" s="198" t="s">
        <v>2278</v>
      </c>
      <c r="H2766" s="199" t="s">
        <v>5</v>
      </c>
      <c r="I2766" s="200"/>
      <c r="L2766" s="195"/>
      <c r="M2766" s="201"/>
      <c r="N2766" s="202"/>
      <c r="O2766" s="202"/>
      <c r="P2766" s="202"/>
      <c r="Q2766" s="202"/>
      <c r="R2766" s="202"/>
      <c r="S2766" s="202"/>
      <c r="T2766" s="203"/>
      <c r="AT2766" s="199" t="s">
        <v>196</v>
      </c>
      <c r="AU2766" s="199" t="s">
        <v>80</v>
      </c>
      <c r="AV2766" s="12" t="s">
        <v>24</v>
      </c>
      <c r="AW2766" s="12" t="s">
        <v>37</v>
      </c>
      <c r="AX2766" s="12" t="s">
        <v>73</v>
      </c>
      <c r="AY2766" s="199" t="s">
        <v>187</v>
      </c>
    </row>
    <row r="2767" spans="2:65" s="12" customFormat="1">
      <c r="B2767" s="195"/>
      <c r="D2767" s="196" t="s">
        <v>196</v>
      </c>
      <c r="E2767" s="197" t="s">
        <v>5</v>
      </c>
      <c r="F2767" s="198" t="s">
        <v>2279</v>
      </c>
      <c r="H2767" s="199" t="s">
        <v>5</v>
      </c>
      <c r="I2767" s="200"/>
      <c r="L2767" s="195"/>
      <c r="M2767" s="201"/>
      <c r="N2767" s="202"/>
      <c r="O2767" s="202"/>
      <c r="P2767" s="202"/>
      <c r="Q2767" s="202"/>
      <c r="R2767" s="202"/>
      <c r="S2767" s="202"/>
      <c r="T2767" s="203"/>
      <c r="AT2767" s="199" t="s">
        <v>196</v>
      </c>
      <c r="AU2767" s="199" t="s">
        <v>80</v>
      </c>
      <c r="AV2767" s="12" t="s">
        <v>24</v>
      </c>
      <c r="AW2767" s="12" t="s">
        <v>37</v>
      </c>
      <c r="AX2767" s="12" t="s">
        <v>73</v>
      </c>
      <c r="AY2767" s="199" t="s">
        <v>187</v>
      </c>
    </row>
    <row r="2768" spans="2:65" s="12" customFormat="1">
      <c r="B2768" s="195"/>
      <c r="D2768" s="196" t="s">
        <v>196</v>
      </c>
      <c r="E2768" s="197" t="s">
        <v>5</v>
      </c>
      <c r="F2768" s="198" t="s">
        <v>1370</v>
      </c>
      <c r="H2768" s="199" t="s">
        <v>5</v>
      </c>
      <c r="I2768" s="200"/>
      <c r="L2768" s="195"/>
      <c r="M2768" s="201"/>
      <c r="N2768" s="202"/>
      <c r="O2768" s="202"/>
      <c r="P2768" s="202"/>
      <c r="Q2768" s="202"/>
      <c r="R2768" s="202"/>
      <c r="S2768" s="202"/>
      <c r="T2768" s="203"/>
      <c r="AT2768" s="199" t="s">
        <v>196</v>
      </c>
      <c r="AU2768" s="199" t="s">
        <v>80</v>
      </c>
      <c r="AV2768" s="12" t="s">
        <v>24</v>
      </c>
      <c r="AW2768" s="12" t="s">
        <v>37</v>
      </c>
      <c r="AX2768" s="12" t="s">
        <v>73</v>
      </c>
      <c r="AY2768" s="199" t="s">
        <v>187</v>
      </c>
    </row>
    <row r="2769" spans="2:65" s="13" customFormat="1">
      <c r="B2769" s="204"/>
      <c r="D2769" s="196" t="s">
        <v>196</v>
      </c>
      <c r="E2769" s="205" t="s">
        <v>5</v>
      </c>
      <c r="F2769" s="206" t="s">
        <v>1695</v>
      </c>
      <c r="H2769" s="207">
        <v>53.573</v>
      </c>
      <c r="I2769" s="208"/>
      <c r="L2769" s="204"/>
      <c r="M2769" s="209"/>
      <c r="N2769" s="210"/>
      <c r="O2769" s="210"/>
      <c r="P2769" s="210"/>
      <c r="Q2769" s="210"/>
      <c r="R2769" s="210"/>
      <c r="S2769" s="210"/>
      <c r="T2769" s="211"/>
      <c r="AT2769" s="205" t="s">
        <v>196</v>
      </c>
      <c r="AU2769" s="205" t="s">
        <v>80</v>
      </c>
      <c r="AV2769" s="13" t="s">
        <v>80</v>
      </c>
      <c r="AW2769" s="13" t="s">
        <v>37</v>
      </c>
      <c r="AX2769" s="13" t="s">
        <v>73</v>
      </c>
      <c r="AY2769" s="205" t="s">
        <v>187</v>
      </c>
    </row>
    <row r="2770" spans="2:65" s="14" customFormat="1">
      <c r="B2770" s="212"/>
      <c r="D2770" s="196" t="s">
        <v>196</v>
      </c>
      <c r="E2770" s="213" t="s">
        <v>5</v>
      </c>
      <c r="F2770" s="214" t="s">
        <v>201</v>
      </c>
      <c r="H2770" s="215">
        <v>53.573</v>
      </c>
      <c r="I2770" s="216"/>
      <c r="L2770" s="212"/>
      <c r="M2770" s="217"/>
      <c r="N2770" s="218"/>
      <c r="O2770" s="218"/>
      <c r="P2770" s="218"/>
      <c r="Q2770" s="218"/>
      <c r="R2770" s="218"/>
      <c r="S2770" s="218"/>
      <c r="T2770" s="219"/>
      <c r="AT2770" s="213" t="s">
        <v>196</v>
      </c>
      <c r="AU2770" s="213" t="s">
        <v>80</v>
      </c>
      <c r="AV2770" s="14" t="s">
        <v>202</v>
      </c>
      <c r="AW2770" s="14" t="s">
        <v>37</v>
      </c>
      <c r="AX2770" s="14" t="s">
        <v>73</v>
      </c>
      <c r="AY2770" s="213" t="s">
        <v>187</v>
      </c>
    </row>
    <row r="2771" spans="2:65" s="15" customFormat="1">
      <c r="B2771" s="220"/>
      <c r="D2771" s="221" t="s">
        <v>196</v>
      </c>
      <c r="E2771" s="222" t="s">
        <v>5</v>
      </c>
      <c r="F2771" s="223" t="s">
        <v>203</v>
      </c>
      <c r="H2771" s="224">
        <v>53.573</v>
      </c>
      <c r="I2771" s="225"/>
      <c r="L2771" s="220"/>
      <c r="M2771" s="226"/>
      <c r="N2771" s="227"/>
      <c r="O2771" s="227"/>
      <c r="P2771" s="227"/>
      <c r="Q2771" s="227"/>
      <c r="R2771" s="227"/>
      <c r="S2771" s="227"/>
      <c r="T2771" s="228"/>
      <c r="AT2771" s="229" t="s">
        <v>196</v>
      </c>
      <c r="AU2771" s="229" t="s">
        <v>80</v>
      </c>
      <c r="AV2771" s="15" t="s">
        <v>194</v>
      </c>
      <c r="AW2771" s="15" t="s">
        <v>37</v>
      </c>
      <c r="AX2771" s="15" t="s">
        <v>24</v>
      </c>
      <c r="AY2771" s="229" t="s">
        <v>187</v>
      </c>
    </row>
    <row r="2772" spans="2:65" s="1" customFormat="1" ht="31.5" customHeight="1">
      <c r="B2772" s="182"/>
      <c r="C2772" s="183" t="s">
        <v>2280</v>
      </c>
      <c r="D2772" s="183" t="s">
        <v>189</v>
      </c>
      <c r="E2772" s="184" t="s">
        <v>2281</v>
      </c>
      <c r="F2772" s="185" t="s">
        <v>2282</v>
      </c>
      <c r="G2772" s="186" t="s">
        <v>277</v>
      </c>
      <c r="H2772" s="187">
        <v>41.76</v>
      </c>
      <c r="I2772" s="188"/>
      <c r="J2772" s="189">
        <f>ROUND(I2772*H2772,2)</f>
        <v>0</v>
      </c>
      <c r="K2772" s="185" t="s">
        <v>193</v>
      </c>
      <c r="L2772" s="42"/>
      <c r="M2772" s="190" t="s">
        <v>5</v>
      </c>
      <c r="N2772" s="191" t="s">
        <v>44</v>
      </c>
      <c r="O2772" s="43"/>
      <c r="P2772" s="192">
        <f>O2772*H2772</f>
        <v>0</v>
      </c>
      <c r="Q2772" s="192">
        <v>1.7000000000000001E-4</v>
      </c>
      <c r="R2772" s="192">
        <f>Q2772*H2772</f>
        <v>7.0992E-3</v>
      </c>
      <c r="S2772" s="192">
        <v>0</v>
      </c>
      <c r="T2772" s="193">
        <f>S2772*H2772</f>
        <v>0</v>
      </c>
      <c r="AR2772" s="25" t="s">
        <v>126</v>
      </c>
      <c r="AT2772" s="25" t="s">
        <v>189</v>
      </c>
      <c r="AU2772" s="25" t="s">
        <v>80</v>
      </c>
      <c r="AY2772" s="25" t="s">
        <v>187</v>
      </c>
      <c r="BE2772" s="194">
        <f>IF(N2772="základní",J2772,0)</f>
        <v>0</v>
      </c>
      <c r="BF2772" s="194">
        <f>IF(N2772="snížená",J2772,0)</f>
        <v>0</v>
      </c>
      <c r="BG2772" s="194">
        <f>IF(N2772="zákl. přenesená",J2772,0)</f>
        <v>0</v>
      </c>
      <c r="BH2772" s="194">
        <f>IF(N2772="sníž. přenesená",J2772,0)</f>
        <v>0</v>
      </c>
      <c r="BI2772" s="194">
        <f>IF(N2772="nulová",J2772,0)</f>
        <v>0</v>
      </c>
      <c r="BJ2772" s="25" t="s">
        <v>24</v>
      </c>
      <c r="BK2772" s="194">
        <f>ROUND(I2772*H2772,2)</f>
        <v>0</v>
      </c>
      <c r="BL2772" s="25" t="s">
        <v>126</v>
      </c>
      <c r="BM2772" s="25" t="s">
        <v>2283</v>
      </c>
    </row>
    <row r="2773" spans="2:65" s="12" customFormat="1">
      <c r="B2773" s="195"/>
      <c r="D2773" s="196" t="s">
        <v>196</v>
      </c>
      <c r="E2773" s="197" t="s">
        <v>5</v>
      </c>
      <c r="F2773" s="198" t="s">
        <v>2284</v>
      </c>
      <c r="H2773" s="199" t="s">
        <v>5</v>
      </c>
      <c r="I2773" s="200"/>
      <c r="L2773" s="195"/>
      <c r="M2773" s="201"/>
      <c r="N2773" s="202"/>
      <c r="O2773" s="202"/>
      <c r="P2773" s="202"/>
      <c r="Q2773" s="202"/>
      <c r="R2773" s="202"/>
      <c r="S2773" s="202"/>
      <c r="T2773" s="203"/>
      <c r="AT2773" s="199" t="s">
        <v>196</v>
      </c>
      <c r="AU2773" s="199" t="s">
        <v>80</v>
      </c>
      <c r="AV2773" s="12" t="s">
        <v>24</v>
      </c>
      <c r="AW2773" s="12" t="s">
        <v>37</v>
      </c>
      <c r="AX2773" s="12" t="s">
        <v>73</v>
      </c>
      <c r="AY2773" s="199" t="s">
        <v>187</v>
      </c>
    </row>
    <row r="2774" spans="2:65" s="13" customFormat="1">
      <c r="B2774" s="204"/>
      <c r="D2774" s="196" t="s">
        <v>196</v>
      </c>
      <c r="E2774" s="205" t="s">
        <v>5</v>
      </c>
      <c r="F2774" s="206" t="s">
        <v>2285</v>
      </c>
      <c r="H2774" s="207">
        <v>21.6</v>
      </c>
      <c r="I2774" s="208"/>
      <c r="L2774" s="204"/>
      <c r="M2774" s="209"/>
      <c r="N2774" s="210"/>
      <c r="O2774" s="210"/>
      <c r="P2774" s="210"/>
      <c r="Q2774" s="210"/>
      <c r="R2774" s="210"/>
      <c r="S2774" s="210"/>
      <c r="T2774" s="211"/>
      <c r="AT2774" s="205" t="s">
        <v>196</v>
      </c>
      <c r="AU2774" s="205" t="s">
        <v>80</v>
      </c>
      <c r="AV2774" s="13" t="s">
        <v>80</v>
      </c>
      <c r="AW2774" s="13" t="s">
        <v>37</v>
      </c>
      <c r="AX2774" s="13" t="s">
        <v>73</v>
      </c>
      <c r="AY2774" s="205" t="s">
        <v>187</v>
      </c>
    </row>
    <row r="2775" spans="2:65" s="13" customFormat="1">
      <c r="B2775" s="204"/>
      <c r="D2775" s="196" t="s">
        <v>196</v>
      </c>
      <c r="E2775" s="205" t="s">
        <v>5</v>
      </c>
      <c r="F2775" s="206" t="s">
        <v>2286</v>
      </c>
      <c r="H2775" s="207">
        <v>20.16</v>
      </c>
      <c r="I2775" s="208"/>
      <c r="L2775" s="204"/>
      <c r="M2775" s="209"/>
      <c r="N2775" s="210"/>
      <c r="O2775" s="210"/>
      <c r="P2775" s="210"/>
      <c r="Q2775" s="210"/>
      <c r="R2775" s="210"/>
      <c r="S2775" s="210"/>
      <c r="T2775" s="211"/>
      <c r="AT2775" s="205" t="s">
        <v>196</v>
      </c>
      <c r="AU2775" s="205" t="s">
        <v>80</v>
      </c>
      <c r="AV2775" s="13" t="s">
        <v>80</v>
      </c>
      <c r="AW2775" s="13" t="s">
        <v>37</v>
      </c>
      <c r="AX2775" s="13" t="s">
        <v>73</v>
      </c>
      <c r="AY2775" s="205" t="s">
        <v>187</v>
      </c>
    </row>
    <row r="2776" spans="2:65" s="14" customFormat="1">
      <c r="B2776" s="212"/>
      <c r="D2776" s="196" t="s">
        <v>196</v>
      </c>
      <c r="E2776" s="213" t="s">
        <v>5</v>
      </c>
      <c r="F2776" s="214" t="s">
        <v>201</v>
      </c>
      <c r="H2776" s="215">
        <v>41.76</v>
      </c>
      <c r="I2776" s="216"/>
      <c r="L2776" s="212"/>
      <c r="M2776" s="217"/>
      <c r="N2776" s="218"/>
      <c r="O2776" s="218"/>
      <c r="P2776" s="218"/>
      <c r="Q2776" s="218"/>
      <c r="R2776" s="218"/>
      <c r="S2776" s="218"/>
      <c r="T2776" s="219"/>
      <c r="AT2776" s="213" t="s">
        <v>196</v>
      </c>
      <c r="AU2776" s="213" t="s">
        <v>80</v>
      </c>
      <c r="AV2776" s="14" t="s">
        <v>202</v>
      </c>
      <c r="AW2776" s="14" t="s">
        <v>37</v>
      </c>
      <c r="AX2776" s="14" t="s">
        <v>73</v>
      </c>
      <c r="AY2776" s="213" t="s">
        <v>187</v>
      </c>
    </row>
    <row r="2777" spans="2:65" s="15" customFormat="1">
      <c r="B2777" s="220"/>
      <c r="D2777" s="221" t="s">
        <v>196</v>
      </c>
      <c r="E2777" s="222" t="s">
        <v>5</v>
      </c>
      <c r="F2777" s="223" t="s">
        <v>203</v>
      </c>
      <c r="H2777" s="224">
        <v>41.76</v>
      </c>
      <c r="I2777" s="225"/>
      <c r="L2777" s="220"/>
      <c r="M2777" s="226"/>
      <c r="N2777" s="227"/>
      <c r="O2777" s="227"/>
      <c r="P2777" s="227"/>
      <c r="Q2777" s="227"/>
      <c r="R2777" s="227"/>
      <c r="S2777" s="227"/>
      <c r="T2777" s="228"/>
      <c r="AT2777" s="229" t="s">
        <v>196</v>
      </c>
      <c r="AU2777" s="229" t="s">
        <v>80</v>
      </c>
      <c r="AV2777" s="15" t="s">
        <v>194</v>
      </c>
      <c r="AW2777" s="15" t="s">
        <v>37</v>
      </c>
      <c r="AX2777" s="15" t="s">
        <v>24</v>
      </c>
      <c r="AY2777" s="229" t="s">
        <v>187</v>
      </c>
    </row>
    <row r="2778" spans="2:65" s="1" customFormat="1" ht="31.5" customHeight="1">
      <c r="B2778" s="182"/>
      <c r="C2778" s="183" t="s">
        <v>2287</v>
      </c>
      <c r="D2778" s="183" t="s">
        <v>189</v>
      </c>
      <c r="E2778" s="184" t="s">
        <v>2288</v>
      </c>
      <c r="F2778" s="185" t="s">
        <v>2289</v>
      </c>
      <c r="G2778" s="186" t="s">
        <v>277</v>
      </c>
      <c r="H2778" s="187">
        <v>296.916</v>
      </c>
      <c r="I2778" s="188"/>
      <c r="J2778" s="189">
        <f>ROUND(I2778*H2778,2)</f>
        <v>0</v>
      </c>
      <c r="K2778" s="185" t="s">
        <v>193</v>
      </c>
      <c r="L2778" s="42"/>
      <c r="M2778" s="190" t="s">
        <v>5</v>
      </c>
      <c r="N2778" s="191" t="s">
        <v>44</v>
      </c>
      <c r="O2778" s="43"/>
      <c r="P2778" s="192">
        <f>O2778*H2778</f>
        <v>0</v>
      </c>
      <c r="Q2778" s="192">
        <v>7.2000000000000005E-4</v>
      </c>
      <c r="R2778" s="192">
        <f>Q2778*H2778</f>
        <v>0.21377952</v>
      </c>
      <c r="S2778" s="192">
        <v>0</v>
      </c>
      <c r="T2778" s="193">
        <f>S2778*H2778</f>
        <v>0</v>
      </c>
      <c r="AR2778" s="25" t="s">
        <v>126</v>
      </c>
      <c r="AT2778" s="25" t="s">
        <v>189</v>
      </c>
      <c r="AU2778" s="25" t="s">
        <v>80</v>
      </c>
      <c r="AY2778" s="25" t="s">
        <v>187</v>
      </c>
      <c r="BE2778" s="194">
        <f>IF(N2778="základní",J2778,0)</f>
        <v>0</v>
      </c>
      <c r="BF2778" s="194">
        <f>IF(N2778="snížená",J2778,0)</f>
        <v>0</v>
      </c>
      <c r="BG2778" s="194">
        <f>IF(N2778="zákl. přenesená",J2778,0)</f>
        <v>0</v>
      </c>
      <c r="BH2778" s="194">
        <f>IF(N2778="sníž. přenesená",J2778,0)</f>
        <v>0</v>
      </c>
      <c r="BI2778" s="194">
        <f>IF(N2778="nulová",J2778,0)</f>
        <v>0</v>
      </c>
      <c r="BJ2778" s="25" t="s">
        <v>24</v>
      </c>
      <c r="BK2778" s="194">
        <f>ROUND(I2778*H2778,2)</f>
        <v>0</v>
      </c>
      <c r="BL2778" s="25" t="s">
        <v>126</v>
      </c>
      <c r="BM2778" s="25" t="s">
        <v>2290</v>
      </c>
    </row>
    <row r="2779" spans="2:65" s="12" customFormat="1">
      <c r="B2779" s="195"/>
      <c r="D2779" s="196" t="s">
        <v>196</v>
      </c>
      <c r="E2779" s="197" t="s">
        <v>5</v>
      </c>
      <c r="F2779" s="198" t="s">
        <v>2291</v>
      </c>
      <c r="H2779" s="199" t="s">
        <v>5</v>
      </c>
      <c r="I2779" s="200"/>
      <c r="L2779" s="195"/>
      <c r="M2779" s="201"/>
      <c r="N2779" s="202"/>
      <c r="O2779" s="202"/>
      <c r="P2779" s="202"/>
      <c r="Q2779" s="202"/>
      <c r="R2779" s="202"/>
      <c r="S2779" s="202"/>
      <c r="T2779" s="203"/>
      <c r="AT2779" s="199" t="s">
        <v>196</v>
      </c>
      <c r="AU2779" s="199" t="s">
        <v>80</v>
      </c>
      <c r="AV2779" s="12" t="s">
        <v>24</v>
      </c>
      <c r="AW2779" s="12" t="s">
        <v>37</v>
      </c>
      <c r="AX2779" s="12" t="s">
        <v>73</v>
      </c>
      <c r="AY2779" s="199" t="s">
        <v>187</v>
      </c>
    </row>
    <row r="2780" spans="2:65" s="12" customFormat="1">
      <c r="B2780" s="195"/>
      <c r="D2780" s="196" t="s">
        <v>196</v>
      </c>
      <c r="E2780" s="197" t="s">
        <v>5</v>
      </c>
      <c r="F2780" s="198" t="s">
        <v>841</v>
      </c>
      <c r="H2780" s="199" t="s">
        <v>5</v>
      </c>
      <c r="I2780" s="200"/>
      <c r="L2780" s="195"/>
      <c r="M2780" s="201"/>
      <c r="N2780" s="202"/>
      <c r="O2780" s="202"/>
      <c r="P2780" s="202"/>
      <c r="Q2780" s="202"/>
      <c r="R2780" s="202"/>
      <c r="S2780" s="202"/>
      <c r="T2780" s="203"/>
      <c r="AT2780" s="199" t="s">
        <v>196</v>
      </c>
      <c r="AU2780" s="199" t="s">
        <v>80</v>
      </c>
      <c r="AV2780" s="12" t="s">
        <v>24</v>
      </c>
      <c r="AW2780" s="12" t="s">
        <v>37</v>
      </c>
      <c r="AX2780" s="12" t="s">
        <v>73</v>
      </c>
      <c r="AY2780" s="199" t="s">
        <v>187</v>
      </c>
    </row>
    <row r="2781" spans="2:65" s="13" customFormat="1">
      <c r="B2781" s="204"/>
      <c r="D2781" s="196" t="s">
        <v>196</v>
      </c>
      <c r="E2781" s="205" t="s">
        <v>5</v>
      </c>
      <c r="F2781" s="206" t="s">
        <v>842</v>
      </c>
      <c r="H2781" s="207">
        <v>147.9</v>
      </c>
      <c r="I2781" s="208"/>
      <c r="L2781" s="204"/>
      <c r="M2781" s="209"/>
      <c r="N2781" s="210"/>
      <c r="O2781" s="210"/>
      <c r="P2781" s="210"/>
      <c r="Q2781" s="210"/>
      <c r="R2781" s="210"/>
      <c r="S2781" s="210"/>
      <c r="T2781" s="211"/>
      <c r="AT2781" s="205" t="s">
        <v>196</v>
      </c>
      <c r="AU2781" s="205" t="s">
        <v>80</v>
      </c>
      <c r="AV2781" s="13" t="s">
        <v>80</v>
      </c>
      <c r="AW2781" s="13" t="s">
        <v>37</v>
      </c>
      <c r="AX2781" s="13" t="s">
        <v>73</v>
      </c>
      <c r="AY2781" s="205" t="s">
        <v>187</v>
      </c>
    </row>
    <row r="2782" spans="2:65" s="13" customFormat="1">
      <c r="B2782" s="204"/>
      <c r="D2782" s="196" t="s">
        <v>196</v>
      </c>
      <c r="E2782" s="205" t="s">
        <v>5</v>
      </c>
      <c r="F2782" s="206" t="s">
        <v>843</v>
      </c>
      <c r="H2782" s="207">
        <v>48.36</v>
      </c>
      <c r="I2782" s="208"/>
      <c r="L2782" s="204"/>
      <c r="M2782" s="209"/>
      <c r="N2782" s="210"/>
      <c r="O2782" s="210"/>
      <c r="P2782" s="210"/>
      <c r="Q2782" s="210"/>
      <c r="R2782" s="210"/>
      <c r="S2782" s="210"/>
      <c r="T2782" s="211"/>
      <c r="AT2782" s="205" t="s">
        <v>196</v>
      </c>
      <c r="AU2782" s="205" t="s">
        <v>80</v>
      </c>
      <c r="AV2782" s="13" t="s">
        <v>80</v>
      </c>
      <c r="AW2782" s="13" t="s">
        <v>37</v>
      </c>
      <c r="AX2782" s="13" t="s">
        <v>73</v>
      </c>
      <c r="AY2782" s="205" t="s">
        <v>187</v>
      </c>
    </row>
    <row r="2783" spans="2:65" s="13" customFormat="1">
      <c r="B2783" s="204"/>
      <c r="D2783" s="196" t="s">
        <v>196</v>
      </c>
      <c r="E2783" s="205" t="s">
        <v>5</v>
      </c>
      <c r="F2783" s="206" t="s">
        <v>844</v>
      </c>
      <c r="H2783" s="207">
        <v>23.32</v>
      </c>
      <c r="I2783" s="208"/>
      <c r="L2783" s="204"/>
      <c r="M2783" s="209"/>
      <c r="N2783" s="210"/>
      <c r="O2783" s="210"/>
      <c r="P2783" s="210"/>
      <c r="Q2783" s="210"/>
      <c r="R2783" s="210"/>
      <c r="S2783" s="210"/>
      <c r="T2783" s="211"/>
      <c r="AT2783" s="205" t="s">
        <v>196</v>
      </c>
      <c r="AU2783" s="205" t="s">
        <v>80</v>
      </c>
      <c r="AV2783" s="13" t="s">
        <v>80</v>
      </c>
      <c r="AW2783" s="13" t="s">
        <v>37</v>
      </c>
      <c r="AX2783" s="13" t="s">
        <v>73</v>
      </c>
      <c r="AY2783" s="205" t="s">
        <v>187</v>
      </c>
    </row>
    <row r="2784" spans="2:65" s="13" customFormat="1">
      <c r="B2784" s="204"/>
      <c r="D2784" s="196" t="s">
        <v>196</v>
      </c>
      <c r="E2784" s="205" t="s">
        <v>5</v>
      </c>
      <c r="F2784" s="206" t="s">
        <v>845</v>
      </c>
      <c r="H2784" s="207">
        <v>100.82</v>
      </c>
      <c r="I2784" s="208"/>
      <c r="L2784" s="204"/>
      <c r="M2784" s="209"/>
      <c r="N2784" s="210"/>
      <c r="O2784" s="210"/>
      <c r="P2784" s="210"/>
      <c r="Q2784" s="210"/>
      <c r="R2784" s="210"/>
      <c r="S2784" s="210"/>
      <c r="T2784" s="211"/>
      <c r="AT2784" s="205" t="s">
        <v>196</v>
      </c>
      <c r="AU2784" s="205" t="s">
        <v>80</v>
      </c>
      <c r="AV2784" s="13" t="s">
        <v>80</v>
      </c>
      <c r="AW2784" s="13" t="s">
        <v>37</v>
      </c>
      <c r="AX2784" s="13" t="s">
        <v>73</v>
      </c>
      <c r="AY2784" s="205" t="s">
        <v>187</v>
      </c>
    </row>
    <row r="2785" spans="2:65" s="12" customFormat="1">
      <c r="B2785" s="195"/>
      <c r="D2785" s="196" t="s">
        <v>196</v>
      </c>
      <c r="E2785" s="197" t="s">
        <v>5</v>
      </c>
      <c r="F2785" s="198" t="s">
        <v>846</v>
      </c>
      <c r="H2785" s="199" t="s">
        <v>5</v>
      </c>
      <c r="I2785" s="200"/>
      <c r="L2785" s="195"/>
      <c r="M2785" s="201"/>
      <c r="N2785" s="202"/>
      <c r="O2785" s="202"/>
      <c r="P2785" s="202"/>
      <c r="Q2785" s="202"/>
      <c r="R2785" s="202"/>
      <c r="S2785" s="202"/>
      <c r="T2785" s="203"/>
      <c r="AT2785" s="199" t="s">
        <v>196</v>
      </c>
      <c r="AU2785" s="199" t="s">
        <v>80</v>
      </c>
      <c r="AV2785" s="12" t="s">
        <v>24</v>
      </c>
      <c r="AW2785" s="12" t="s">
        <v>37</v>
      </c>
      <c r="AX2785" s="12" t="s">
        <v>73</v>
      </c>
      <c r="AY2785" s="199" t="s">
        <v>187</v>
      </c>
    </row>
    <row r="2786" spans="2:65" s="13" customFormat="1">
      <c r="B2786" s="204"/>
      <c r="D2786" s="196" t="s">
        <v>196</v>
      </c>
      <c r="E2786" s="205" t="s">
        <v>5</v>
      </c>
      <c r="F2786" s="206" t="s">
        <v>847</v>
      </c>
      <c r="H2786" s="207">
        <v>-11</v>
      </c>
      <c r="I2786" s="208"/>
      <c r="L2786" s="204"/>
      <c r="M2786" s="209"/>
      <c r="N2786" s="210"/>
      <c r="O2786" s="210"/>
      <c r="P2786" s="210"/>
      <c r="Q2786" s="210"/>
      <c r="R2786" s="210"/>
      <c r="S2786" s="210"/>
      <c r="T2786" s="211"/>
      <c r="AT2786" s="205" t="s">
        <v>196</v>
      </c>
      <c r="AU2786" s="205" t="s">
        <v>80</v>
      </c>
      <c r="AV2786" s="13" t="s">
        <v>80</v>
      </c>
      <c r="AW2786" s="13" t="s">
        <v>37</v>
      </c>
      <c r="AX2786" s="13" t="s">
        <v>73</v>
      </c>
      <c r="AY2786" s="205" t="s">
        <v>187</v>
      </c>
    </row>
    <row r="2787" spans="2:65" s="13" customFormat="1">
      <c r="B2787" s="204"/>
      <c r="D2787" s="196" t="s">
        <v>196</v>
      </c>
      <c r="E2787" s="205" t="s">
        <v>5</v>
      </c>
      <c r="F2787" s="206" t="s">
        <v>848</v>
      </c>
      <c r="H2787" s="207">
        <v>-3.51</v>
      </c>
      <c r="I2787" s="208"/>
      <c r="L2787" s="204"/>
      <c r="M2787" s="209"/>
      <c r="N2787" s="210"/>
      <c r="O2787" s="210"/>
      <c r="P2787" s="210"/>
      <c r="Q2787" s="210"/>
      <c r="R2787" s="210"/>
      <c r="S2787" s="210"/>
      <c r="T2787" s="211"/>
      <c r="AT2787" s="205" t="s">
        <v>196</v>
      </c>
      <c r="AU2787" s="205" t="s">
        <v>80</v>
      </c>
      <c r="AV2787" s="13" t="s">
        <v>80</v>
      </c>
      <c r="AW2787" s="13" t="s">
        <v>37</v>
      </c>
      <c r="AX2787" s="13" t="s">
        <v>73</v>
      </c>
      <c r="AY2787" s="205" t="s">
        <v>187</v>
      </c>
    </row>
    <row r="2788" spans="2:65" s="13" customFormat="1">
      <c r="B2788" s="204"/>
      <c r="D2788" s="196" t="s">
        <v>196</v>
      </c>
      <c r="E2788" s="205" t="s">
        <v>5</v>
      </c>
      <c r="F2788" s="206" t="s">
        <v>849</v>
      </c>
      <c r="H2788" s="207">
        <v>-2.4239999999999999</v>
      </c>
      <c r="I2788" s="208"/>
      <c r="L2788" s="204"/>
      <c r="M2788" s="209"/>
      <c r="N2788" s="210"/>
      <c r="O2788" s="210"/>
      <c r="P2788" s="210"/>
      <c r="Q2788" s="210"/>
      <c r="R2788" s="210"/>
      <c r="S2788" s="210"/>
      <c r="T2788" s="211"/>
      <c r="AT2788" s="205" t="s">
        <v>196</v>
      </c>
      <c r="AU2788" s="205" t="s">
        <v>80</v>
      </c>
      <c r="AV2788" s="13" t="s">
        <v>80</v>
      </c>
      <c r="AW2788" s="13" t="s">
        <v>37</v>
      </c>
      <c r="AX2788" s="13" t="s">
        <v>73</v>
      </c>
      <c r="AY2788" s="205" t="s">
        <v>187</v>
      </c>
    </row>
    <row r="2789" spans="2:65" s="13" customFormat="1">
      <c r="B2789" s="204"/>
      <c r="D2789" s="196" t="s">
        <v>196</v>
      </c>
      <c r="E2789" s="205" t="s">
        <v>5</v>
      </c>
      <c r="F2789" s="206" t="s">
        <v>850</v>
      </c>
      <c r="H2789" s="207">
        <v>-3.3</v>
      </c>
      <c r="I2789" s="208"/>
      <c r="L2789" s="204"/>
      <c r="M2789" s="209"/>
      <c r="N2789" s="210"/>
      <c r="O2789" s="210"/>
      <c r="P2789" s="210"/>
      <c r="Q2789" s="210"/>
      <c r="R2789" s="210"/>
      <c r="S2789" s="210"/>
      <c r="T2789" s="211"/>
      <c r="AT2789" s="205" t="s">
        <v>196</v>
      </c>
      <c r="AU2789" s="205" t="s">
        <v>80</v>
      </c>
      <c r="AV2789" s="13" t="s">
        <v>80</v>
      </c>
      <c r="AW2789" s="13" t="s">
        <v>37</v>
      </c>
      <c r="AX2789" s="13" t="s">
        <v>73</v>
      </c>
      <c r="AY2789" s="205" t="s">
        <v>187</v>
      </c>
    </row>
    <row r="2790" spans="2:65" s="13" customFormat="1">
      <c r="B2790" s="204"/>
      <c r="D2790" s="196" t="s">
        <v>196</v>
      </c>
      <c r="E2790" s="205" t="s">
        <v>5</v>
      </c>
      <c r="F2790" s="206" t="s">
        <v>851</v>
      </c>
      <c r="H2790" s="207">
        <v>-3.25</v>
      </c>
      <c r="I2790" s="208"/>
      <c r="L2790" s="204"/>
      <c r="M2790" s="209"/>
      <c r="N2790" s="210"/>
      <c r="O2790" s="210"/>
      <c r="P2790" s="210"/>
      <c r="Q2790" s="210"/>
      <c r="R2790" s="210"/>
      <c r="S2790" s="210"/>
      <c r="T2790" s="211"/>
      <c r="AT2790" s="205" t="s">
        <v>196</v>
      </c>
      <c r="AU2790" s="205" t="s">
        <v>80</v>
      </c>
      <c r="AV2790" s="13" t="s">
        <v>80</v>
      </c>
      <c r="AW2790" s="13" t="s">
        <v>37</v>
      </c>
      <c r="AX2790" s="13" t="s">
        <v>73</v>
      </c>
      <c r="AY2790" s="205" t="s">
        <v>187</v>
      </c>
    </row>
    <row r="2791" spans="2:65" s="14" customFormat="1">
      <c r="B2791" s="212"/>
      <c r="D2791" s="196" t="s">
        <v>196</v>
      </c>
      <c r="E2791" s="213" t="s">
        <v>5</v>
      </c>
      <c r="F2791" s="214" t="s">
        <v>201</v>
      </c>
      <c r="H2791" s="215">
        <v>296.916</v>
      </c>
      <c r="I2791" s="216"/>
      <c r="L2791" s="212"/>
      <c r="M2791" s="217"/>
      <c r="N2791" s="218"/>
      <c r="O2791" s="218"/>
      <c r="P2791" s="218"/>
      <c r="Q2791" s="218"/>
      <c r="R2791" s="218"/>
      <c r="S2791" s="218"/>
      <c r="T2791" s="219"/>
      <c r="AT2791" s="213" t="s">
        <v>196</v>
      </c>
      <c r="AU2791" s="213" t="s">
        <v>80</v>
      </c>
      <c r="AV2791" s="14" t="s">
        <v>202</v>
      </c>
      <c r="AW2791" s="14" t="s">
        <v>37</v>
      </c>
      <c r="AX2791" s="14" t="s">
        <v>73</v>
      </c>
      <c r="AY2791" s="213" t="s">
        <v>187</v>
      </c>
    </row>
    <row r="2792" spans="2:65" s="15" customFormat="1">
      <c r="B2792" s="220"/>
      <c r="D2792" s="196" t="s">
        <v>196</v>
      </c>
      <c r="E2792" s="240" t="s">
        <v>5</v>
      </c>
      <c r="F2792" s="241" t="s">
        <v>203</v>
      </c>
      <c r="H2792" s="242">
        <v>296.916</v>
      </c>
      <c r="I2792" s="225"/>
      <c r="L2792" s="220"/>
      <c r="M2792" s="226"/>
      <c r="N2792" s="227"/>
      <c r="O2792" s="227"/>
      <c r="P2792" s="227"/>
      <c r="Q2792" s="227"/>
      <c r="R2792" s="227"/>
      <c r="S2792" s="227"/>
      <c r="T2792" s="228"/>
      <c r="AT2792" s="229" t="s">
        <v>196</v>
      </c>
      <c r="AU2792" s="229" t="s">
        <v>80</v>
      </c>
      <c r="AV2792" s="15" t="s">
        <v>194</v>
      </c>
      <c r="AW2792" s="15" t="s">
        <v>37</v>
      </c>
      <c r="AX2792" s="15" t="s">
        <v>24</v>
      </c>
      <c r="AY2792" s="229" t="s">
        <v>187</v>
      </c>
    </row>
    <row r="2793" spans="2:65" s="11" customFormat="1" ht="29.85" customHeight="1">
      <c r="B2793" s="168"/>
      <c r="D2793" s="179" t="s">
        <v>72</v>
      </c>
      <c r="E2793" s="180" t="s">
        <v>2292</v>
      </c>
      <c r="F2793" s="180" t="s">
        <v>2293</v>
      </c>
      <c r="I2793" s="171"/>
      <c r="J2793" s="181">
        <f>BK2793</f>
        <v>0</v>
      </c>
      <c r="L2793" s="168"/>
      <c r="M2793" s="173"/>
      <c r="N2793" s="174"/>
      <c r="O2793" s="174"/>
      <c r="P2793" s="175">
        <f>SUM(P2794:P2817)</f>
        <v>0</v>
      </c>
      <c r="Q2793" s="174"/>
      <c r="R2793" s="175">
        <f>SUM(R2794:R2817)</f>
        <v>9.3820905600000004E-2</v>
      </c>
      <c r="S2793" s="174"/>
      <c r="T2793" s="176">
        <f>SUM(T2794:T2817)</f>
        <v>0</v>
      </c>
      <c r="AR2793" s="169" t="s">
        <v>80</v>
      </c>
      <c r="AT2793" s="177" t="s">
        <v>72</v>
      </c>
      <c r="AU2793" s="177" t="s">
        <v>24</v>
      </c>
      <c r="AY2793" s="169" t="s">
        <v>187</v>
      </c>
      <c r="BK2793" s="178">
        <f>SUM(BK2794:BK2817)</f>
        <v>0</v>
      </c>
    </row>
    <row r="2794" spans="2:65" s="1" customFormat="1" ht="22.5" customHeight="1">
      <c r="B2794" s="182"/>
      <c r="C2794" s="183" t="s">
        <v>2294</v>
      </c>
      <c r="D2794" s="183" t="s">
        <v>189</v>
      </c>
      <c r="E2794" s="184" t="s">
        <v>2295</v>
      </c>
      <c r="F2794" s="185" t="s">
        <v>2296</v>
      </c>
      <c r="G2794" s="186" t="s">
        <v>277</v>
      </c>
      <c r="H2794" s="187">
        <v>204.136</v>
      </c>
      <c r="I2794" s="188"/>
      <c r="J2794" s="189">
        <f>ROUND(I2794*H2794,2)</f>
        <v>0</v>
      </c>
      <c r="K2794" s="185" t="s">
        <v>193</v>
      </c>
      <c r="L2794" s="42"/>
      <c r="M2794" s="190" t="s">
        <v>5</v>
      </c>
      <c r="N2794" s="191" t="s">
        <v>44</v>
      </c>
      <c r="O2794" s="43"/>
      <c r="P2794" s="192">
        <f>O2794*H2794</f>
        <v>0</v>
      </c>
      <c r="Q2794" s="192">
        <v>2.0120000000000001E-4</v>
      </c>
      <c r="R2794" s="192">
        <f>Q2794*H2794</f>
        <v>4.1072163200000004E-2</v>
      </c>
      <c r="S2794" s="192">
        <v>0</v>
      </c>
      <c r="T2794" s="193">
        <f>S2794*H2794</f>
        <v>0</v>
      </c>
      <c r="AR2794" s="25" t="s">
        <v>126</v>
      </c>
      <c r="AT2794" s="25" t="s">
        <v>189</v>
      </c>
      <c r="AU2794" s="25" t="s">
        <v>80</v>
      </c>
      <c r="AY2794" s="25" t="s">
        <v>187</v>
      </c>
      <c r="BE2794" s="194">
        <f>IF(N2794="základní",J2794,0)</f>
        <v>0</v>
      </c>
      <c r="BF2794" s="194">
        <f>IF(N2794="snížená",J2794,0)</f>
        <v>0</v>
      </c>
      <c r="BG2794" s="194">
        <f>IF(N2794="zákl. přenesená",J2794,0)</f>
        <v>0</v>
      </c>
      <c r="BH2794" s="194">
        <f>IF(N2794="sníž. přenesená",J2794,0)</f>
        <v>0</v>
      </c>
      <c r="BI2794" s="194">
        <f>IF(N2794="nulová",J2794,0)</f>
        <v>0</v>
      </c>
      <c r="BJ2794" s="25" t="s">
        <v>24</v>
      </c>
      <c r="BK2794" s="194">
        <f>ROUND(I2794*H2794,2)</f>
        <v>0</v>
      </c>
      <c r="BL2794" s="25" t="s">
        <v>126</v>
      </c>
      <c r="BM2794" s="25" t="s">
        <v>2297</v>
      </c>
    </row>
    <row r="2795" spans="2:65" s="12" customFormat="1">
      <c r="B2795" s="195"/>
      <c r="D2795" s="196" t="s">
        <v>196</v>
      </c>
      <c r="E2795" s="197" t="s">
        <v>5</v>
      </c>
      <c r="F2795" s="198" t="s">
        <v>2298</v>
      </c>
      <c r="H2795" s="199" t="s">
        <v>5</v>
      </c>
      <c r="I2795" s="200"/>
      <c r="L2795" s="195"/>
      <c r="M2795" s="201"/>
      <c r="N2795" s="202"/>
      <c r="O2795" s="202"/>
      <c r="P2795" s="202"/>
      <c r="Q2795" s="202"/>
      <c r="R2795" s="202"/>
      <c r="S2795" s="202"/>
      <c r="T2795" s="203"/>
      <c r="AT2795" s="199" t="s">
        <v>196</v>
      </c>
      <c r="AU2795" s="199" t="s">
        <v>80</v>
      </c>
      <c r="AV2795" s="12" t="s">
        <v>24</v>
      </c>
      <c r="AW2795" s="12" t="s">
        <v>37</v>
      </c>
      <c r="AX2795" s="12" t="s">
        <v>73</v>
      </c>
      <c r="AY2795" s="199" t="s">
        <v>187</v>
      </c>
    </row>
    <row r="2796" spans="2:65" s="12" customFormat="1">
      <c r="B2796" s="195"/>
      <c r="D2796" s="196" t="s">
        <v>196</v>
      </c>
      <c r="E2796" s="197" t="s">
        <v>5</v>
      </c>
      <c r="F2796" s="198" t="s">
        <v>2299</v>
      </c>
      <c r="H2796" s="199" t="s">
        <v>5</v>
      </c>
      <c r="I2796" s="200"/>
      <c r="L2796" s="195"/>
      <c r="M2796" s="201"/>
      <c r="N2796" s="202"/>
      <c r="O2796" s="202"/>
      <c r="P2796" s="202"/>
      <c r="Q2796" s="202"/>
      <c r="R2796" s="202"/>
      <c r="S2796" s="202"/>
      <c r="T2796" s="203"/>
      <c r="AT2796" s="199" t="s">
        <v>196</v>
      </c>
      <c r="AU2796" s="199" t="s">
        <v>80</v>
      </c>
      <c r="AV2796" s="12" t="s">
        <v>24</v>
      </c>
      <c r="AW2796" s="12" t="s">
        <v>37</v>
      </c>
      <c r="AX2796" s="12" t="s">
        <v>73</v>
      </c>
      <c r="AY2796" s="199" t="s">
        <v>187</v>
      </c>
    </row>
    <row r="2797" spans="2:65" s="13" customFormat="1">
      <c r="B2797" s="204"/>
      <c r="D2797" s="196" t="s">
        <v>196</v>
      </c>
      <c r="E2797" s="205" t="s">
        <v>5</v>
      </c>
      <c r="F2797" s="206" t="s">
        <v>2300</v>
      </c>
      <c r="H2797" s="207">
        <v>109.816</v>
      </c>
      <c r="I2797" s="208"/>
      <c r="L2797" s="204"/>
      <c r="M2797" s="209"/>
      <c r="N2797" s="210"/>
      <c r="O2797" s="210"/>
      <c r="P2797" s="210"/>
      <c r="Q2797" s="210"/>
      <c r="R2797" s="210"/>
      <c r="S2797" s="210"/>
      <c r="T2797" s="211"/>
      <c r="AT2797" s="205" t="s">
        <v>196</v>
      </c>
      <c r="AU2797" s="205" t="s">
        <v>80</v>
      </c>
      <c r="AV2797" s="13" t="s">
        <v>80</v>
      </c>
      <c r="AW2797" s="13" t="s">
        <v>37</v>
      </c>
      <c r="AX2797" s="13" t="s">
        <v>73</v>
      </c>
      <c r="AY2797" s="205" t="s">
        <v>187</v>
      </c>
    </row>
    <row r="2798" spans="2:65" s="13" customFormat="1">
      <c r="B2798" s="204"/>
      <c r="D2798" s="196" t="s">
        <v>196</v>
      </c>
      <c r="E2798" s="205" t="s">
        <v>5</v>
      </c>
      <c r="F2798" s="206" t="s">
        <v>2301</v>
      </c>
      <c r="H2798" s="207">
        <v>68.88</v>
      </c>
      <c r="I2798" s="208"/>
      <c r="L2798" s="204"/>
      <c r="M2798" s="209"/>
      <c r="N2798" s="210"/>
      <c r="O2798" s="210"/>
      <c r="P2798" s="210"/>
      <c r="Q2798" s="210"/>
      <c r="R2798" s="210"/>
      <c r="S2798" s="210"/>
      <c r="T2798" s="211"/>
      <c r="AT2798" s="205" t="s">
        <v>196</v>
      </c>
      <c r="AU2798" s="205" t="s">
        <v>80</v>
      </c>
      <c r="AV2798" s="13" t="s">
        <v>80</v>
      </c>
      <c r="AW2798" s="13" t="s">
        <v>37</v>
      </c>
      <c r="AX2798" s="13" t="s">
        <v>73</v>
      </c>
      <c r="AY2798" s="205" t="s">
        <v>187</v>
      </c>
    </row>
    <row r="2799" spans="2:65" s="13" customFormat="1">
      <c r="B2799" s="204"/>
      <c r="D2799" s="196" t="s">
        <v>196</v>
      </c>
      <c r="E2799" s="205" t="s">
        <v>5</v>
      </c>
      <c r="F2799" s="206" t="s">
        <v>2302</v>
      </c>
      <c r="H2799" s="207">
        <v>5.32</v>
      </c>
      <c r="I2799" s="208"/>
      <c r="L2799" s="204"/>
      <c r="M2799" s="209"/>
      <c r="N2799" s="210"/>
      <c r="O2799" s="210"/>
      <c r="P2799" s="210"/>
      <c r="Q2799" s="210"/>
      <c r="R2799" s="210"/>
      <c r="S2799" s="210"/>
      <c r="T2799" s="211"/>
      <c r="AT2799" s="205" t="s">
        <v>196</v>
      </c>
      <c r="AU2799" s="205" t="s">
        <v>80</v>
      </c>
      <c r="AV2799" s="13" t="s">
        <v>80</v>
      </c>
      <c r="AW2799" s="13" t="s">
        <v>37</v>
      </c>
      <c r="AX2799" s="13" t="s">
        <v>73</v>
      </c>
      <c r="AY2799" s="205" t="s">
        <v>187</v>
      </c>
    </row>
    <row r="2800" spans="2:65" s="13" customFormat="1">
      <c r="B2800" s="204"/>
      <c r="D2800" s="196" t="s">
        <v>196</v>
      </c>
      <c r="E2800" s="205" t="s">
        <v>5</v>
      </c>
      <c r="F2800" s="206" t="s">
        <v>2303</v>
      </c>
      <c r="H2800" s="207">
        <v>4.4800000000000004</v>
      </c>
      <c r="I2800" s="208"/>
      <c r="L2800" s="204"/>
      <c r="M2800" s="209"/>
      <c r="N2800" s="210"/>
      <c r="O2800" s="210"/>
      <c r="P2800" s="210"/>
      <c r="Q2800" s="210"/>
      <c r="R2800" s="210"/>
      <c r="S2800" s="210"/>
      <c r="T2800" s="211"/>
      <c r="AT2800" s="205" t="s">
        <v>196</v>
      </c>
      <c r="AU2800" s="205" t="s">
        <v>80</v>
      </c>
      <c r="AV2800" s="13" t="s">
        <v>80</v>
      </c>
      <c r="AW2800" s="13" t="s">
        <v>37</v>
      </c>
      <c r="AX2800" s="13" t="s">
        <v>73</v>
      </c>
      <c r="AY2800" s="205" t="s">
        <v>187</v>
      </c>
    </row>
    <row r="2801" spans="2:65" s="13" customFormat="1">
      <c r="B2801" s="204"/>
      <c r="D2801" s="196" t="s">
        <v>196</v>
      </c>
      <c r="E2801" s="205" t="s">
        <v>5</v>
      </c>
      <c r="F2801" s="206" t="s">
        <v>2304</v>
      </c>
      <c r="H2801" s="207">
        <v>93.234999999999999</v>
      </c>
      <c r="I2801" s="208"/>
      <c r="L2801" s="204"/>
      <c r="M2801" s="209"/>
      <c r="N2801" s="210"/>
      <c r="O2801" s="210"/>
      <c r="P2801" s="210"/>
      <c r="Q2801" s="210"/>
      <c r="R2801" s="210"/>
      <c r="S2801" s="210"/>
      <c r="T2801" s="211"/>
      <c r="AT2801" s="205" t="s">
        <v>196</v>
      </c>
      <c r="AU2801" s="205" t="s">
        <v>80</v>
      </c>
      <c r="AV2801" s="13" t="s">
        <v>80</v>
      </c>
      <c r="AW2801" s="13" t="s">
        <v>37</v>
      </c>
      <c r="AX2801" s="13" t="s">
        <v>73</v>
      </c>
      <c r="AY2801" s="205" t="s">
        <v>187</v>
      </c>
    </row>
    <row r="2802" spans="2:65" s="13" customFormat="1">
      <c r="B2802" s="204"/>
      <c r="D2802" s="196" t="s">
        <v>196</v>
      </c>
      <c r="E2802" s="205" t="s">
        <v>5</v>
      </c>
      <c r="F2802" s="206" t="s">
        <v>2305</v>
      </c>
      <c r="H2802" s="207">
        <v>34.76</v>
      </c>
      <c r="I2802" s="208"/>
      <c r="L2802" s="204"/>
      <c r="M2802" s="209"/>
      <c r="N2802" s="210"/>
      <c r="O2802" s="210"/>
      <c r="P2802" s="210"/>
      <c r="Q2802" s="210"/>
      <c r="R2802" s="210"/>
      <c r="S2802" s="210"/>
      <c r="T2802" s="211"/>
      <c r="AT2802" s="205" t="s">
        <v>196</v>
      </c>
      <c r="AU2802" s="205" t="s">
        <v>80</v>
      </c>
      <c r="AV2802" s="13" t="s">
        <v>80</v>
      </c>
      <c r="AW2802" s="13" t="s">
        <v>37</v>
      </c>
      <c r="AX2802" s="13" t="s">
        <v>73</v>
      </c>
      <c r="AY2802" s="205" t="s">
        <v>187</v>
      </c>
    </row>
    <row r="2803" spans="2:65" s="13" customFormat="1">
      <c r="B2803" s="204"/>
      <c r="D2803" s="196" t="s">
        <v>196</v>
      </c>
      <c r="E2803" s="205" t="s">
        <v>5</v>
      </c>
      <c r="F2803" s="206" t="s">
        <v>2306</v>
      </c>
      <c r="H2803" s="207">
        <v>-112.355</v>
      </c>
      <c r="I2803" s="208"/>
      <c r="L2803" s="204"/>
      <c r="M2803" s="209"/>
      <c r="N2803" s="210"/>
      <c r="O2803" s="210"/>
      <c r="P2803" s="210"/>
      <c r="Q2803" s="210"/>
      <c r="R2803" s="210"/>
      <c r="S2803" s="210"/>
      <c r="T2803" s="211"/>
      <c r="AT2803" s="205" t="s">
        <v>196</v>
      </c>
      <c r="AU2803" s="205" t="s">
        <v>80</v>
      </c>
      <c r="AV2803" s="13" t="s">
        <v>80</v>
      </c>
      <c r="AW2803" s="13" t="s">
        <v>37</v>
      </c>
      <c r="AX2803" s="13" t="s">
        <v>73</v>
      </c>
      <c r="AY2803" s="205" t="s">
        <v>187</v>
      </c>
    </row>
    <row r="2804" spans="2:65" s="14" customFormat="1">
      <c r="B2804" s="212"/>
      <c r="D2804" s="196" t="s">
        <v>196</v>
      </c>
      <c r="E2804" s="213" t="s">
        <v>5</v>
      </c>
      <c r="F2804" s="214" t="s">
        <v>201</v>
      </c>
      <c r="H2804" s="215">
        <v>204.136</v>
      </c>
      <c r="I2804" s="216"/>
      <c r="L2804" s="212"/>
      <c r="M2804" s="217"/>
      <c r="N2804" s="218"/>
      <c r="O2804" s="218"/>
      <c r="P2804" s="218"/>
      <c r="Q2804" s="218"/>
      <c r="R2804" s="218"/>
      <c r="S2804" s="218"/>
      <c r="T2804" s="219"/>
      <c r="AT2804" s="213" t="s">
        <v>196</v>
      </c>
      <c r="AU2804" s="213" t="s">
        <v>80</v>
      </c>
      <c r="AV2804" s="14" t="s">
        <v>202</v>
      </c>
      <c r="AW2804" s="14" t="s">
        <v>37</v>
      </c>
      <c r="AX2804" s="14" t="s">
        <v>73</v>
      </c>
      <c r="AY2804" s="213" t="s">
        <v>187</v>
      </c>
    </row>
    <row r="2805" spans="2:65" s="15" customFormat="1">
      <c r="B2805" s="220"/>
      <c r="D2805" s="221" t="s">
        <v>196</v>
      </c>
      <c r="E2805" s="222" t="s">
        <v>5</v>
      </c>
      <c r="F2805" s="223" t="s">
        <v>203</v>
      </c>
      <c r="H2805" s="224">
        <v>204.136</v>
      </c>
      <c r="I2805" s="225"/>
      <c r="L2805" s="220"/>
      <c r="M2805" s="226"/>
      <c r="N2805" s="227"/>
      <c r="O2805" s="227"/>
      <c r="P2805" s="227"/>
      <c r="Q2805" s="227"/>
      <c r="R2805" s="227"/>
      <c r="S2805" s="227"/>
      <c r="T2805" s="228"/>
      <c r="AT2805" s="229" t="s">
        <v>196</v>
      </c>
      <c r="AU2805" s="229" t="s">
        <v>80</v>
      </c>
      <c r="AV2805" s="15" t="s">
        <v>194</v>
      </c>
      <c r="AW2805" s="15" t="s">
        <v>37</v>
      </c>
      <c r="AX2805" s="15" t="s">
        <v>24</v>
      </c>
      <c r="AY2805" s="229" t="s">
        <v>187</v>
      </c>
    </row>
    <row r="2806" spans="2:65" s="1" customFormat="1" ht="31.5" customHeight="1">
      <c r="B2806" s="182"/>
      <c r="C2806" s="183" t="s">
        <v>2307</v>
      </c>
      <c r="D2806" s="183" t="s">
        <v>189</v>
      </c>
      <c r="E2806" s="184" t="s">
        <v>2308</v>
      </c>
      <c r="F2806" s="185" t="s">
        <v>2309</v>
      </c>
      <c r="G2806" s="186" t="s">
        <v>277</v>
      </c>
      <c r="H2806" s="187">
        <v>204.136</v>
      </c>
      <c r="I2806" s="188"/>
      <c r="J2806" s="189">
        <f>ROUND(I2806*H2806,2)</f>
        <v>0</v>
      </c>
      <c r="K2806" s="185" t="s">
        <v>193</v>
      </c>
      <c r="L2806" s="42"/>
      <c r="M2806" s="190" t="s">
        <v>5</v>
      </c>
      <c r="N2806" s="191" t="s">
        <v>44</v>
      </c>
      <c r="O2806" s="43"/>
      <c r="P2806" s="192">
        <f>O2806*H2806</f>
        <v>0</v>
      </c>
      <c r="Q2806" s="192">
        <v>2.5839999999999999E-4</v>
      </c>
      <c r="R2806" s="192">
        <f>Q2806*H2806</f>
        <v>5.27487424E-2</v>
      </c>
      <c r="S2806" s="192">
        <v>0</v>
      </c>
      <c r="T2806" s="193">
        <f>S2806*H2806</f>
        <v>0</v>
      </c>
      <c r="AR2806" s="25" t="s">
        <v>126</v>
      </c>
      <c r="AT2806" s="25" t="s">
        <v>189</v>
      </c>
      <c r="AU2806" s="25" t="s">
        <v>80</v>
      </c>
      <c r="AY2806" s="25" t="s">
        <v>187</v>
      </c>
      <c r="BE2806" s="194">
        <f>IF(N2806="základní",J2806,0)</f>
        <v>0</v>
      </c>
      <c r="BF2806" s="194">
        <f>IF(N2806="snížená",J2806,0)</f>
        <v>0</v>
      </c>
      <c r="BG2806" s="194">
        <f>IF(N2806="zákl. přenesená",J2806,0)</f>
        <v>0</v>
      </c>
      <c r="BH2806" s="194">
        <f>IF(N2806="sníž. přenesená",J2806,0)</f>
        <v>0</v>
      </c>
      <c r="BI2806" s="194">
        <f>IF(N2806="nulová",J2806,0)</f>
        <v>0</v>
      </c>
      <c r="BJ2806" s="25" t="s">
        <v>24</v>
      </c>
      <c r="BK2806" s="194">
        <f>ROUND(I2806*H2806,2)</f>
        <v>0</v>
      </c>
      <c r="BL2806" s="25" t="s">
        <v>126</v>
      </c>
      <c r="BM2806" s="25" t="s">
        <v>2310</v>
      </c>
    </row>
    <row r="2807" spans="2:65" s="12" customFormat="1">
      <c r="B2807" s="195"/>
      <c r="D2807" s="196" t="s">
        <v>196</v>
      </c>
      <c r="E2807" s="197" t="s">
        <v>5</v>
      </c>
      <c r="F2807" s="198" t="s">
        <v>2298</v>
      </c>
      <c r="H2807" s="199" t="s">
        <v>5</v>
      </c>
      <c r="I2807" s="200"/>
      <c r="L2807" s="195"/>
      <c r="M2807" s="201"/>
      <c r="N2807" s="202"/>
      <c r="O2807" s="202"/>
      <c r="P2807" s="202"/>
      <c r="Q2807" s="202"/>
      <c r="R2807" s="202"/>
      <c r="S2807" s="202"/>
      <c r="T2807" s="203"/>
      <c r="AT2807" s="199" t="s">
        <v>196</v>
      </c>
      <c r="AU2807" s="199" t="s">
        <v>80</v>
      </c>
      <c r="AV2807" s="12" t="s">
        <v>24</v>
      </c>
      <c r="AW2807" s="12" t="s">
        <v>37</v>
      </c>
      <c r="AX2807" s="12" t="s">
        <v>73</v>
      </c>
      <c r="AY2807" s="199" t="s">
        <v>187</v>
      </c>
    </row>
    <row r="2808" spans="2:65" s="12" customFormat="1">
      <c r="B2808" s="195"/>
      <c r="D2808" s="196" t="s">
        <v>196</v>
      </c>
      <c r="E2808" s="197" t="s">
        <v>5</v>
      </c>
      <c r="F2808" s="198" t="s">
        <v>2299</v>
      </c>
      <c r="H2808" s="199" t="s">
        <v>5</v>
      </c>
      <c r="I2808" s="200"/>
      <c r="L2808" s="195"/>
      <c r="M2808" s="201"/>
      <c r="N2808" s="202"/>
      <c r="O2808" s="202"/>
      <c r="P2808" s="202"/>
      <c r="Q2808" s="202"/>
      <c r="R2808" s="202"/>
      <c r="S2808" s="202"/>
      <c r="T2808" s="203"/>
      <c r="AT2808" s="199" t="s">
        <v>196</v>
      </c>
      <c r="AU2808" s="199" t="s">
        <v>80</v>
      </c>
      <c r="AV2808" s="12" t="s">
        <v>24</v>
      </c>
      <c r="AW2808" s="12" t="s">
        <v>37</v>
      </c>
      <c r="AX2808" s="12" t="s">
        <v>73</v>
      </c>
      <c r="AY2808" s="199" t="s">
        <v>187</v>
      </c>
    </row>
    <row r="2809" spans="2:65" s="13" customFormat="1">
      <c r="B2809" s="204"/>
      <c r="D2809" s="196" t="s">
        <v>196</v>
      </c>
      <c r="E2809" s="205" t="s">
        <v>5</v>
      </c>
      <c r="F2809" s="206" t="s">
        <v>2300</v>
      </c>
      <c r="H2809" s="207">
        <v>109.816</v>
      </c>
      <c r="I2809" s="208"/>
      <c r="L2809" s="204"/>
      <c r="M2809" s="209"/>
      <c r="N2809" s="210"/>
      <c r="O2809" s="210"/>
      <c r="P2809" s="210"/>
      <c r="Q2809" s="210"/>
      <c r="R2809" s="210"/>
      <c r="S2809" s="210"/>
      <c r="T2809" s="211"/>
      <c r="AT2809" s="205" t="s">
        <v>196</v>
      </c>
      <c r="AU2809" s="205" t="s">
        <v>80</v>
      </c>
      <c r="AV2809" s="13" t="s">
        <v>80</v>
      </c>
      <c r="AW2809" s="13" t="s">
        <v>37</v>
      </c>
      <c r="AX2809" s="13" t="s">
        <v>73</v>
      </c>
      <c r="AY2809" s="205" t="s">
        <v>187</v>
      </c>
    </row>
    <row r="2810" spans="2:65" s="13" customFormat="1">
      <c r="B2810" s="204"/>
      <c r="D2810" s="196" t="s">
        <v>196</v>
      </c>
      <c r="E2810" s="205" t="s">
        <v>5</v>
      </c>
      <c r="F2810" s="206" t="s">
        <v>2301</v>
      </c>
      <c r="H2810" s="207">
        <v>68.88</v>
      </c>
      <c r="I2810" s="208"/>
      <c r="L2810" s="204"/>
      <c r="M2810" s="209"/>
      <c r="N2810" s="210"/>
      <c r="O2810" s="210"/>
      <c r="P2810" s="210"/>
      <c r="Q2810" s="210"/>
      <c r="R2810" s="210"/>
      <c r="S2810" s="210"/>
      <c r="T2810" s="211"/>
      <c r="AT2810" s="205" t="s">
        <v>196</v>
      </c>
      <c r="AU2810" s="205" t="s">
        <v>80</v>
      </c>
      <c r="AV2810" s="13" t="s">
        <v>80</v>
      </c>
      <c r="AW2810" s="13" t="s">
        <v>37</v>
      </c>
      <c r="AX2810" s="13" t="s">
        <v>73</v>
      </c>
      <c r="AY2810" s="205" t="s">
        <v>187</v>
      </c>
    </row>
    <row r="2811" spans="2:65" s="13" customFormat="1">
      <c r="B2811" s="204"/>
      <c r="D2811" s="196" t="s">
        <v>196</v>
      </c>
      <c r="E2811" s="205" t="s">
        <v>5</v>
      </c>
      <c r="F2811" s="206" t="s">
        <v>2302</v>
      </c>
      <c r="H2811" s="207">
        <v>5.32</v>
      </c>
      <c r="I2811" s="208"/>
      <c r="L2811" s="204"/>
      <c r="M2811" s="209"/>
      <c r="N2811" s="210"/>
      <c r="O2811" s="210"/>
      <c r="P2811" s="210"/>
      <c r="Q2811" s="210"/>
      <c r="R2811" s="210"/>
      <c r="S2811" s="210"/>
      <c r="T2811" s="211"/>
      <c r="AT2811" s="205" t="s">
        <v>196</v>
      </c>
      <c r="AU2811" s="205" t="s">
        <v>80</v>
      </c>
      <c r="AV2811" s="13" t="s">
        <v>80</v>
      </c>
      <c r="AW2811" s="13" t="s">
        <v>37</v>
      </c>
      <c r="AX2811" s="13" t="s">
        <v>73</v>
      </c>
      <c r="AY2811" s="205" t="s">
        <v>187</v>
      </c>
    </row>
    <row r="2812" spans="2:65" s="13" customFormat="1">
      <c r="B2812" s="204"/>
      <c r="D2812" s="196" t="s">
        <v>196</v>
      </c>
      <c r="E2812" s="205" t="s">
        <v>5</v>
      </c>
      <c r="F2812" s="206" t="s">
        <v>2303</v>
      </c>
      <c r="H2812" s="207">
        <v>4.4800000000000004</v>
      </c>
      <c r="I2812" s="208"/>
      <c r="L2812" s="204"/>
      <c r="M2812" s="209"/>
      <c r="N2812" s="210"/>
      <c r="O2812" s="210"/>
      <c r="P2812" s="210"/>
      <c r="Q2812" s="210"/>
      <c r="R2812" s="210"/>
      <c r="S2812" s="210"/>
      <c r="T2812" s="211"/>
      <c r="AT2812" s="205" t="s">
        <v>196</v>
      </c>
      <c r="AU2812" s="205" t="s">
        <v>80</v>
      </c>
      <c r="AV2812" s="13" t="s">
        <v>80</v>
      </c>
      <c r="AW2812" s="13" t="s">
        <v>37</v>
      </c>
      <c r="AX2812" s="13" t="s">
        <v>73</v>
      </c>
      <c r="AY2812" s="205" t="s">
        <v>187</v>
      </c>
    </row>
    <row r="2813" spans="2:65" s="13" customFormat="1">
      <c r="B2813" s="204"/>
      <c r="D2813" s="196" t="s">
        <v>196</v>
      </c>
      <c r="E2813" s="205" t="s">
        <v>5</v>
      </c>
      <c r="F2813" s="206" t="s">
        <v>2304</v>
      </c>
      <c r="H2813" s="207">
        <v>93.234999999999999</v>
      </c>
      <c r="I2813" s="208"/>
      <c r="L2813" s="204"/>
      <c r="M2813" s="209"/>
      <c r="N2813" s="210"/>
      <c r="O2813" s="210"/>
      <c r="P2813" s="210"/>
      <c r="Q2813" s="210"/>
      <c r="R2813" s="210"/>
      <c r="S2813" s="210"/>
      <c r="T2813" s="211"/>
      <c r="AT2813" s="205" t="s">
        <v>196</v>
      </c>
      <c r="AU2813" s="205" t="s">
        <v>80</v>
      </c>
      <c r="AV2813" s="13" t="s">
        <v>80</v>
      </c>
      <c r="AW2813" s="13" t="s">
        <v>37</v>
      </c>
      <c r="AX2813" s="13" t="s">
        <v>73</v>
      </c>
      <c r="AY2813" s="205" t="s">
        <v>187</v>
      </c>
    </row>
    <row r="2814" spans="2:65" s="13" customFormat="1">
      <c r="B2814" s="204"/>
      <c r="D2814" s="196" t="s">
        <v>196</v>
      </c>
      <c r="E2814" s="205" t="s">
        <v>5</v>
      </c>
      <c r="F2814" s="206" t="s">
        <v>2305</v>
      </c>
      <c r="H2814" s="207">
        <v>34.76</v>
      </c>
      <c r="I2814" s="208"/>
      <c r="L2814" s="204"/>
      <c r="M2814" s="209"/>
      <c r="N2814" s="210"/>
      <c r="O2814" s="210"/>
      <c r="P2814" s="210"/>
      <c r="Q2814" s="210"/>
      <c r="R2814" s="210"/>
      <c r="S2814" s="210"/>
      <c r="T2814" s="211"/>
      <c r="AT2814" s="205" t="s">
        <v>196</v>
      </c>
      <c r="AU2814" s="205" t="s">
        <v>80</v>
      </c>
      <c r="AV2814" s="13" t="s">
        <v>80</v>
      </c>
      <c r="AW2814" s="13" t="s">
        <v>37</v>
      </c>
      <c r="AX2814" s="13" t="s">
        <v>73</v>
      </c>
      <c r="AY2814" s="205" t="s">
        <v>187</v>
      </c>
    </row>
    <row r="2815" spans="2:65" s="13" customFormat="1">
      <c r="B2815" s="204"/>
      <c r="D2815" s="196" t="s">
        <v>196</v>
      </c>
      <c r="E2815" s="205" t="s">
        <v>5</v>
      </c>
      <c r="F2815" s="206" t="s">
        <v>2306</v>
      </c>
      <c r="H2815" s="207">
        <v>-112.355</v>
      </c>
      <c r="I2815" s="208"/>
      <c r="L2815" s="204"/>
      <c r="M2815" s="209"/>
      <c r="N2815" s="210"/>
      <c r="O2815" s="210"/>
      <c r="P2815" s="210"/>
      <c r="Q2815" s="210"/>
      <c r="R2815" s="210"/>
      <c r="S2815" s="210"/>
      <c r="T2815" s="211"/>
      <c r="AT2815" s="205" t="s">
        <v>196</v>
      </c>
      <c r="AU2815" s="205" t="s">
        <v>80</v>
      </c>
      <c r="AV2815" s="13" t="s">
        <v>80</v>
      </c>
      <c r="AW2815" s="13" t="s">
        <v>37</v>
      </c>
      <c r="AX2815" s="13" t="s">
        <v>73</v>
      </c>
      <c r="AY2815" s="205" t="s">
        <v>187</v>
      </c>
    </row>
    <row r="2816" spans="2:65" s="14" customFormat="1">
      <c r="B2816" s="212"/>
      <c r="D2816" s="196" t="s">
        <v>196</v>
      </c>
      <c r="E2816" s="213" t="s">
        <v>5</v>
      </c>
      <c r="F2816" s="214" t="s">
        <v>201</v>
      </c>
      <c r="H2816" s="215">
        <v>204.136</v>
      </c>
      <c r="I2816" s="216"/>
      <c r="L2816" s="212"/>
      <c r="M2816" s="217"/>
      <c r="N2816" s="218"/>
      <c r="O2816" s="218"/>
      <c r="P2816" s="218"/>
      <c r="Q2816" s="218"/>
      <c r="R2816" s="218"/>
      <c r="S2816" s="218"/>
      <c r="T2816" s="219"/>
      <c r="AT2816" s="213" t="s">
        <v>196</v>
      </c>
      <c r="AU2816" s="213" t="s">
        <v>80</v>
      </c>
      <c r="AV2816" s="14" t="s">
        <v>202</v>
      </c>
      <c r="AW2816" s="14" t="s">
        <v>37</v>
      </c>
      <c r="AX2816" s="14" t="s">
        <v>73</v>
      </c>
      <c r="AY2816" s="213" t="s">
        <v>187</v>
      </c>
    </row>
    <row r="2817" spans="2:51" s="15" customFormat="1">
      <c r="B2817" s="220"/>
      <c r="D2817" s="196" t="s">
        <v>196</v>
      </c>
      <c r="E2817" s="240" t="s">
        <v>5</v>
      </c>
      <c r="F2817" s="241" t="s">
        <v>203</v>
      </c>
      <c r="H2817" s="242">
        <v>204.136</v>
      </c>
      <c r="I2817" s="225"/>
      <c r="L2817" s="220"/>
      <c r="M2817" s="249"/>
      <c r="N2817" s="250"/>
      <c r="O2817" s="250"/>
      <c r="P2817" s="250"/>
      <c r="Q2817" s="250"/>
      <c r="R2817" s="250"/>
      <c r="S2817" s="250"/>
      <c r="T2817" s="251"/>
      <c r="AT2817" s="229" t="s">
        <v>196</v>
      </c>
      <c r="AU2817" s="229" t="s">
        <v>80</v>
      </c>
      <c r="AV2817" s="15" t="s">
        <v>194</v>
      </c>
      <c r="AW2817" s="15" t="s">
        <v>37</v>
      </c>
      <c r="AX2817" s="15" t="s">
        <v>24</v>
      </c>
      <c r="AY2817" s="229" t="s">
        <v>187</v>
      </c>
    </row>
    <row r="2818" spans="2:51" s="1" customFormat="1" ht="6.95" customHeight="1">
      <c r="B2818" s="57"/>
      <c r="C2818" s="58"/>
      <c r="D2818" s="58"/>
      <c r="E2818" s="58"/>
      <c r="F2818" s="58"/>
      <c r="G2818" s="58"/>
      <c r="H2818" s="58"/>
      <c r="I2818" s="135"/>
      <c r="J2818" s="58"/>
      <c r="K2818" s="58"/>
      <c r="L2818" s="42"/>
    </row>
  </sheetData>
  <autoFilter ref="C105:K2817"/>
  <mergeCells count="12">
    <mergeCell ref="E96:H96"/>
    <mergeCell ref="E98:H9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94:H94"/>
  </mergeCells>
  <hyperlinks>
    <hyperlink ref="F1:G1" location="C2" display="1) Krycí list soupisu"/>
    <hyperlink ref="G1:H1" location="C58" display="2) Rekapitulace"/>
    <hyperlink ref="J1" location="C10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88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2311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ROUND(J90,2)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ROUND(SUM(BE90:BE287), 2)</f>
        <v>0</v>
      </c>
      <c r="G32" s="43"/>
      <c r="H32" s="43"/>
      <c r="I32" s="127">
        <v>0.21</v>
      </c>
      <c r="J32" s="126">
        <f>ROUND(ROUND((SUM(BE90:BE287)),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ROUND(SUM(BF90:BF287), 2)</f>
        <v>0</v>
      </c>
      <c r="G33" s="43"/>
      <c r="H33" s="43"/>
      <c r="I33" s="127">
        <v>0.15</v>
      </c>
      <c r="J33" s="126">
        <f>ROUND(ROUND((SUM(BF90:BF287)),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ROUND(SUM(BG90:BG287),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ROUND(SUM(BH90:BH287),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ROUND(SUM(BI90:BI287),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02 - Zdravotně technické instalace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J90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47" s="9" customFormat="1" ht="19.899999999999999" customHeight="1">
      <c r="B62" s="150"/>
      <c r="C62" s="151"/>
      <c r="D62" s="152" t="s">
        <v>2312</v>
      </c>
      <c r="E62" s="153"/>
      <c r="F62" s="153"/>
      <c r="G62" s="153"/>
      <c r="H62" s="153"/>
      <c r="I62" s="154"/>
      <c r="J62" s="155">
        <f>J92</f>
        <v>0</v>
      </c>
      <c r="K62" s="156"/>
    </row>
    <row r="63" spans="2:47" s="9" customFormat="1" ht="19.899999999999999" customHeight="1">
      <c r="B63" s="150"/>
      <c r="C63" s="151"/>
      <c r="D63" s="152" t="s">
        <v>2313</v>
      </c>
      <c r="E63" s="153"/>
      <c r="F63" s="153"/>
      <c r="G63" s="153"/>
      <c r="H63" s="153"/>
      <c r="I63" s="154"/>
      <c r="J63" s="155">
        <f>J125</f>
        <v>0</v>
      </c>
      <c r="K63" s="156"/>
    </row>
    <row r="64" spans="2:47" s="9" customFormat="1" ht="19.899999999999999" customHeight="1">
      <c r="B64" s="150"/>
      <c r="C64" s="151"/>
      <c r="D64" s="152" t="s">
        <v>2314</v>
      </c>
      <c r="E64" s="153"/>
      <c r="F64" s="153"/>
      <c r="G64" s="153"/>
      <c r="H64" s="153"/>
      <c r="I64" s="154"/>
      <c r="J64" s="155">
        <f>J136</f>
        <v>0</v>
      </c>
      <c r="K64" s="156"/>
    </row>
    <row r="65" spans="2:12" s="9" customFormat="1" ht="19.899999999999999" customHeight="1">
      <c r="B65" s="150"/>
      <c r="C65" s="151"/>
      <c r="D65" s="152" t="s">
        <v>2315</v>
      </c>
      <c r="E65" s="153"/>
      <c r="F65" s="153"/>
      <c r="G65" s="153"/>
      <c r="H65" s="153"/>
      <c r="I65" s="154"/>
      <c r="J65" s="155">
        <f>J183</f>
        <v>0</v>
      </c>
      <c r="K65" s="156"/>
    </row>
    <row r="66" spans="2:12" s="9" customFormat="1" ht="19.899999999999999" customHeight="1">
      <c r="B66" s="150"/>
      <c r="C66" s="151"/>
      <c r="D66" s="152" t="s">
        <v>2316</v>
      </c>
      <c r="E66" s="153"/>
      <c r="F66" s="153"/>
      <c r="G66" s="153"/>
      <c r="H66" s="153"/>
      <c r="I66" s="154"/>
      <c r="J66" s="155">
        <f>J213</f>
        <v>0</v>
      </c>
      <c r="K66" s="156"/>
    </row>
    <row r="67" spans="2:12" s="9" customFormat="1" ht="14.85" customHeight="1">
      <c r="B67" s="150"/>
      <c r="C67" s="151"/>
      <c r="D67" s="152" t="s">
        <v>2317</v>
      </c>
      <c r="E67" s="153"/>
      <c r="F67" s="153"/>
      <c r="G67" s="153"/>
      <c r="H67" s="153"/>
      <c r="I67" s="154"/>
      <c r="J67" s="155">
        <f>J283</f>
        <v>0</v>
      </c>
      <c r="K67" s="156"/>
    </row>
    <row r="68" spans="2:12" s="9" customFormat="1" ht="19.899999999999999" customHeight="1">
      <c r="B68" s="150"/>
      <c r="C68" s="151"/>
      <c r="D68" s="152" t="s">
        <v>2318</v>
      </c>
      <c r="E68" s="153"/>
      <c r="F68" s="153"/>
      <c r="G68" s="153"/>
      <c r="H68" s="153"/>
      <c r="I68" s="154"/>
      <c r="J68" s="155">
        <f>J285</f>
        <v>0</v>
      </c>
      <c r="K68" s="156"/>
    </row>
    <row r="69" spans="2:12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0000000000003" customHeight="1">
      <c r="B75" s="42"/>
      <c r="C75" s="62" t="s">
        <v>171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22.5" customHeight="1">
      <c r="B78" s="42"/>
      <c r="E78" s="386" t="str">
        <f>E7</f>
        <v>PURKRABSKÁ 2-4 - DVORNÍ OBJEKT  ALBÍNKA- STAVEBNÍ ÚPRAVY, parc.č. st.572 , k.ú. Olomouc- město</v>
      </c>
      <c r="F78" s="387"/>
      <c r="G78" s="387"/>
      <c r="H78" s="387"/>
      <c r="L78" s="42"/>
    </row>
    <row r="79" spans="2:12" ht="15">
      <c r="B79" s="29"/>
      <c r="C79" s="64" t="s">
        <v>135</v>
      </c>
      <c r="L79" s="29"/>
    </row>
    <row r="80" spans="2:12" s="1" customFormat="1" ht="22.5" customHeight="1">
      <c r="B80" s="42"/>
      <c r="E80" s="386" t="s">
        <v>136</v>
      </c>
      <c r="F80" s="388"/>
      <c r="G80" s="388"/>
      <c r="H80" s="388"/>
      <c r="L80" s="42"/>
    </row>
    <row r="81" spans="2:65" s="1" customFormat="1" ht="14.45" customHeight="1">
      <c r="B81" s="42"/>
      <c r="C81" s="64" t="s">
        <v>137</v>
      </c>
      <c r="L81" s="42"/>
    </row>
    <row r="82" spans="2:65" s="1" customFormat="1" ht="23.25" customHeight="1">
      <c r="B82" s="42"/>
      <c r="E82" s="356" t="str">
        <f>E11</f>
        <v>02 - Zdravotně technické instalace</v>
      </c>
      <c r="F82" s="388"/>
      <c r="G82" s="388"/>
      <c r="H82" s="388"/>
      <c r="L82" s="42"/>
    </row>
    <row r="83" spans="2:65" s="1" customFormat="1" ht="6.95" customHeight="1">
      <c r="B83" s="42"/>
      <c r="L83" s="42"/>
    </row>
    <row r="84" spans="2:65" s="1" customFormat="1" ht="18" customHeight="1">
      <c r="B84" s="42"/>
      <c r="C84" s="64" t="s">
        <v>25</v>
      </c>
      <c r="F84" s="157" t="str">
        <f>F14</f>
        <v>Purkrabská, Olomouc</v>
      </c>
      <c r="I84" s="158" t="s">
        <v>27</v>
      </c>
      <c r="J84" s="68" t="str">
        <f>IF(J14="","",J14)</f>
        <v>5. 10. 2016</v>
      </c>
      <c r="L84" s="42"/>
    </row>
    <row r="85" spans="2:65" s="1" customFormat="1" ht="6.95" customHeight="1">
      <c r="B85" s="42"/>
      <c r="L85" s="42"/>
    </row>
    <row r="86" spans="2:65" s="1" customFormat="1" ht="15">
      <c r="B86" s="42"/>
      <c r="C86" s="64" t="s">
        <v>31</v>
      </c>
      <c r="F86" s="157" t="str">
        <f>E17</f>
        <v>Univerzita Palackého v Olomouci</v>
      </c>
      <c r="I86" s="158" t="s">
        <v>36</v>
      </c>
      <c r="J86" s="157" t="str">
        <f>E23</f>
        <v xml:space="preserve">ATELIER Polách &amp; Bravenec s r.o. </v>
      </c>
      <c r="L86" s="42"/>
    </row>
    <row r="87" spans="2:65" s="1" customFormat="1" ht="14.45" customHeight="1">
      <c r="B87" s="42"/>
      <c r="C87" s="64" t="s">
        <v>34</v>
      </c>
      <c r="F87" s="157" t="str">
        <f>IF(E20="","",E20)</f>
        <v/>
      </c>
      <c r="L87" s="42"/>
    </row>
    <row r="88" spans="2:65" s="1" customFormat="1" ht="10.35" customHeight="1">
      <c r="B88" s="42"/>
      <c r="L88" s="42"/>
    </row>
    <row r="89" spans="2:65" s="10" customFormat="1" ht="29.25" customHeight="1">
      <c r="B89" s="159"/>
      <c r="C89" s="160" t="s">
        <v>172</v>
      </c>
      <c r="D89" s="161" t="s">
        <v>58</v>
      </c>
      <c r="E89" s="161" t="s">
        <v>54</v>
      </c>
      <c r="F89" s="161" t="s">
        <v>173</v>
      </c>
      <c r="G89" s="161" t="s">
        <v>174</v>
      </c>
      <c r="H89" s="161" t="s">
        <v>175</v>
      </c>
      <c r="I89" s="162" t="s">
        <v>176</v>
      </c>
      <c r="J89" s="161" t="s">
        <v>144</v>
      </c>
      <c r="K89" s="163" t="s">
        <v>177</v>
      </c>
      <c r="L89" s="159"/>
      <c r="M89" s="74" t="s">
        <v>178</v>
      </c>
      <c r="N89" s="75" t="s">
        <v>43</v>
      </c>
      <c r="O89" s="75" t="s">
        <v>179</v>
      </c>
      <c r="P89" s="75" t="s">
        <v>180</v>
      </c>
      <c r="Q89" s="75" t="s">
        <v>181</v>
      </c>
      <c r="R89" s="75" t="s">
        <v>182</v>
      </c>
      <c r="S89" s="75" t="s">
        <v>183</v>
      </c>
      <c r="T89" s="76" t="s">
        <v>184</v>
      </c>
    </row>
    <row r="90" spans="2:65" s="1" customFormat="1" ht="29.25" customHeight="1">
      <c r="B90" s="42"/>
      <c r="C90" s="78" t="s">
        <v>145</v>
      </c>
      <c r="J90" s="164">
        <f>BK90</f>
        <v>0</v>
      </c>
      <c r="L90" s="42"/>
      <c r="M90" s="77"/>
      <c r="N90" s="69"/>
      <c r="O90" s="69"/>
      <c r="P90" s="165">
        <f>P91</f>
        <v>0</v>
      </c>
      <c r="Q90" s="69"/>
      <c r="R90" s="165">
        <f>R91</f>
        <v>0</v>
      </c>
      <c r="S90" s="69"/>
      <c r="T90" s="166">
        <f>T91</f>
        <v>0</v>
      </c>
      <c r="AT90" s="25" t="s">
        <v>72</v>
      </c>
      <c r="AU90" s="25" t="s">
        <v>146</v>
      </c>
      <c r="BK90" s="167">
        <f>BK91</f>
        <v>0</v>
      </c>
    </row>
    <row r="91" spans="2:65" s="11" customFormat="1" ht="37.35" customHeight="1">
      <c r="B91" s="168"/>
      <c r="D91" s="169" t="s">
        <v>72</v>
      </c>
      <c r="E91" s="170" t="s">
        <v>1087</v>
      </c>
      <c r="F91" s="170" t="s">
        <v>1088</v>
      </c>
      <c r="I91" s="171"/>
      <c r="J91" s="172">
        <f>BK91</f>
        <v>0</v>
      </c>
      <c r="L91" s="168"/>
      <c r="M91" s="173"/>
      <c r="N91" s="174"/>
      <c r="O91" s="174"/>
      <c r="P91" s="175">
        <f>P92+P125+P136+P183+P213+P285</f>
        <v>0</v>
      </c>
      <c r="Q91" s="174"/>
      <c r="R91" s="175">
        <f>R92+R125+R136+R183+R213+R285</f>
        <v>0</v>
      </c>
      <c r="S91" s="174"/>
      <c r="T91" s="176">
        <f>T92+T125+T136+T183+T213+T285</f>
        <v>0</v>
      </c>
      <c r="AR91" s="169" t="s">
        <v>80</v>
      </c>
      <c r="AT91" s="177" t="s">
        <v>72</v>
      </c>
      <c r="AU91" s="177" t="s">
        <v>73</v>
      </c>
      <c r="AY91" s="169" t="s">
        <v>187</v>
      </c>
      <c r="BK91" s="178">
        <f>BK92+BK125+BK136+BK183+BK213+BK285</f>
        <v>0</v>
      </c>
    </row>
    <row r="92" spans="2:65" s="11" customFormat="1" ht="19.899999999999999" customHeight="1">
      <c r="B92" s="168"/>
      <c r="D92" s="179" t="s">
        <v>72</v>
      </c>
      <c r="E92" s="180" t="s">
        <v>2319</v>
      </c>
      <c r="F92" s="180" t="s">
        <v>2320</v>
      </c>
      <c r="I92" s="171"/>
      <c r="J92" s="181">
        <f>BK92</f>
        <v>0</v>
      </c>
      <c r="L92" s="168"/>
      <c r="M92" s="173"/>
      <c r="N92" s="174"/>
      <c r="O92" s="174"/>
      <c r="P92" s="175">
        <f>SUM(P93:P124)</f>
        <v>0</v>
      </c>
      <c r="Q92" s="174"/>
      <c r="R92" s="175">
        <f>SUM(R93:R124)</f>
        <v>0</v>
      </c>
      <c r="S92" s="174"/>
      <c r="T92" s="176">
        <f>SUM(T93:T124)</f>
        <v>0</v>
      </c>
      <c r="AR92" s="169" t="s">
        <v>80</v>
      </c>
      <c r="AT92" s="177" t="s">
        <v>72</v>
      </c>
      <c r="AU92" s="177" t="s">
        <v>24</v>
      </c>
      <c r="AY92" s="169" t="s">
        <v>187</v>
      </c>
      <c r="BK92" s="178">
        <f>SUM(BK93:BK124)</f>
        <v>0</v>
      </c>
    </row>
    <row r="93" spans="2:65" s="1" customFormat="1" ht="22.5" customHeight="1">
      <c r="B93" s="182"/>
      <c r="C93" s="183" t="s">
        <v>24</v>
      </c>
      <c r="D93" s="183" t="s">
        <v>189</v>
      </c>
      <c r="E93" s="184" t="s">
        <v>2321</v>
      </c>
      <c r="F93" s="185" t="s">
        <v>2322</v>
      </c>
      <c r="G93" s="186" t="s">
        <v>305</v>
      </c>
      <c r="H93" s="187">
        <v>10</v>
      </c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126</v>
      </c>
      <c r="AT93" s="25" t="s">
        <v>189</v>
      </c>
      <c r="AU93" s="25" t="s">
        <v>80</v>
      </c>
      <c r="AY93" s="25" t="s">
        <v>187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24</v>
      </c>
      <c r="BK93" s="194">
        <f>ROUND(I93*H93,2)</f>
        <v>0</v>
      </c>
      <c r="BL93" s="25" t="s">
        <v>126</v>
      </c>
      <c r="BM93" s="25" t="s">
        <v>2323</v>
      </c>
    </row>
    <row r="94" spans="2:65" s="1" customFormat="1" ht="27">
      <c r="B94" s="42"/>
      <c r="D94" s="221" t="s">
        <v>417</v>
      </c>
      <c r="F94" s="252" t="s">
        <v>2324</v>
      </c>
      <c r="I94" s="244"/>
      <c r="L94" s="42"/>
      <c r="M94" s="245"/>
      <c r="N94" s="43"/>
      <c r="O94" s="43"/>
      <c r="P94" s="43"/>
      <c r="Q94" s="43"/>
      <c r="R94" s="43"/>
      <c r="S94" s="43"/>
      <c r="T94" s="71"/>
      <c r="AT94" s="25" t="s">
        <v>417</v>
      </c>
      <c r="AU94" s="25" t="s">
        <v>80</v>
      </c>
    </row>
    <row r="95" spans="2:65" s="1" customFormat="1" ht="22.5" customHeight="1">
      <c r="B95" s="182"/>
      <c r="C95" s="183" t="s">
        <v>80</v>
      </c>
      <c r="D95" s="183" t="s">
        <v>189</v>
      </c>
      <c r="E95" s="184" t="s">
        <v>2325</v>
      </c>
      <c r="F95" s="185" t="s">
        <v>2326</v>
      </c>
      <c r="G95" s="186" t="s">
        <v>305</v>
      </c>
      <c r="H95" s="187">
        <v>13.5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126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126</v>
      </c>
      <c r="BM95" s="25" t="s">
        <v>2327</v>
      </c>
    </row>
    <row r="96" spans="2:65" s="1" customFormat="1" ht="27">
      <c r="B96" s="42"/>
      <c r="D96" s="221" t="s">
        <v>417</v>
      </c>
      <c r="F96" s="252" t="s">
        <v>2328</v>
      </c>
      <c r="I96" s="244"/>
      <c r="L96" s="42"/>
      <c r="M96" s="245"/>
      <c r="N96" s="43"/>
      <c r="O96" s="43"/>
      <c r="P96" s="43"/>
      <c r="Q96" s="43"/>
      <c r="R96" s="43"/>
      <c r="S96" s="43"/>
      <c r="T96" s="71"/>
      <c r="AT96" s="25" t="s">
        <v>417</v>
      </c>
      <c r="AU96" s="25" t="s">
        <v>80</v>
      </c>
    </row>
    <row r="97" spans="2:65" s="1" customFormat="1" ht="22.5" customHeight="1">
      <c r="B97" s="182"/>
      <c r="C97" s="183" t="s">
        <v>202</v>
      </c>
      <c r="D97" s="183" t="s">
        <v>189</v>
      </c>
      <c r="E97" s="184" t="s">
        <v>2329</v>
      </c>
      <c r="F97" s="185" t="s">
        <v>2330</v>
      </c>
      <c r="G97" s="186" t="s">
        <v>305</v>
      </c>
      <c r="H97" s="187">
        <v>11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126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126</v>
      </c>
      <c r="BM97" s="25" t="s">
        <v>2331</v>
      </c>
    </row>
    <row r="98" spans="2:65" s="1" customFormat="1" ht="27">
      <c r="B98" s="42"/>
      <c r="D98" s="221" t="s">
        <v>417</v>
      </c>
      <c r="F98" s="252" t="s">
        <v>2332</v>
      </c>
      <c r="I98" s="244"/>
      <c r="L98" s="42"/>
      <c r="M98" s="245"/>
      <c r="N98" s="43"/>
      <c r="O98" s="43"/>
      <c r="P98" s="43"/>
      <c r="Q98" s="43"/>
      <c r="R98" s="43"/>
      <c r="S98" s="43"/>
      <c r="T98" s="71"/>
      <c r="AT98" s="25" t="s">
        <v>417</v>
      </c>
      <c r="AU98" s="25" t="s">
        <v>80</v>
      </c>
    </row>
    <row r="99" spans="2:65" s="1" customFormat="1" ht="22.5" customHeight="1">
      <c r="B99" s="182"/>
      <c r="C99" s="183" t="s">
        <v>194</v>
      </c>
      <c r="D99" s="183" t="s">
        <v>189</v>
      </c>
      <c r="E99" s="184" t="s">
        <v>2333</v>
      </c>
      <c r="F99" s="185" t="s">
        <v>2334</v>
      </c>
      <c r="G99" s="186" t="s">
        <v>305</v>
      </c>
      <c r="H99" s="187">
        <v>21</v>
      </c>
      <c r="I99" s="188"/>
      <c r="J99" s="189">
        <f>ROUND(I99*H99,2)</f>
        <v>0</v>
      </c>
      <c r="K99" s="185" t="s">
        <v>5</v>
      </c>
      <c r="L99" s="42"/>
      <c r="M99" s="190" t="s">
        <v>5</v>
      </c>
      <c r="N99" s="191" t="s">
        <v>44</v>
      </c>
      <c r="O99" s="43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5" t="s">
        <v>126</v>
      </c>
      <c r="AT99" s="25" t="s">
        <v>189</v>
      </c>
      <c r="AU99" s="25" t="s">
        <v>80</v>
      </c>
      <c r="AY99" s="25" t="s">
        <v>187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5" t="s">
        <v>24</v>
      </c>
      <c r="BK99" s="194">
        <f>ROUND(I99*H99,2)</f>
        <v>0</v>
      </c>
      <c r="BL99" s="25" t="s">
        <v>126</v>
      </c>
      <c r="BM99" s="25" t="s">
        <v>2335</v>
      </c>
    </row>
    <row r="100" spans="2:65" s="1" customFormat="1" ht="27">
      <c r="B100" s="42"/>
      <c r="D100" s="221" t="s">
        <v>417</v>
      </c>
      <c r="F100" s="252" t="s">
        <v>2336</v>
      </c>
      <c r="I100" s="244"/>
      <c r="L100" s="42"/>
      <c r="M100" s="245"/>
      <c r="N100" s="43"/>
      <c r="O100" s="43"/>
      <c r="P100" s="43"/>
      <c r="Q100" s="43"/>
      <c r="R100" s="43"/>
      <c r="S100" s="43"/>
      <c r="T100" s="71"/>
      <c r="AT100" s="25" t="s">
        <v>417</v>
      </c>
      <c r="AU100" s="25" t="s">
        <v>80</v>
      </c>
    </row>
    <row r="101" spans="2:65" s="1" customFormat="1" ht="22.5" customHeight="1">
      <c r="B101" s="182"/>
      <c r="C101" s="183" t="s">
        <v>222</v>
      </c>
      <c r="D101" s="183" t="s">
        <v>189</v>
      </c>
      <c r="E101" s="184" t="s">
        <v>2337</v>
      </c>
      <c r="F101" s="185" t="s">
        <v>2338</v>
      </c>
      <c r="G101" s="186" t="s">
        <v>305</v>
      </c>
      <c r="H101" s="187">
        <v>8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2339</v>
      </c>
    </row>
    <row r="102" spans="2:65" s="1" customFormat="1" ht="27">
      <c r="B102" s="42"/>
      <c r="D102" s="221" t="s">
        <v>417</v>
      </c>
      <c r="F102" s="252" t="s">
        <v>2340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417</v>
      </c>
      <c r="AU102" s="25" t="s">
        <v>80</v>
      </c>
    </row>
    <row r="103" spans="2:65" s="1" customFormat="1" ht="22.5" customHeight="1">
      <c r="B103" s="182"/>
      <c r="C103" s="183" t="s">
        <v>229</v>
      </c>
      <c r="D103" s="183" t="s">
        <v>189</v>
      </c>
      <c r="E103" s="184" t="s">
        <v>2341</v>
      </c>
      <c r="F103" s="185" t="s">
        <v>2342</v>
      </c>
      <c r="G103" s="186" t="s">
        <v>305</v>
      </c>
      <c r="H103" s="187">
        <v>6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126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126</v>
      </c>
      <c r="BM103" s="25" t="s">
        <v>2343</v>
      </c>
    </row>
    <row r="104" spans="2:65" s="1" customFormat="1" ht="27">
      <c r="B104" s="42"/>
      <c r="D104" s="221" t="s">
        <v>417</v>
      </c>
      <c r="F104" s="252" t="s">
        <v>2344</v>
      </c>
      <c r="I104" s="244"/>
      <c r="L104" s="42"/>
      <c r="M104" s="245"/>
      <c r="N104" s="43"/>
      <c r="O104" s="43"/>
      <c r="P104" s="43"/>
      <c r="Q104" s="43"/>
      <c r="R104" s="43"/>
      <c r="S104" s="43"/>
      <c r="T104" s="71"/>
      <c r="AT104" s="25" t="s">
        <v>417</v>
      </c>
      <c r="AU104" s="25" t="s">
        <v>80</v>
      </c>
    </row>
    <row r="105" spans="2:65" s="1" customFormat="1" ht="22.5" customHeight="1">
      <c r="B105" s="182"/>
      <c r="C105" s="183" t="s">
        <v>233</v>
      </c>
      <c r="D105" s="183" t="s">
        <v>189</v>
      </c>
      <c r="E105" s="184" t="s">
        <v>2345</v>
      </c>
      <c r="F105" s="185" t="s">
        <v>2346</v>
      </c>
      <c r="G105" s="186" t="s">
        <v>410</v>
      </c>
      <c r="H105" s="187">
        <v>8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126</v>
      </c>
      <c r="AT105" s="25" t="s">
        <v>189</v>
      </c>
      <c r="AU105" s="25" t="s">
        <v>80</v>
      </c>
      <c r="AY105" s="25" t="s">
        <v>187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24</v>
      </c>
      <c r="BK105" s="194">
        <f>ROUND(I105*H105,2)</f>
        <v>0</v>
      </c>
      <c r="BL105" s="25" t="s">
        <v>126</v>
      </c>
      <c r="BM105" s="25" t="s">
        <v>2347</v>
      </c>
    </row>
    <row r="106" spans="2:65" s="1" customFormat="1" ht="67.5">
      <c r="B106" s="42"/>
      <c r="D106" s="221" t="s">
        <v>417</v>
      </c>
      <c r="F106" s="252" t="s">
        <v>2348</v>
      </c>
      <c r="I106" s="244"/>
      <c r="L106" s="42"/>
      <c r="M106" s="245"/>
      <c r="N106" s="43"/>
      <c r="O106" s="43"/>
      <c r="P106" s="43"/>
      <c r="Q106" s="43"/>
      <c r="R106" s="43"/>
      <c r="S106" s="43"/>
      <c r="T106" s="71"/>
      <c r="AT106" s="25" t="s">
        <v>417</v>
      </c>
      <c r="AU106" s="25" t="s">
        <v>80</v>
      </c>
    </row>
    <row r="107" spans="2:65" s="1" customFormat="1" ht="22.5" customHeight="1">
      <c r="B107" s="182"/>
      <c r="C107" s="183" t="s">
        <v>240</v>
      </c>
      <c r="D107" s="183" t="s">
        <v>189</v>
      </c>
      <c r="E107" s="184" t="s">
        <v>2349</v>
      </c>
      <c r="F107" s="185" t="s">
        <v>2350</v>
      </c>
      <c r="G107" s="186" t="s">
        <v>410</v>
      </c>
      <c r="H107" s="187">
        <v>3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126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126</v>
      </c>
      <c r="BM107" s="25" t="s">
        <v>2351</v>
      </c>
    </row>
    <row r="108" spans="2:65" s="1" customFormat="1" ht="40.5">
      <c r="B108" s="42"/>
      <c r="D108" s="221" t="s">
        <v>417</v>
      </c>
      <c r="F108" s="252" t="s">
        <v>2352</v>
      </c>
      <c r="I108" s="244"/>
      <c r="L108" s="42"/>
      <c r="M108" s="245"/>
      <c r="N108" s="43"/>
      <c r="O108" s="43"/>
      <c r="P108" s="43"/>
      <c r="Q108" s="43"/>
      <c r="R108" s="43"/>
      <c r="S108" s="43"/>
      <c r="T108" s="71"/>
      <c r="AT108" s="25" t="s">
        <v>417</v>
      </c>
      <c r="AU108" s="25" t="s">
        <v>80</v>
      </c>
    </row>
    <row r="109" spans="2:65" s="1" customFormat="1" ht="22.5" customHeight="1">
      <c r="B109" s="182"/>
      <c r="C109" s="183" t="s">
        <v>246</v>
      </c>
      <c r="D109" s="183" t="s">
        <v>189</v>
      </c>
      <c r="E109" s="184" t="s">
        <v>2353</v>
      </c>
      <c r="F109" s="185" t="s">
        <v>2354</v>
      </c>
      <c r="G109" s="186" t="s">
        <v>410</v>
      </c>
      <c r="H109" s="187">
        <v>1</v>
      </c>
      <c r="I109" s="188"/>
      <c r="J109" s="189">
        <f>ROUND(I109*H109,2)</f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126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2355</v>
      </c>
    </row>
    <row r="110" spans="2:65" s="1" customFormat="1" ht="27">
      <c r="B110" s="42"/>
      <c r="D110" s="221" t="s">
        <v>417</v>
      </c>
      <c r="F110" s="252" t="s">
        <v>2356</v>
      </c>
      <c r="I110" s="244"/>
      <c r="L110" s="42"/>
      <c r="M110" s="245"/>
      <c r="N110" s="43"/>
      <c r="O110" s="43"/>
      <c r="P110" s="43"/>
      <c r="Q110" s="43"/>
      <c r="R110" s="43"/>
      <c r="S110" s="43"/>
      <c r="T110" s="71"/>
      <c r="AT110" s="25" t="s">
        <v>417</v>
      </c>
      <c r="AU110" s="25" t="s">
        <v>80</v>
      </c>
    </row>
    <row r="111" spans="2:65" s="1" customFormat="1" ht="31.5" customHeight="1">
      <c r="B111" s="182"/>
      <c r="C111" s="230" t="s">
        <v>29</v>
      </c>
      <c r="D111" s="230" t="s">
        <v>269</v>
      </c>
      <c r="E111" s="231" t="s">
        <v>2357</v>
      </c>
      <c r="F111" s="232" t="s">
        <v>2358</v>
      </c>
      <c r="G111" s="233" t="s">
        <v>2359</v>
      </c>
      <c r="H111" s="234">
        <v>1</v>
      </c>
      <c r="I111" s="235"/>
      <c r="J111" s="236">
        <f>ROUND(I111*H111,2)</f>
        <v>0</v>
      </c>
      <c r="K111" s="232" t="s">
        <v>5</v>
      </c>
      <c r="L111" s="237"/>
      <c r="M111" s="238" t="s">
        <v>5</v>
      </c>
      <c r="N111" s="239" t="s">
        <v>44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5" t="s">
        <v>395</v>
      </c>
      <c r="AT111" s="25" t="s">
        <v>269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126</v>
      </c>
      <c r="BM111" s="25" t="s">
        <v>2360</v>
      </c>
    </row>
    <row r="112" spans="2:65" s="1" customFormat="1" ht="27">
      <c r="B112" s="42"/>
      <c r="D112" s="221" t="s">
        <v>417</v>
      </c>
      <c r="F112" s="252" t="s">
        <v>2361</v>
      </c>
      <c r="I112" s="244"/>
      <c r="L112" s="42"/>
      <c r="M112" s="245"/>
      <c r="N112" s="43"/>
      <c r="O112" s="43"/>
      <c r="P112" s="43"/>
      <c r="Q112" s="43"/>
      <c r="R112" s="43"/>
      <c r="S112" s="43"/>
      <c r="T112" s="71"/>
      <c r="AT112" s="25" t="s">
        <v>417</v>
      </c>
      <c r="AU112" s="25" t="s">
        <v>80</v>
      </c>
    </row>
    <row r="113" spans="2:65" s="1" customFormat="1" ht="22.5" customHeight="1">
      <c r="B113" s="182"/>
      <c r="C113" s="230" t="s">
        <v>112</v>
      </c>
      <c r="D113" s="230" t="s">
        <v>269</v>
      </c>
      <c r="E113" s="231" t="s">
        <v>2362</v>
      </c>
      <c r="F113" s="232" t="s">
        <v>2363</v>
      </c>
      <c r="G113" s="233" t="s">
        <v>2359</v>
      </c>
      <c r="H113" s="234">
        <v>1</v>
      </c>
      <c r="I113" s="235"/>
      <c r="J113" s="236">
        <f>ROUND(I113*H113,2)</f>
        <v>0</v>
      </c>
      <c r="K113" s="232" t="s">
        <v>5</v>
      </c>
      <c r="L113" s="237"/>
      <c r="M113" s="238" t="s">
        <v>5</v>
      </c>
      <c r="N113" s="239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395</v>
      </c>
      <c r="AT113" s="25" t="s">
        <v>269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126</v>
      </c>
      <c r="BM113" s="25" t="s">
        <v>2364</v>
      </c>
    </row>
    <row r="114" spans="2:65" s="1" customFormat="1" ht="27">
      <c r="B114" s="42"/>
      <c r="D114" s="221" t="s">
        <v>417</v>
      </c>
      <c r="F114" s="252" t="s">
        <v>2365</v>
      </c>
      <c r="I114" s="244"/>
      <c r="L114" s="42"/>
      <c r="M114" s="245"/>
      <c r="N114" s="43"/>
      <c r="O114" s="43"/>
      <c r="P114" s="43"/>
      <c r="Q114" s="43"/>
      <c r="R114" s="43"/>
      <c r="S114" s="43"/>
      <c r="T114" s="71"/>
      <c r="AT114" s="25" t="s">
        <v>417</v>
      </c>
      <c r="AU114" s="25" t="s">
        <v>80</v>
      </c>
    </row>
    <row r="115" spans="2:65" s="1" customFormat="1" ht="31.5" customHeight="1">
      <c r="B115" s="182"/>
      <c r="C115" s="230" t="s">
        <v>115</v>
      </c>
      <c r="D115" s="230" t="s">
        <v>269</v>
      </c>
      <c r="E115" s="231" t="s">
        <v>2366</v>
      </c>
      <c r="F115" s="232" t="s">
        <v>2367</v>
      </c>
      <c r="G115" s="233" t="s">
        <v>410</v>
      </c>
      <c r="H115" s="234">
        <v>1</v>
      </c>
      <c r="I115" s="235"/>
      <c r="J115" s="236">
        <f>ROUND(I115*H115,2)</f>
        <v>0</v>
      </c>
      <c r="K115" s="232" t="s">
        <v>5</v>
      </c>
      <c r="L115" s="237"/>
      <c r="M115" s="238" t="s">
        <v>5</v>
      </c>
      <c r="N115" s="239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395</v>
      </c>
      <c r="AT115" s="25" t="s">
        <v>269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126</v>
      </c>
      <c r="BM115" s="25" t="s">
        <v>2368</v>
      </c>
    </row>
    <row r="116" spans="2:65" s="1" customFormat="1" ht="27">
      <c r="B116" s="42"/>
      <c r="D116" s="221" t="s">
        <v>417</v>
      </c>
      <c r="F116" s="252" t="s">
        <v>2369</v>
      </c>
      <c r="I116" s="244"/>
      <c r="L116" s="42"/>
      <c r="M116" s="245"/>
      <c r="N116" s="43"/>
      <c r="O116" s="43"/>
      <c r="P116" s="43"/>
      <c r="Q116" s="43"/>
      <c r="R116" s="43"/>
      <c r="S116" s="43"/>
      <c r="T116" s="71"/>
      <c r="AT116" s="25" t="s">
        <v>417</v>
      </c>
      <c r="AU116" s="25" t="s">
        <v>80</v>
      </c>
    </row>
    <row r="117" spans="2:65" s="1" customFormat="1" ht="22.5" customHeight="1">
      <c r="B117" s="182"/>
      <c r="C117" s="183" t="s">
        <v>118</v>
      </c>
      <c r="D117" s="183" t="s">
        <v>189</v>
      </c>
      <c r="E117" s="184" t="s">
        <v>2370</v>
      </c>
      <c r="F117" s="185" t="s">
        <v>2371</v>
      </c>
      <c r="G117" s="186" t="s">
        <v>410</v>
      </c>
      <c r="H117" s="187">
        <v>6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126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126</v>
      </c>
      <c r="BM117" s="25" t="s">
        <v>2372</v>
      </c>
    </row>
    <row r="118" spans="2:65" s="1" customFormat="1" ht="54">
      <c r="B118" s="42"/>
      <c r="D118" s="221" t="s">
        <v>417</v>
      </c>
      <c r="F118" s="252" t="s">
        <v>2373</v>
      </c>
      <c r="I118" s="244"/>
      <c r="L118" s="42"/>
      <c r="M118" s="245"/>
      <c r="N118" s="43"/>
      <c r="O118" s="43"/>
      <c r="P118" s="43"/>
      <c r="Q118" s="43"/>
      <c r="R118" s="43"/>
      <c r="S118" s="43"/>
      <c r="T118" s="71"/>
      <c r="AT118" s="25" t="s">
        <v>417</v>
      </c>
      <c r="AU118" s="25" t="s">
        <v>80</v>
      </c>
    </row>
    <row r="119" spans="2:65" s="1" customFormat="1" ht="22.5" customHeight="1">
      <c r="B119" s="182"/>
      <c r="C119" s="183" t="s">
        <v>121</v>
      </c>
      <c r="D119" s="183" t="s">
        <v>189</v>
      </c>
      <c r="E119" s="184" t="s">
        <v>2374</v>
      </c>
      <c r="F119" s="185" t="s">
        <v>2375</v>
      </c>
      <c r="G119" s="186" t="s">
        <v>410</v>
      </c>
      <c r="H119" s="187">
        <v>4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126</v>
      </c>
      <c r="AT119" s="25" t="s">
        <v>189</v>
      </c>
      <c r="AU119" s="25" t="s">
        <v>80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126</v>
      </c>
      <c r="BM119" s="25" t="s">
        <v>2376</v>
      </c>
    </row>
    <row r="120" spans="2:65" s="1" customFormat="1" ht="27">
      <c r="B120" s="42"/>
      <c r="D120" s="221" t="s">
        <v>417</v>
      </c>
      <c r="F120" s="252" t="s">
        <v>2377</v>
      </c>
      <c r="I120" s="244"/>
      <c r="L120" s="42"/>
      <c r="M120" s="245"/>
      <c r="N120" s="43"/>
      <c r="O120" s="43"/>
      <c r="P120" s="43"/>
      <c r="Q120" s="43"/>
      <c r="R120" s="43"/>
      <c r="S120" s="43"/>
      <c r="T120" s="71"/>
      <c r="AT120" s="25" t="s">
        <v>417</v>
      </c>
      <c r="AU120" s="25" t="s">
        <v>80</v>
      </c>
    </row>
    <row r="121" spans="2:65" s="1" customFormat="1" ht="22.5" customHeight="1">
      <c r="B121" s="182"/>
      <c r="C121" s="183" t="s">
        <v>11</v>
      </c>
      <c r="D121" s="183" t="s">
        <v>189</v>
      </c>
      <c r="E121" s="184" t="s">
        <v>2378</v>
      </c>
      <c r="F121" s="185" t="s">
        <v>2379</v>
      </c>
      <c r="G121" s="186" t="s">
        <v>410</v>
      </c>
      <c r="H121" s="187">
        <v>2</v>
      </c>
      <c r="I121" s="188"/>
      <c r="J121" s="189">
        <f>ROUND(I121*H121,2)</f>
        <v>0</v>
      </c>
      <c r="K121" s="185" t="s">
        <v>5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126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126</v>
      </c>
      <c r="BM121" s="25" t="s">
        <v>2380</v>
      </c>
    </row>
    <row r="122" spans="2:65" s="1" customFormat="1" ht="27">
      <c r="B122" s="42"/>
      <c r="D122" s="221" t="s">
        <v>417</v>
      </c>
      <c r="F122" s="252" t="s">
        <v>2381</v>
      </c>
      <c r="I122" s="244"/>
      <c r="L122" s="42"/>
      <c r="M122" s="245"/>
      <c r="N122" s="43"/>
      <c r="O122" s="43"/>
      <c r="P122" s="43"/>
      <c r="Q122" s="43"/>
      <c r="R122" s="43"/>
      <c r="S122" s="43"/>
      <c r="T122" s="71"/>
      <c r="AT122" s="25" t="s">
        <v>417</v>
      </c>
      <c r="AU122" s="25" t="s">
        <v>80</v>
      </c>
    </row>
    <row r="123" spans="2:65" s="1" customFormat="1" ht="22.5" customHeight="1">
      <c r="B123" s="182"/>
      <c r="C123" s="183" t="s">
        <v>126</v>
      </c>
      <c r="D123" s="183" t="s">
        <v>189</v>
      </c>
      <c r="E123" s="184" t="s">
        <v>2382</v>
      </c>
      <c r="F123" s="185" t="s">
        <v>2383</v>
      </c>
      <c r="G123" s="186" t="s">
        <v>305</v>
      </c>
      <c r="H123" s="187">
        <v>69.5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2384</v>
      </c>
    </row>
    <row r="124" spans="2:65" s="1" customFormat="1" ht="22.5" customHeight="1">
      <c r="B124" s="182"/>
      <c r="C124" s="183" t="s">
        <v>296</v>
      </c>
      <c r="D124" s="183" t="s">
        <v>189</v>
      </c>
      <c r="E124" s="184" t="s">
        <v>2385</v>
      </c>
      <c r="F124" s="185" t="s">
        <v>2386</v>
      </c>
      <c r="G124" s="186" t="s">
        <v>258</v>
      </c>
      <c r="H124" s="187">
        <v>7.3999999999999996E-2</v>
      </c>
      <c r="I124" s="188"/>
      <c r="J124" s="189">
        <f>ROUND(I124*H124,2)</f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5" t="s">
        <v>126</v>
      </c>
      <c r="AT124" s="25" t="s">
        <v>189</v>
      </c>
      <c r="AU124" s="25" t="s">
        <v>80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126</v>
      </c>
      <c r="BM124" s="25" t="s">
        <v>2387</v>
      </c>
    </row>
    <row r="125" spans="2:65" s="11" customFormat="1" ht="29.85" customHeight="1">
      <c r="B125" s="168"/>
      <c r="D125" s="179" t="s">
        <v>72</v>
      </c>
      <c r="E125" s="180" t="s">
        <v>2388</v>
      </c>
      <c r="F125" s="180" t="s">
        <v>2389</v>
      </c>
      <c r="I125" s="171"/>
      <c r="J125" s="181">
        <f>BK125</f>
        <v>0</v>
      </c>
      <c r="L125" s="168"/>
      <c r="M125" s="173"/>
      <c r="N125" s="174"/>
      <c r="O125" s="174"/>
      <c r="P125" s="175">
        <f>SUM(P126:P135)</f>
        <v>0</v>
      </c>
      <c r="Q125" s="174"/>
      <c r="R125" s="175">
        <f>SUM(R126:R135)</f>
        <v>0</v>
      </c>
      <c r="S125" s="174"/>
      <c r="T125" s="176">
        <f>SUM(T126:T135)</f>
        <v>0</v>
      </c>
      <c r="AR125" s="169" t="s">
        <v>24</v>
      </c>
      <c r="AT125" s="177" t="s">
        <v>72</v>
      </c>
      <c r="AU125" s="177" t="s">
        <v>24</v>
      </c>
      <c r="AY125" s="169" t="s">
        <v>187</v>
      </c>
      <c r="BK125" s="178">
        <f>SUM(BK126:BK135)</f>
        <v>0</v>
      </c>
    </row>
    <row r="126" spans="2:65" s="1" customFormat="1" ht="22.5" customHeight="1">
      <c r="B126" s="182"/>
      <c r="C126" s="183" t="s">
        <v>302</v>
      </c>
      <c r="D126" s="183" t="s">
        <v>189</v>
      </c>
      <c r="E126" s="184" t="s">
        <v>2390</v>
      </c>
      <c r="F126" s="185" t="s">
        <v>2391</v>
      </c>
      <c r="G126" s="186" t="s">
        <v>305</v>
      </c>
      <c r="H126" s="187">
        <v>50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80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2392</v>
      </c>
    </row>
    <row r="127" spans="2:65" s="1" customFormat="1" ht="40.5">
      <c r="B127" s="42"/>
      <c r="D127" s="221" t="s">
        <v>417</v>
      </c>
      <c r="F127" s="252" t="s">
        <v>2393</v>
      </c>
      <c r="I127" s="244"/>
      <c r="L127" s="42"/>
      <c r="M127" s="245"/>
      <c r="N127" s="43"/>
      <c r="O127" s="43"/>
      <c r="P127" s="43"/>
      <c r="Q127" s="43"/>
      <c r="R127" s="43"/>
      <c r="S127" s="43"/>
      <c r="T127" s="71"/>
      <c r="AT127" s="25" t="s">
        <v>417</v>
      </c>
      <c r="AU127" s="25" t="s">
        <v>80</v>
      </c>
    </row>
    <row r="128" spans="2:65" s="1" customFormat="1" ht="31.5" customHeight="1">
      <c r="B128" s="182"/>
      <c r="C128" s="183" t="s">
        <v>309</v>
      </c>
      <c r="D128" s="183" t="s">
        <v>189</v>
      </c>
      <c r="E128" s="184" t="s">
        <v>2394</v>
      </c>
      <c r="F128" s="185" t="s">
        <v>2395</v>
      </c>
      <c r="G128" s="186" t="s">
        <v>305</v>
      </c>
      <c r="H128" s="187">
        <v>50</v>
      </c>
      <c r="I128" s="188"/>
      <c r="J128" s="189">
        <f>ROUND(I128*H128,2)</f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5" t="s">
        <v>194</v>
      </c>
      <c r="AT128" s="25" t="s">
        <v>189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194</v>
      </c>
      <c r="BM128" s="25" t="s">
        <v>2396</v>
      </c>
    </row>
    <row r="129" spans="2:65" s="1" customFormat="1" ht="40.5">
      <c r="B129" s="42"/>
      <c r="D129" s="221" t="s">
        <v>417</v>
      </c>
      <c r="F129" s="252" t="s">
        <v>2393</v>
      </c>
      <c r="I129" s="244"/>
      <c r="L129" s="42"/>
      <c r="M129" s="245"/>
      <c r="N129" s="43"/>
      <c r="O129" s="43"/>
      <c r="P129" s="43"/>
      <c r="Q129" s="43"/>
      <c r="R129" s="43"/>
      <c r="S129" s="43"/>
      <c r="T129" s="71"/>
      <c r="AT129" s="25" t="s">
        <v>417</v>
      </c>
      <c r="AU129" s="25" t="s">
        <v>80</v>
      </c>
    </row>
    <row r="130" spans="2:65" s="1" customFormat="1" ht="22.5" customHeight="1">
      <c r="B130" s="182"/>
      <c r="C130" s="183" t="s">
        <v>317</v>
      </c>
      <c r="D130" s="183" t="s">
        <v>189</v>
      </c>
      <c r="E130" s="184" t="s">
        <v>2345</v>
      </c>
      <c r="F130" s="185" t="s">
        <v>2346</v>
      </c>
      <c r="G130" s="186" t="s">
        <v>410</v>
      </c>
      <c r="H130" s="187">
        <v>8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2397</v>
      </c>
    </row>
    <row r="131" spans="2:65" s="1" customFormat="1" ht="40.5">
      <c r="B131" s="42"/>
      <c r="D131" s="221" t="s">
        <v>417</v>
      </c>
      <c r="F131" s="252" t="s">
        <v>2398</v>
      </c>
      <c r="I131" s="244"/>
      <c r="L131" s="42"/>
      <c r="M131" s="245"/>
      <c r="N131" s="43"/>
      <c r="O131" s="43"/>
      <c r="P131" s="43"/>
      <c r="Q131" s="43"/>
      <c r="R131" s="43"/>
      <c r="S131" s="43"/>
      <c r="T131" s="71"/>
      <c r="AT131" s="25" t="s">
        <v>417</v>
      </c>
      <c r="AU131" s="25" t="s">
        <v>80</v>
      </c>
    </row>
    <row r="132" spans="2:65" s="1" customFormat="1" ht="31.5" customHeight="1">
      <c r="B132" s="182"/>
      <c r="C132" s="230" t="s">
        <v>10</v>
      </c>
      <c r="D132" s="230" t="s">
        <v>269</v>
      </c>
      <c r="E132" s="231" t="s">
        <v>2399</v>
      </c>
      <c r="F132" s="232" t="s">
        <v>2400</v>
      </c>
      <c r="G132" s="233" t="s">
        <v>410</v>
      </c>
      <c r="H132" s="234">
        <v>3</v>
      </c>
      <c r="I132" s="235"/>
      <c r="J132" s="236">
        <f>ROUND(I132*H132,2)</f>
        <v>0</v>
      </c>
      <c r="K132" s="232" t="s">
        <v>5</v>
      </c>
      <c r="L132" s="237"/>
      <c r="M132" s="238" t="s">
        <v>5</v>
      </c>
      <c r="N132" s="239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240</v>
      </c>
      <c r="AT132" s="25" t="s">
        <v>269</v>
      </c>
      <c r="AU132" s="25" t="s">
        <v>80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2401</v>
      </c>
    </row>
    <row r="133" spans="2:65" s="1" customFormat="1" ht="27">
      <c r="B133" s="42"/>
      <c r="D133" s="221" t="s">
        <v>417</v>
      </c>
      <c r="F133" s="252" t="s">
        <v>2402</v>
      </c>
      <c r="I133" s="244"/>
      <c r="L133" s="42"/>
      <c r="M133" s="245"/>
      <c r="N133" s="43"/>
      <c r="O133" s="43"/>
      <c r="P133" s="43"/>
      <c r="Q133" s="43"/>
      <c r="R133" s="43"/>
      <c r="S133" s="43"/>
      <c r="T133" s="71"/>
      <c r="AT133" s="25" t="s">
        <v>417</v>
      </c>
      <c r="AU133" s="25" t="s">
        <v>80</v>
      </c>
    </row>
    <row r="134" spans="2:65" s="1" customFormat="1" ht="22.5" customHeight="1">
      <c r="B134" s="182"/>
      <c r="C134" s="183" t="s">
        <v>329</v>
      </c>
      <c r="D134" s="183" t="s">
        <v>189</v>
      </c>
      <c r="E134" s="184" t="s">
        <v>2382</v>
      </c>
      <c r="F134" s="185" t="s">
        <v>2383</v>
      </c>
      <c r="G134" s="186" t="s">
        <v>305</v>
      </c>
      <c r="H134" s="187">
        <v>50</v>
      </c>
      <c r="I134" s="188"/>
      <c r="J134" s="189">
        <f>ROUND(I134*H134,2)</f>
        <v>0</v>
      </c>
      <c r="K134" s="185" t="s">
        <v>5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2403</v>
      </c>
    </row>
    <row r="135" spans="2:65" s="1" customFormat="1" ht="22.5" customHeight="1">
      <c r="B135" s="182"/>
      <c r="C135" s="183" t="s">
        <v>337</v>
      </c>
      <c r="D135" s="183" t="s">
        <v>189</v>
      </c>
      <c r="E135" s="184" t="s">
        <v>2404</v>
      </c>
      <c r="F135" s="185" t="s">
        <v>2386</v>
      </c>
      <c r="G135" s="186" t="s">
        <v>258</v>
      </c>
      <c r="H135" s="187">
        <v>7.3999999999999996E-2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2405</v>
      </c>
    </row>
    <row r="136" spans="2:65" s="11" customFormat="1" ht="29.85" customHeight="1">
      <c r="B136" s="168"/>
      <c r="D136" s="179" t="s">
        <v>72</v>
      </c>
      <c r="E136" s="180" t="s">
        <v>2406</v>
      </c>
      <c r="F136" s="180" t="s">
        <v>2407</v>
      </c>
      <c r="I136" s="171"/>
      <c r="J136" s="181">
        <f>BK136</f>
        <v>0</v>
      </c>
      <c r="L136" s="168"/>
      <c r="M136" s="173"/>
      <c r="N136" s="174"/>
      <c r="O136" s="174"/>
      <c r="P136" s="175">
        <f>SUM(P137:P182)</f>
        <v>0</v>
      </c>
      <c r="Q136" s="174"/>
      <c r="R136" s="175">
        <f>SUM(R137:R182)</f>
        <v>0</v>
      </c>
      <c r="S136" s="174"/>
      <c r="T136" s="176">
        <f>SUM(T137:T182)</f>
        <v>0</v>
      </c>
      <c r="AR136" s="169" t="s">
        <v>80</v>
      </c>
      <c r="AT136" s="177" t="s">
        <v>72</v>
      </c>
      <c r="AU136" s="177" t="s">
        <v>24</v>
      </c>
      <c r="AY136" s="169" t="s">
        <v>187</v>
      </c>
      <c r="BK136" s="178">
        <f>SUM(BK137:BK182)</f>
        <v>0</v>
      </c>
    </row>
    <row r="137" spans="2:65" s="1" customFormat="1" ht="22.5" customHeight="1">
      <c r="B137" s="182"/>
      <c r="C137" s="183" t="s">
        <v>344</v>
      </c>
      <c r="D137" s="183" t="s">
        <v>189</v>
      </c>
      <c r="E137" s="184" t="s">
        <v>2408</v>
      </c>
      <c r="F137" s="185" t="s">
        <v>2409</v>
      </c>
      <c r="G137" s="186" t="s">
        <v>305</v>
      </c>
      <c r="H137" s="187">
        <v>37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126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2410</v>
      </c>
    </row>
    <row r="138" spans="2:65" s="1" customFormat="1" ht="27">
      <c r="B138" s="42"/>
      <c r="D138" s="221" t="s">
        <v>417</v>
      </c>
      <c r="F138" s="252" t="s">
        <v>2411</v>
      </c>
      <c r="I138" s="244"/>
      <c r="L138" s="42"/>
      <c r="M138" s="245"/>
      <c r="N138" s="43"/>
      <c r="O138" s="43"/>
      <c r="P138" s="43"/>
      <c r="Q138" s="43"/>
      <c r="R138" s="43"/>
      <c r="S138" s="43"/>
      <c r="T138" s="71"/>
      <c r="AT138" s="25" t="s">
        <v>417</v>
      </c>
      <c r="AU138" s="25" t="s">
        <v>80</v>
      </c>
    </row>
    <row r="139" spans="2:65" s="1" customFormat="1" ht="22.5" customHeight="1">
      <c r="B139" s="182"/>
      <c r="C139" s="183" t="s">
        <v>308</v>
      </c>
      <c r="D139" s="183" t="s">
        <v>189</v>
      </c>
      <c r="E139" s="184" t="s">
        <v>2412</v>
      </c>
      <c r="F139" s="185" t="s">
        <v>2413</v>
      </c>
      <c r="G139" s="186" t="s">
        <v>305</v>
      </c>
      <c r="H139" s="187">
        <v>19</v>
      </c>
      <c r="I139" s="188"/>
      <c r="J139" s="189">
        <f>ROUND(I139*H139,2)</f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2414</v>
      </c>
    </row>
    <row r="140" spans="2:65" s="1" customFormat="1" ht="27">
      <c r="B140" s="42"/>
      <c r="D140" s="221" t="s">
        <v>417</v>
      </c>
      <c r="F140" s="252" t="s">
        <v>2411</v>
      </c>
      <c r="I140" s="244"/>
      <c r="L140" s="42"/>
      <c r="M140" s="245"/>
      <c r="N140" s="43"/>
      <c r="O140" s="43"/>
      <c r="P140" s="43"/>
      <c r="Q140" s="43"/>
      <c r="R140" s="43"/>
      <c r="S140" s="43"/>
      <c r="T140" s="71"/>
      <c r="AT140" s="25" t="s">
        <v>417</v>
      </c>
      <c r="AU140" s="25" t="s">
        <v>80</v>
      </c>
    </row>
    <row r="141" spans="2:65" s="1" customFormat="1" ht="22.5" customHeight="1">
      <c r="B141" s="182"/>
      <c r="C141" s="183" t="s">
        <v>359</v>
      </c>
      <c r="D141" s="183" t="s">
        <v>189</v>
      </c>
      <c r="E141" s="184" t="s">
        <v>2415</v>
      </c>
      <c r="F141" s="185" t="s">
        <v>2416</v>
      </c>
      <c r="G141" s="186" t="s">
        <v>305</v>
      </c>
      <c r="H141" s="187">
        <v>14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126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126</v>
      </c>
      <c r="BM141" s="25" t="s">
        <v>2417</v>
      </c>
    </row>
    <row r="142" spans="2:65" s="1" customFormat="1" ht="27">
      <c r="B142" s="42"/>
      <c r="D142" s="221" t="s">
        <v>417</v>
      </c>
      <c r="F142" s="252" t="s">
        <v>2411</v>
      </c>
      <c r="I142" s="244"/>
      <c r="L142" s="42"/>
      <c r="M142" s="245"/>
      <c r="N142" s="43"/>
      <c r="O142" s="43"/>
      <c r="P142" s="43"/>
      <c r="Q142" s="43"/>
      <c r="R142" s="43"/>
      <c r="S142" s="43"/>
      <c r="T142" s="71"/>
      <c r="AT142" s="25" t="s">
        <v>417</v>
      </c>
      <c r="AU142" s="25" t="s">
        <v>80</v>
      </c>
    </row>
    <row r="143" spans="2:65" s="1" customFormat="1" ht="31.5" customHeight="1">
      <c r="B143" s="182"/>
      <c r="C143" s="183" t="s">
        <v>365</v>
      </c>
      <c r="D143" s="183" t="s">
        <v>189</v>
      </c>
      <c r="E143" s="184" t="s">
        <v>2418</v>
      </c>
      <c r="F143" s="185" t="s">
        <v>2419</v>
      </c>
      <c r="G143" s="186" t="s">
        <v>305</v>
      </c>
      <c r="H143" s="187">
        <v>37</v>
      </c>
      <c r="I143" s="188"/>
      <c r="J143" s="189">
        <f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126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126</v>
      </c>
      <c r="BM143" s="25" t="s">
        <v>2420</v>
      </c>
    </row>
    <row r="144" spans="2:65" s="1" customFormat="1" ht="27">
      <c r="B144" s="42"/>
      <c r="D144" s="221" t="s">
        <v>417</v>
      </c>
      <c r="F144" s="252" t="s">
        <v>2421</v>
      </c>
      <c r="I144" s="244"/>
      <c r="L144" s="42"/>
      <c r="M144" s="245"/>
      <c r="N144" s="43"/>
      <c r="O144" s="43"/>
      <c r="P144" s="43"/>
      <c r="Q144" s="43"/>
      <c r="R144" s="43"/>
      <c r="S144" s="43"/>
      <c r="T144" s="71"/>
      <c r="AT144" s="25" t="s">
        <v>417</v>
      </c>
      <c r="AU144" s="25" t="s">
        <v>80</v>
      </c>
    </row>
    <row r="145" spans="2:65" s="1" customFormat="1" ht="31.5" customHeight="1">
      <c r="B145" s="182"/>
      <c r="C145" s="183" t="s">
        <v>372</v>
      </c>
      <c r="D145" s="183" t="s">
        <v>189</v>
      </c>
      <c r="E145" s="184" t="s">
        <v>2422</v>
      </c>
      <c r="F145" s="185" t="s">
        <v>2423</v>
      </c>
      <c r="G145" s="186" t="s">
        <v>305</v>
      </c>
      <c r="H145" s="187">
        <v>19</v>
      </c>
      <c r="I145" s="188"/>
      <c r="J145" s="189">
        <f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126</v>
      </c>
      <c r="AT145" s="25" t="s">
        <v>189</v>
      </c>
      <c r="AU145" s="25" t="s">
        <v>80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126</v>
      </c>
      <c r="BM145" s="25" t="s">
        <v>2424</v>
      </c>
    </row>
    <row r="146" spans="2:65" s="1" customFormat="1" ht="27">
      <c r="B146" s="42"/>
      <c r="D146" s="221" t="s">
        <v>417</v>
      </c>
      <c r="F146" s="252" t="s">
        <v>2425</v>
      </c>
      <c r="I146" s="244"/>
      <c r="L146" s="42"/>
      <c r="M146" s="245"/>
      <c r="N146" s="43"/>
      <c r="O146" s="43"/>
      <c r="P146" s="43"/>
      <c r="Q146" s="43"/>
      <c r="R146" s="43"/>
      <c r="S146" s="43"/>
      <c r="T146" s="71"/>
      <c r="AT146" s="25" t="s">
        <v>417</v>
      </c>
      <c r="AU146" s="25" t="s">
        <v>80</v>
      </c>
    </row>
    <row r="147" spans="2:65" s="1" customFormat="1" ht="31.5" customHeight="1">
      <c r="B147" s="182"/>
      <c r="C147" s="183" t="s">
        <v>379</v>
      </c>
      <c r="D147" s="183" t="s">
        <v>189</v>
      </c>
      <c r="E147" s="184" t="s">
        <v>2394</v>
      </c>
      <c r="F147" s="185" t="s">
        <v>2395</v>
      </c>
      <c r="G147" s="186" t="s">
        <v>305</v>
      </c>
      <c r="H147" s="187">
        <v>14</v>
      </c>
      <c r="I147" s="188"/>
      <c r="J147" s="189">
        <f>ROUND(I147*H147,2)</f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126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126</v>
      </c>
      <c r="BM147" s="25" t="s">
        <v>2426</v>
      </c>
    </row>
    <row r="148" spans="2:65" s="1" customFormat="1" ht="27">
      <c r="B148" s="42"/>
      <c r="D148" s="221" t="s">
        <v>417</v>
      </c>
      <c r="F148" s="252" t="s">
        <v>2425</v>
      </c>
      <c r="I148" s="244"/>
      <c r="L148" s="42"/>
      <c r="M148" s="245"/>
      <c r="N148" s="43"/>
      <c r="O148" s="43"/>
      <c r="P148" s="43"/>
      <c r="Q148" s="43"/>
      <c r="R148" s="43"/>
      <c r="S148" s="43"/>
      <c r="T148" s="71"/>
      <c r="AT148" s="25" t="s">
        <v>417</v>
      </c>
      <c r="AU148" s="25" t="s">
        <v>80</v>
      </c>
    </row>
    <row r="149" spans="2:65" s="1" customFormat="1" ht="22.5" customHeight="1">
      <c r="B149" s="182"/>
      <c r="C149" s="183" t="s">
        <v>384</v>
      </c>
      <c r="D149" s="183" t="s">
        <v>189</v>
      </c>
      <c r="E149" s="184" t="s">
        <v>2427</v>
      </c>
      <c r="F149" s="185" t="s">
        <v>2428</v>
      </c>
      <c r="G149" s="186" t="s">
        <v>410</v>
      </c>
      <c r="H149" s="187">
        <v>13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126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2429</v>
      </c>
    </row>
    <row r="150" spans="2:65" s="1" customFormat="1" ht="67.5">
      <c r="B150" s="42"/>
      <c r="D150" s="221" t="s">
        <v>417</v>
      </c>
      <c r="F150" s="252" t="s">
        <v>2430</v>
      </c>
      <c r="I150" s="244"/>
      <c r="L150" s="42"/>
      <c r="M150" s="245"/>
      <c r="N150" s="43"/>
      <c r="O150" s="43"/>
      <c r="P150" s="43"/>
      <c r="Q150" s="43"/>
      <c r="R150" s="43"/>
      <c r="S150" s="43"/>
      <c r="T150" s="71"/>
      <c r="AT150" s="25" t="s">
        <v>417</v>
      </c>
      <c r="AU150" s="25" t="s">
        <v>80</v>
      </c>
    </row>
    <row r="151" spans="2:65" s="1" customFormat="1" ht="22.5" customHeight="1">
      <c r="B151" s="182"/>
      <c r="C151" s="183" t="s">
        <v>390</v>
      </c>
      <c r="D151" s="183" t="s">
        <v>189</v>
      </c>
      <c r="E151" s="184" t="s">
        <v>2431</v>
      </c>
      <c r="F151" s="185" t="s">
        <v>2432</v>
      </c>
      <c r="G151" s="186" t="s">
        <v>2433</v>
      </c>
      <c r="H151" s="187">
        <v>1</v>
      </c>
      <c r="I151" s="188"/>
      <c r="J151" s="189">
        <f>ROUND(I151*H151,2)</f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126</v>
      </c>
      <c r="AT151" s="25" t="s">
        <v>189</v>
      </c>
      <c r="AU151" s="25" t="s">
        <v>80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126</v>
      </c>
      <c r="BM151" s="25" t="s">
        <v>2434</v>
      </c>
    </row>
    <row r="152" spans="2:65" s="1" customFormat="1" ht="27">
      <c r="B152" s="42"/>
      <c r="D152" s="221" t="s">
        <v>417</v>
      </c>
      <c r="F152" s="252" t="s">
        <v>2435</v>
      </c>
      <c r="I152" s="244"/>
      <c r="L152" s="42"/>
      <c r="M152" s="245"/>
      <c r="N152" s="43"/>
      <c r="O152" s="43"/>
      <c r="P152" s="43"/>
      <c r="Q152" s="43"/>
      <c r="R152" s="43"/>
      <c r="S152" s="43"/>
      <c r="T152" s="71"/>
      <c r="AT152" s="25" t="s">
        <v>417</v>
      </c>
      <c r="AU152" s="25" t="s">
        <v>80</v>
      </c>
    </row>
    <row r="153" spans="2:65" s="1" customFormat="1" ht="22.5" customHeight="1">
      <c r="B153" s="182"/>
      <c r="C153" s="183" t="s">
        <v>395</v>
      </c>
      <c r="D153" s="183" t="s">
        <v>189</v>
      </c>
      <c r="E153" s="184" t="s">
        <v>2436</v>
      </c>
      <c r="F153" s="185" t="s">
        <v>2437</v>
      </c>
      <c r="G153" s="186" t="s">
        <v>410</v>
      </c>
      <c r="H153" s="187">
        <v>3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126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2438</v>
      </c>
    </row>
    <row r="154" spans="2:65" s="1" customFormat="1" ht="40.5">
      <c r="B154" s="42"/>
      <c r="D154" s="221" t="s">
        <v>417</v>
      </c>
      <c r="F154" s="252" t="s">
        <v>2439</v>
      </c>
      <c r="I154" s="244"/>
      <c r="L154" s="42"/>
      <c r="M154" s="245"/>
      <c r="N154" s="43"/>
      <c r="O154" s="43"/>
      <c r="P154" s="43"/>
      <c r="Q154" s="43"/>
      <c r="R154" s="43"/>
      <c r="S154" s="43"/>
      <c r="T154" s="71"/>
      <c r="AT154" s="25" t="s">
        <v>417</v>
      </c>
      <c r="AU154" s="25" t="s">
        <v>80</v>
      </c>
    </row>
    <row r="155" spans="2:65" s="1" customFormat="1" ht="22.5" customHeight="1">
      <c r="B155" s="182"/>
      <c r="C155" s="183" t="s">
        <v>402</v>
      </c>
      <c r="D155" s="183" t="s">
        <v>189</v>
      </c>
      <c r="E155" s="184" t="s">
        <v>2440</v>
      </c>
      <c r="F155" s="185" t="s">
        <v>2441</v>
      </c>
      <c r="G155" s="186" t="s">
        <v>410</v>
      </c>
      <c r="H155" s="187">
        <v>3</v>
      </c>
      <c r="I155" s="188"/>
      <c r="J155" s="189">
        <f>ROUND(I155*H155,2)</f>
        <v>0</v>
      </c>
      <c r="K155" s="185" t="s">
        <v>5</v>
      </c>
      <c r="L155" s="42"/>
      <c r="M155" s="190" t="s">
        <v>5</v>
      </c>
      <c r="N155" s="191" t="s">
        <v>44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126</v>
      </c>
      <c r="AT155" s="25" t="s">
        <v>189</v>
      </c>
      <c r="AU155" s="25" t="s">
        <v>80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126</v>
      </c>
      <c r="BM155" s="25" t="s">
        <v>2442</v>
      </c>
    </row>
    <row r="156" spans="2:65" s="1" customFormat="1" ht="40.5">
      <c r="B156" s="42"/>
      <c r="D156" s="221" t="s">
        <v>417</v>
      </c>
      <c r="F156" s="252" t="s">
        <v>2443</v>
      </c>
      <c r="I156" s="244"/>
      <c r="L156" s="42"/>
      <c r="M156" s="245"/>
      <c r="N156" s="43"/>
      <c r="O156" s="43"/>
      <c r="P156" s="43"/>
      <c r="Q156" s="43"/>
      <c r="R156" s="43"/>
      <c r="S156" s="43"/>
      <c r="T156" s="71"/>
      <c r="AT156" s="25" t="s">
        <v>417</v>
      </c>
      <c r="AU156" s="25" t="s">
        <v>80</v>
      </c>
    </row>
    <row r="157" spans="2:65" s="1" customFormat="1" ht="22.5" customHeight="1">
      <c r="B157" s="182"/>
      <c r="C157" s="183" t="s">
        <v>407</v>
      </c>
      <c r="D157" s="183" t="s">
        <v>189</v>
      </c>
      <c r="E157" s="184" t="s">
        <v>2444</v>
      </c>
      <c r="F157" s="185" t="s">
        <v>2445</v>
      </c>
      <c r="G157" s="186" t="s">
        <v>410</v>
      </c>
      <c r="H157" s="187">
        <v>1</v>
      </c>
      <c r="I157" s="188"/>
      <c r="J157" s="189">
        <f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126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126</v>
      </c>
      <c r="BM157" s="25" t="s">
        <v>2446</v>
      </c>
    </row>
    <row r="158" spans="2:65" s="1" customFormat="1" ht="27">
      <c r="B158" s="42"/>
      <c r="D158" s="221" t="s">
        <v>417</v>
      </c>
      <c r="F158" s="252" t="s">
        <v>2447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65" s="1" customFormat="1" ht="22.5" customHeight="1">
      <c r="B159" s="182"/>
      <c r="C159" s="183" t="s">
        <v>413</v>
      </c>
      <c r="D159" s="183" t="s">
        <v>189</v>
      </c>
      <c r="E159" s="184" t="s">
        <v>2448</v>
      </c>
      <c r="F159" s="185" t="s">
        <v>2449</v>
      </c>
      <c r="G159" s="186" t="s">
        <v>410</v>
      </c>
      <c r="H159" s="187">
        <v>1</v>
      </c>
      <c r="I159" s="188"/>
      <c r="J159" s="189">
        <f>ROUND(I159*H159,2)</f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126</v>
      </c>
      <c r="BM159" s="25" t="s">
        <v>2450</v>
      </c>
    </row>
    <row r="160" spans="2:65" s="1" customFormat="1" ht="27">
      <c r="B160" s="42"/>
      <c r="D160" s="221" t="s">
        <v>417</v>
      </c>
      <c r="F160" s="252" t="s">
        <v>2451</v>
      </c>
      <c r="I160" s="244"/>
      <c r="L160" s="42"/>
      <c r="M160" s="245"/>
      <c r="N160" s="43"/>
      <c r="O160" s="43"/>
      <c r="P160" s="43"/>
      <c r="Q160" s="43"/>
      <c r="R160" s="43"/>
      <c r="S160" s="43"/>
      <c r="T160" s="71"/>
      <c r="AT160" s="25" t="s">
        <v>417</v>
      </c>
      <c r="AU160" s="25" t="s">
        <v>80</v>
      </c>
    </row>
    <row r="161" spans="2:65" s="1" customFormat="1" ht="22.5" customHeight="1">
      <c r="B161" s="182"/>
      <c r="C161" s="183" t="s">
        <v>420</v>
      </c>
      <c r="D161" s="183" t="s">
        <v>189</v>
      </c>
      <c r="E161" s="184" t="s">
        <v>2452</v>
      </c>
      <c r="F161" s="185" t="s">
        <v>2453</v>
      </c>
      <c r="G161" s="186" t="s">
        <v>410</v>
      </c>
      <c r="H161" s="187">
        <v>2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126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126</v>
      </c>
      <c r="BM161" s="25" t="s">
        <v>2454</v>
      </c>
    </row>
    <row r="162" spans="2:65" s="1" customFormat="1" ht="27">
      <c r="B162" s="42"/>
      <c r="D162" s="221" t="s">
        <v>417</v>
      </c>
      <c r="F162" s="252" t="s">
        <v>2455</v>
      </c>
      <c r="I162" s="244"/>
      <c r="L162" s="42"/>
      <c r="M162" s="245"/>
      <c r="N162" s="43"/>
      <c r="O162" s="43"/>
      <c r="P162" s="43"/>
      <c r="Q162" s="43"/>
      <c r="R162" s="43"/>
      <c r="S162" s="43"/>
      <c r="T162" s="71"/>
      <c r="AT162" s="25" t="s">
        <v>417</v>
      </c>
      <c r="AU162" s="25" t="s">
        <v>80</v>
      </c>
    </row>
    <row r="163" spans="2:65" s="1" customFormat="1" ht="22.5" customHeight="1">
      <c r="B163" s="182"/>
      <c r="C163" s="230" t="s">
        <v>425</v>
      </c>
      <c r="D163" s="230" t="s">
        <v>269</v>
      </c>
      <c r="E163" s="231" t="s">
        <v>2456</v>
      </c>
      <c r="F163" s="232" t="s">
        <v>2457</v>
      </c>
      <c r="G163" s="233" t="s">
        <v>410</v>
      </c>
      <c r="H163" s="234">
        <v>2</v>
      </c>
      <c r="I163" s="235"/>
      <c r="J163" s="236">
        <f>ROUND(I163*H163,2)</f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395</v>
      </c>
      <c r="AT163" s="25" t="s">
        <v>269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126</v>
      </c>
      <c r="BM163" s="25" t="s">
        <v>2458</v>
      </c>
    </row>
    <row r="164" spans="2:65" s="1" customFormat="1" ht="22.5" customHeight="1">
      <c r="B164" s="182"/>
      <c r="C164" s="183" t="s">
        <v>437</v>
      </c>
      <c r="D164" s="183" t="s">
        <v>189</v>
      </c>
      <c r="E164" s="184" t="s">
        <v>2459</v>
      </c>
      <c r="F164" s="185" t="s">
        <v>2460</v>
      </c>
      <c r="G164" s="186" t="s">
        <v>410</v>
      </c>
      <c r="H164" s="187">
        <v>1</v>
      </c>
      <c r="I164" s="188"/>
      <c r="J164" s="189">
        <f>ROUND(I164*H164,2)</f>
        <v>0</v>
      </c>
      <c r="K164" s="185" t="s">
        <v>5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2461</v>
      </c>
    </row>
    <row r="165" spans="2:65" s="1" customFormat="1" ht="27">
      <c r="B165" s="42"/>
      <c r="D165" s="221" t="s">
        <v>417</v>
      </c>
      <c r="F165" s="252" t="s">
        <v>2462</v>
      </c>
      <c r="I165" s="244"/>
      <c r="L165" s="42"/>
      <c r="M165" s="245"/>
      <c r="N165" s="43"/>
      <c r="O165" s="43"/>
      <c r="P165" s="43"/>
      <c r="Q165" s="43"/>
      <c r="R165" s="43"/>
      <c r="S165" s="43"/>
      <c r="T165" s="71"/>
      <c r="AT165" s="25" t="s">
        <v>417</v>
      </c>
      <c r="AU165" s="25" t="s">
        <v>80</v>
      </c>
    </row>
    <row r="166" spans="2:65" s="1" customFormat="1" ht="22.5" customHeight="1">
      <c r="B166" s="182"/>
      <c r="C166" s="230" t="s">
        <v>469</v>
      </c>
      <c r="D166" s="230" t="s">
        <v>269</v>
      </c>
      <c r="E166" s="231" t="s">
        <v>2463</v>
      </c>
      <c r="F166" s="232" t="s">
        <v>2464</v>
      </c>
      <c r="G166" s="233" t="s">
        <v>410</v>
      </c>
      <c r="H166" s="234">
        <v>1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5" t="s">
        <v>395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126</v>
      </c>
      <c r="BM166" s="25" t="s">
        <v>2465</v>
      </c>
    </row>
    <row r="167" spans="2:65" s="1" customFormat="1" ht="27">
      <c r="B167" s="42"/>
      <c r="D167" s="221" t="s">
        <v>417</v>
      </c>
      <c r="F167" s="252" t="s">
        <v>2466</v>
      </c>
      <c r="I167" s="244"/>
      <c r="L167" s="42"/>
      <c r="M167" s="245"/>
      <c r="N167" s="43"/>
      <c r="O167" s="43"/>
      <c r="P167" s="43"/>
      <c r="Q167" s="43"/>
      <c r="R167" s="43"/>
      <c r="S167" s="43"/>
      <c r="T167" s="71"/>
      <c r="AT167" s="25" t="s">
        <v>417</v>
      </c>
      <c r="AU167" s="25" t="s">
        <v>80</v>
      </c>
    </row>
    <row r="168" spans="2:65" s="1" customFormat="1" ht="22.5" customHeight="1">
      <c r="B168" s="182"/>
      <c r="C168" s="183" t="s">
        <v>474</v>
      </c>
      <c r="D168" s="183" t="s">
        <v>189</v>
      </c>
      <c r="E168" s="184" t="s">
        <v>2467</v>
      </c>
      <c r="F168" s="185" t="s">
        <v>2468</v>
      </c>
      <c r="G168" s="186" t="s">
        <v>410</v>
      </c>
      <c r="H168" s="187">
        <v>1</v>
      </c>
      <c r="I168" s="188"/>
      <c r="J168" s="189">
        <f>ROUND(I168*H168,2)</f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126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126</v>
      </c>
      <c r="BM168" s="25" t="s">
        <v>2469</v>
      </c>
    </row>
    <row r="169" spans="2:65" s="1" customFormat="1" ht="27">
      <c r="B169" s="42"/>
      <c r="D169" s="221" t="s">
        <v>417</v>
      </c>
      <c r="F169" s="252" t="s">
        <v>2470</v>
      </c>
      <c r="I169" s="244"/>
      <c r="L169" s="42"/>
      <c r="M169" s="245"/>
      <c r="N169" s="43"/>
      <c r="O169" s="43"/>
      <c r="P169" s="43"/>
      <c r="Q169" s="43"/>
      <c r="R169" s="43"/>
      <c r="S169" s="43"/>
      <c r="T169" s="71"/>
      <c r="AT169" s="25" t="s">
        <v>417</v>
      </c>
      <c r="AU169" s="25" t="s">
        <v>80</v>
      </c>
    </row>
    <row r="170" spans="2:65" s="1" customFormat="1" ht="31.5" customHeight="1">
      <c r="B170" s="182"/>
      <c r="C170" s="230" t="s">
        <v>488</v>
      </c>
      <c r="D170" s="230" t="s">
        <v>269</v>
      </c>
      <c r="E170" s="231" t="s">
        <v>2471</v>
      </c>
      <c r="F170" s="232" t="s">
        <v>2472</v>
      </c>
      <c r="G170" s="233" t="s">
        <v>410</v>
      </c>
      <c r="H170" s="234">
        <v>1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25" t="s">
        <v>395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126</v>
      </c>
      <c r="BM170" s="25" t="s">
        <v>2473</v>
      </c>
    </row>
    <row r="171" spans="2:65" s="1" customFormat="1" ht="27">
      <c r="B171" s="42"/>
      <c r="D171" s="221" t="s">
        <v>417</v>
      </c>
      <c r="F171" s="252" t="s">
        <v>2474</v>
      </c>
      <c r="I171" s="244"/>
      <c r="L171" s="42"/>
      <c r="M171" s="245"/>
      <c r="N171" s="43"/>
      <c r="O171" s="43"/>
      <c r="P171" s="43"/>
      <c r="Q171" s="43"/>
      <c r="R171" s="43"/>
      <c r="S171" s="43"/>
      <c r="T171" s="71"/>
      <c r="AT171" s="25" t="s">
        <v>417</v>
      </c>
      <c r="AU171" s="25" t="s">
        <v>80</v>
      </c>
    </row>
    <row r="172" spans="2:65" s="1" customFormat="1" ht="22.5" customHeight="1">
      <c r="B172" s="182"/>
      <c r="C172" s="183" t="s">
        <v>494</v>
      </c>
      <c r="D172" s="183" t="s">
        <v>189</v>
      </c>
      <c r="E172" s="184" t="s">
        <v>2475</v>
      </c>
      <c r="F172" s="185" t="s">
        <v>2476</v>
      </c>
      <c r="G172" s="186" t="s">
        <v>410</v>
      </c>
      <c r="H172" s="187">
        <v>1</v>
      </c>
      <c r="I172" s="188"/>
      <c r="J172" s="189">
        <f>ROUND(I172*H172,2)</f>
        <v>0</v>
      </c>
      <c r="K172" s="185" t="s">
        <v>5</v>
      </c>
      <c r="L172" s="42"/>
      <c r="M172" s="190" t="s">
        <v>5</v>
      </c>
      <c r="N172" s="191" t="s">
        <v>44</v>
      </c>
      <c r="O172" s="43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25" t="s">
        <v>126</v>
      </c>
      <c r="AT172" s="25" t="s">
        <v>189</v>
      </c>
      <c r="AU172" s="25" t="s">
        <v>80</v>
      </c>
      <c r="AY172" s="25" t="s">
        <v>187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25" t="s">
        <v>24</v>
      </c>
      <c r="BK172" s="194">
        <f>ROUND(I172*H172,2)</f>
        <v>0</v>
      </c>
      <c r="BL172" s="25" t="s">
        <v>126</v>
      </c>
      <c r="BM172" s="25" t="s">
        <v>2477</v>
      </c>
    </row>
    <row r="173" spans="2:65" s="1" customFormat="1" ht="27">
      <c r="B173" s="42"/>
      <c r="D173" s="221" t="s">
        <v>417</v>
      </c>
      <c r="F173" s="252" t="s">
        <v>2478</v>
      </c>
      <c r="I173" s="244"/>
      <c r="L173" s="42"/>
      <c r="M173" s="245"/>
      <c r="N173" s="43"/>
      <c r="O173" s="43"/>
      <c r="P173" s="43"/>
      <c r="Q173" s="43"/>
      <c r="R173" s="43"/>
      <c r="S173" s="43"/>
      <c r="T173" s="71"/>
      <c r="AT173" s="25" t="s">
        <v>417</v>
      </c>
      <c r="AU173" s="25" t="s">
        <v>80</v>
      </c>
    </row>
    <row r="174" spans="2:65" s="1" customFormat="1" ht="22.5" customHeight="1">
      <c r="B174" s="182"/>
      <c r="C174" s="230" t="s">
        <v>500</v>
      </c>
      <c r="D174" s="230" t="s">
        <v>269</v>
      </c>
      <c r="E174" s="231" t="s">
        <v>2479</v>
      </c>
      <c r="F174" s="232" t="s">
        <v>2480</v>
      </c>
      <c r="G174" s="233" t="s">
        <v>410</v>
      </c>
      <c r="H174" s="234">
        <v>1</v>
      </c>
      <c r="I174" s="235"/>
      <c r="J174" s="236">
        <f>ROUND(I174*H174,2)</f>
        <v>0</v>
      </c>
      <c r="K174" s="232" t="s">
        <v>5</v>
      </c>
      <c r="L174" s="237"/>
      <c r="M174" s="238" t="s">
        <v>5</v>
      </c>
      <c r="N174" s="239" t="s">
        <v>44</v>
      </c>
      <c r="O174" s="43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5" t="s">
        <v>395</v>
      </c>
      <c r="AT174" s="25" t="s">
        <v>269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126</v>
      </c>
      <c r="BM174" s="25" t="s">
        <v>2481</v>
      </c>
    </row>
    <row r="175" spans="2:65" s="1" customFormat="1" ht="27">
      <c r="B175" s="42"/>
      <c r="D175" s="221" t="s">
        <v>417</v>
      </c>
      <c r="F175" s="252" t="s">
        <v>2478</v>
      </c>
      <c r="I175" s="244"/>
      <c r="L175" s="42"/>
      <c r="M175" s="245"/>
      <c r="N175" s="43"/>
      <c r="O175" s="43"/>
      <c r="P175" s="43"/>
      <c r="Q175" s="43"/>
      <c r="R175" s="43"/>
      <c r="S175" s="43"/>
      <c r="T175" s="71"/>
      <c r="AT175" s="25" t="s">
        <v>417</v>
      </c>
      <c r="AU175" s="25" t="s">
        <v>80</v>
      </c>
    </row>
    <row r="176" spans="2:65" s="1" customFormat="1" ht="22.5" customHeight="1">
      <c r="B176" s="182"/>
      <c r="C176" s="183" t="s">
        <v>505</v>
      </c>
      <c r="D176" s="183" t="s">
        <v>189</v>
      </c>
      <c r="E176" s="184" t="s">
        <v>2482</v>
      </c>
      <c r="F176" s="185" t="s">
        <v>2483</v>
      </c>
      <c r="G176" s="186" t="s">
        <v>410</v>
      </c>
      <c r="H176" s="187">
        <v>1</v>
      </c>
      <c r="I176" s="188"/>
      <c r="J176" s="189">
        <f>ROUND(I176*H176,2)</f>
        <v>0</v>
      </c>
      <c r="K176" s="185" t="s">
        <v>5</v>
      </c>
      <c r="L176" s="42"/>
      <c r="M176" s="190" t="s">
        <v>5</v>
      </c>
      <c r="N176" s="191" t="s">
        <v>44</v>
      </c>
      <c r="O176" s="43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25" t="s">
        <v>126</v>
      </c>
      <c r="AT176" s="25" t="s">
        <v>189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126</v>
      </c>
      <c r="BM176" s="25" t="s">
        <v>2484</v>
      </c>
    </row>
    <row r="177" spans="2:65" s="1" customFormat="1" ht="27">
      <c r="B177" s="42"/>
      <c r="D177" s="221" t="s">
        <v>417</v>
      </c>
      <c r="F177" s="252" t="s">
        <v>2466</v>
      </c>
      <c r="I177" s="244"/>
      <c r="L177" s="42"/>
      <c r="M177" s="245"/>
      <c r="N177" s="43"/>
      <c r="O177" s="43"/>
      <c r="P177" s="43"/>
      <c r="Q177" s="43"/>
      <c r="R177" s="43"/>
      <c r="S177" s="43"/>
      <c r="T177" s="71"/>
      <c r="AT177" s="25" t="s">
        <v>417</v>
      </c>
      <c r="AU177" s="25" t="s">
        <v>80</v>
      </c>
    </row>
    <row r="178" spans="2:65" s="1" customFormat="1" ht="22.5" customHeight="1">
      <c r="B178" s="182"/>
      <c r="C178" s="230" t="s">
        <v>512</v>
      </c>
      <c r="D178" s="230" t="s">
        <v>269</v>
      </c>
      <c r="E178" s="231" t="s">
        <v>2485</v>
      </c>
      <c r="F178" s="232" t="s">
        <v>2486</v>
      </c>
      <c r="G178" s="233" t="s">
        <v>410</v>
      </c>
      <c r="H178" s="234">
        <v>6</v>
      </c>
      <c r="I178" s="235"/>
      <c r="J178" s="236">
        <f>ROUND(I178*H178,2)</f>
        <v>0</v>
      </c>
      <c r="K178" s="232" t="s">
        <v>5</v>
      </c>
      <c r="L178" s="237"/>
      <c r="M178" s="238" t="s">
        <v>5</v>
      </c>
      <c r="N178" s="239" t="s">
        <v>44</v>
      </c>
      <c r="O178" s="43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5" t="s">
        <v>395</v>
      </c>
      <c r="AT178" s="25" t="s">
        <v>269</v>
      </c>
      <c r="AU178" s="25" t="s">
        <v>80</v>
      </c>
      <c r="AY178" s="25" t="s">
        <v>187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5" t="s">
        <v>24</v>
      </c>
      <c r="BK178" s="194">
        <f>ROUND(I178*H178,2)</f>
        <v>0</v>
      </c>
      <c r="BL178" s="25" t="s">
        <v>126</v>
      </c>
      <c r="BM178" s="25" t="s">
        <v>2487</v>
      </c>
    </row>
    <row r="179" spans="2:65" s="1" customFormat="1" ht="40.5">
      <c r="B179" s="42"/>
      <c r="D179" s="221" t="s">
        <v>417</v>
      </c>
      <c r="F179" s="252" t="s">
        <v>2488</v>
      </c>
      <c r="I179" s="244"/>
      <c r="L179" s="42"/>
      <c r="M179" s="245"/>
      <c r="N179" s="43"/>
      <c r="O179" s="43"/>
      <c r="P179" s="43"/>
      <c r="Q179" s="43"/>
      <c r="R179" s="43"/>
      <c r="S179" s="43"/>
      <c r="T179" s="71"/>
      <c r="AT179" s="25" t="s">
        <v>417</v>
      </c>
      <c r="AU179" s="25" t="s">
        <v>80</v>
      </c>
    </row>
    <row r="180" spans="2:65" s="1" customFormat="1" ht="22.5" customHeight="1">
      <c r="B180" s="182"/>
      <c r="C180" s="183" t="s">
        <v>524</v>
      </c>
      <c r="D180" s="183" t="s">
        <v>189</v>
      </c>
      <c r="E180" s="184" t="s">
        <v>2489</v>
      </c>
      <c r="F180" s="185" t="s">
        <v>2490</v>
      </c>
      <c r="G180" s="186" t="s">
        <v>305</v>
      </c>
      <c r="H180" s="187">
        <v>70</v>
      </c>
      <c r="I180" s="188"/>
      <c r="J180" s="189">
        <f>ROUND(I180*H180,2)</f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126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126</v>
      </c>
      <c r="BM180" s="25" t="s">
        <v>2491</v>
      </c>
    </row>
    <row r="181" spans="2:65" s="1" customFormat="1" ht="22.5" customHeight="1">
      <c r="B181" s="182"/>
      <c r="C181" s="183" t="s">
        <v>530</v>
      </c>
      <c r="D181" s="183" t="s">
        <v>189</v>
      </c>
      <c r="E181" s="184" t="s">
        <v>2492</v>
      </c>
      <c r="F181" s="185" t="s">
        <v>2493</v>
      </c>
      <c r="G181" s="186" t="s">
        <v>305</v>
      </c>
      <c r="H181" s="187">
        <v>70</v>
      </c>
      <c r="I181" s="188"/>
      <c r="J181" s="189">
        <f>ROUND(I181*H181,2)</f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126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126</v>
      </c>
      <c r="BM181" s="25" t="s">
        <v>2494</v>
      </c>
    </row>
    <row r="182" spans="2:65" s="1" customFormat="1" ht="22.5" customHeight="1">
      <c r="B182" s="182"/>
      <c r="C182" s="183" t="s">
        <v>537</v>
      </c>
      <c r="D182" s="183" t="s">
        <v>189</v>
      </c>
      <c r="E182" s="184" t="s">
        <v>2495</v>
      </c>
      <c r="F182" s="185" t="s">
        <v>2496</v>
      </c>
      <c r="G182" s="186" t="s">
        <v>258</v>
      </c>
      <c r="H182" s="187">
        <v>0.109</v>
      </c>
      <c r="I182" s="188"/>
      <c r="J182" s="189">
        <f>ROUND(I182*H182,2)</f>
        <v>0</v>
      </c>
      <c r="K182" s="185" t="s">
        <v>5</v>
      </c>
      <c r="L182" s="42"/>
      <c r="M182" s="190" t="s">
        <v>5</v>
      </c>
      <c r="N182" s="191" t="s">
        <v>44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126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126</v>
      </c>
      <c r="BM182" s="25" t="s">
        <v>2497</v>
      </c>
    </row>
    <row r="183" spans="2:65" s="11" customFormat="1" ht="29.85" customHeight="1">
      <c r="B183" s="168"/>
      <c r="D183" s="179" t="s">
        <v>72</v>
      </c>
      <c r="E183" s="180" t="s">
        <v>2498</v>
      </c>
      <c r="F183" s="180" t="s">
        <v>2499</v>
      </c>
      <c r="I183" s="171"/>
      <c r="J183" s="181">
        <f>BK183</f>
        <v>0</v>
      </c>
      <c r="L183" s="168"/>
      <c r="M183" s="173"/>
      <c r="N183" s="174"/>
      <c r="O183" s="174"/>
      <c r="P183" s="175">
        <f>SUM(P184:P212)</f>
        <v>0</v>
      </c>
      <c r="Q183" s="174"/>
      <c r="R183" s="175">
        <f>SUM(R184:R212)</f>
        <v>0</v>
      </c>
      <c r="S183" s="174"/>
      <c r="T183" s="176">
        <f>SUM(T184:T212)</f>
        <v>0</v>
      </c>
      <c r="AR183" s="169" t="s">
        <v>80</v>
      </c>
      <c r="AT183" s="177" t="s">
        <v>72</v>
      </c>
      <c r="AU183" s="177" t="s">
        <v>24</v>
      </c>
      <c r="AY183" s="169" t="s">
        <v>187</v>
      </c>
      <c r="BK183" s="178">
        <f>SUM(BK184:BK212)</f>
        <v>0</v>
      </c>
    </row>
    <row r="184" spans="2:65" s="1" customFormat="1" ht="22.5" customHeight="1">
      <c r="B184" s="182"/>
      <c r="C184" s="183" t="s">
        <v>541</v>
      </c>
      <c r="D184" s="183" t="s">
        <v>189</v>
      </c>
      <c r="E184" s="184" t="s">
        <v>2500</v>
      </c>
      <c r="F184" s="185" t="s">
        <v>2501</v>
      </c>
      <c r="G184" s="186" t="s">
        <v>305</v>
      </c>
      <c r="H184" s="187">
        <v>1</v>
      </c>
      <c r="I184" s="188"/>
      <c r="J184" s="189">
        <f>ROUND(I184*H184,2)</f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25" t="s">
        <v>126</v>
      </c>
      <c r="AT184" s="25" t="s">
        <v>189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126</v>
      </c>
      <c r="BM184" s="25" t="s">
        <v>2502</v>
      </c>
    </row>
    <row r="185" spans="2:65" s="1" customFormat="1" ht="27">
      <c r="B185" s="42"/>
      <c r="D185" s="221" t="s">
        <v>417</v>
      </c>
      <c r="F185" s="252" t="s">
        <v>2503</v>
      </c>
      <c r="I185" s="244"/>
      <c r="L185" s="42"/>
      <c r="M185" s="245"/>
      <c r="N185" s="43"/>
      <c r="O185" s="43"/>
      <c r="P185" s="43"/>
      <c r="Q185" s="43"/>
      <c r="R185" s="43"/>
      <c r="S185" s="43"/>
      <c r="T185" s="71"/>
      <c r="AT185" s="25" t="s">
        <v>417</v>
      </c>
      <c r="AU185" s="25" t="s">
        <v>80</v>
      </c>
    </row>
    <row r="186" spans="2:65" s="1" customFormat="1" ht="22.5" customHeight="1">
      <c r="B186" s="182"/>
      <c r="C186" s="183" t="s">
        <v>552</v>
      </c>
      <c r="D186" s="183" t="s">
        <v>189</v>
      </c>
      <c r="E186" s="184" t="s">
        <v>2504</v>
      </c>
      <c r="F186" s="185" t="s">
        <v>2505</v>
      </c>
      <c r="G186" s="186" t="s">
        <v>305</v>
      </c>
      <c r="H186" s="187">
        <v>10</v>
      </c>
      <c r="I186" s="188"/>
      <c r="J186" s="189">
        <f>ROUND(I186*H186,2)</f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126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126</v>
      </c>
      <c r="BM186" s="25" t="s">
        <v>2506</v>
      </c>
    </row>
    <row r="187" spans="2:65" s="1" customFormat="1" ht="27">
      <c r="B187" s="42"/>
      <c r="D187" s="221" t="s">
        <v>417</v>
      </c>
      <c r="F187" s="252" t="s">
        <v>2507</v>
      </c>
      <c r="I187" s="244"/>
      <c r="L187" s="42"/>
      <c r="M187" s="245"/>
      <c r="N187" s="43"/>
      <c r="O187" s="43"/>
      <c r="P187" s="43"/>
      <c r="Q187" s="43"/>
      <c r="R187" s="43"/>
      <c r="S187" s="43"/>
      <c r="T187" s="71"/>
      <c r="AT187" s="25" t="s">
        <v>417</v>
      </c>
      <c r="AU187" s="25" t="s">
        <v>80</v>
      </c>
    </row>
    <row r="188" spans="2:65" s="1" customFormat="1" ht="22.5" customHeight="1">
      <c r="B188" s="182"/>
      <c r="C188" s="183" t="s">
        <v>562</v>
      </c>
      <c r="D188" s="183" t="s">
        <v>189</v>
      </c>
      <c r="E188" s="184" t="s">
        <v>2508</v>
      </c>
      <c r="F188" s="185" t="s">
        <v>2509</v>
      </c>
      <c r="G188" s="186" t="s">
        <v>305</v>
      </c>
      <c r="H188" s="187">
        <v>11</v>
      </c>
      <c r="I188" s="188"/>
      <c r="J188" s="189">
        <f>ROUND(I188*H188,2)</f>
        <v>0</v>
      </c>
      <c r="K188" s="185" t="s">
        <v>5</v>
      </c>
      <c r="L188" s="42"/>
      <c r="M188" s="190" t="s">
        <v>5</v>
      </c>
      <c r="N188" s="191" t="s">
        <v>44</v>
      </c>
      <c r="O188" s="43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25" t="s">
        <v>126</v>
      </c>
      <c r="AT188" s="25" t="s">
        <v>189</v>
      </c>
      <c r="AU188" s="25" t="s">
        <v>80</v>
      </c>
      <c r="AY188" s="25" t="s">
        <v>187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25" t="s">
        <v>24</v>
      </c>
      <c r="BK188" s="194">
        <f>ROUND(I188*H188,2)</f>
        <v>0</v>
      </c>
      <c r="BL188" s="25" t="s">
        <v>126</v>
      </c>
      <c r="BM188" s="25" t="s">
        <v>2510</v>
      </c>
    </row>
    <row r="189" spans="2:65" s="1" customFormat="1" ht="27">
      <c r="B189" s="42"/>
      <c r="D189" s="221" t="s">
        <v>417</v>
      </c>
      <c r="F189" s="252" t="s">
        <v>2511</v>
      </c>
      <c r="I189" s="244"/>
      <c r="L189" s="42"/>
      <c r="M189" s="245"/>
      <c r="N189" s="43"/>
      <c r="O189" s="43"/>
      <c r="P189" s="43"/>
      <c r="Q189" s="43"/>
      <c r="R189" s="43"/>
      <c r="S189" s="43"/>
      <c r="T189" s="71"/>
      <c r="AT189" s="25" t="s">
        <v>417</v>
      </c>
      <c r="AU189" s="25" t="s">
        <v>80</v>
      </c>
    </row>
    <row r="190" spans="2:65" s="1" customFormat="1" ht="22.5" customHeight="1">
      <c r="B190" s="182"/>
      <c r="C190" s="183" t="s">
        <v>567</v>
      </c>
      <c r="D190" s="183" t="s">
        <v>189</v>
      </c>
      <c r="E190" s="184" t="s">
        <v>2512</v>
      </c>
      <c r="F190" s="185" t="s">
        <v>2513</v>
      </c>
      <c r="G190" s="186" t="s">
        <v>305</v>
      </c>
      <c r="H190" s="187">
        <v>2.5</v>
      </c>
      <c r="I190" s="188"/>
      <c r="J190" s="189">
        <f>ROUND(I190*H190,2)</f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25" t="s">
        <v>126</v>
      </c>
      <c r="AT190" s="25" t="s">
        <v>189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126</v>
      </c>
      <c r="BM190" s="25" t="s">
        <v>2514</v>
      </c>
    </row>
    <row r="191" spans="2:65" s="1" customFormat="1" ht="27">
      <c r="B191" s="42"/>
      <c r="D191" s="221" t="s">
        <v>417</v>
      </c>
      <c r="F191" s="252" t="s">
        <v>2515</v>
      </c>
      <c r="I191" s="244"/>
      <c r="L191" s="42"/>
      <c r="M191" s="245"/>
      <c r="N191" s="43"/>
      <c r="O191" s="43"/>
      <c r="P191" s="43"/>
      <c r="Q191" s="43"/>
      <c r="R191" s="43"/>
      <c r="S191" s="43"/>
      <c r="T191" s="71"/>
      <c r="AT191" s="25" t="s">
        <v>417</v>
      </c>
      <c r="AU191" s="25" t="s">
        <v>80</v>
      </c>
    </row>
    <row r="192" spans="2:65" s="1" customFormat="1" ht="22.5" customHeight="1">
      <c r="B192" s="182"/>
      <c r="C192" s="183" t="s">
        <v>573</v>
      </c>
      <c r="D192" s="183" t="s">
        <v>189</v>
      </c>
      <c r="E192" s="184" t="s">
        <v>2516</v>
      </c>
      <c r="F192" s="185" t="s">
        <v>2517</v>
      </c>
      <c r="G192" s="186" t="s">
        <v>305</v>
      </c>
      <c r="H192" s="187">
        <v>3.5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126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126</v>
      </c>
      <c r="BM192" s="25" t="s">
        <v>2518</v>
      </c>
    </row>
    <row r="193" spans="2:65" s="1" customFormat="1" ht="27">
      <c r="B193" s="42"/>
      <c r="D193" s="221" t="s">
        <v>417</v>
      </c>
      <c r="F193" s="252" t="s">
        <v>2519</v>
      </c>
      <c r="I193" s="244"/>
      <c r="L193" s="42"/>
      <c r="M193" s="245"/>
      <c r="N193" s="43"/>
      <c r="O193" s="43"/>
      <c r="P193" s="43"/>
      <c r="Q193" s="43"/>
      <c r="R193" s="43"/>
      <c r="S193" s="43"/>
      <c r="T193" s="71"/>
      <c r="AT193" s="25" t="s">
        <v>417</v>
      </c>
      <c r="AU193" s="25" t="s">
        <v>80</v>
      </c>
    </row>
    <row r="194" spans="2:65" s="1" customFormat="1" ht="22.5" customHeight="1">
      <c r="B194" s="182"/>
      <c r="C194" s="183" t="s">
        <v>578</v>
      </c>
      <c r="D194" s="183" t="s">
        <v>189</v>
      </c>
      <c r="E194" s="184" t="s">
        <v>2520</v>
      </c>
      <c r="F194" s="185" t="s">
        <v>2521</v>
      </c>
      <c r="G194" s="186" t="s">
        <v>2522</v>
      </c>
      <c r="H194" s="187">
        <v>1</v>
      </c>
      <c r="I194" s="188"/>
      <c r="J194" s="189">
        <f>ROUND(I194*H194,2)</f>
        <v>0</v>
      </c>
      <c r="K194" s="185" t="s">
        <v>5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126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126</v>
      </c>
      <c r="BM194" s="25" t="s">
        <v>2523</v>
      </c>
    </row>
    <row r="195" spans="2:65" s="1" customFormat="1" ht="27">
      <c r="B195" s="42"/>
      <c r="D195" s="221" t="s">
        <v>417</v>
      </c>
      <c r="F195" s="252" t="s">
        <v>2524</v>
      </c>
      <c r="I195" s="244"/>
      <c r="L195" s="42"/>
      <c r="M195" s="245"/>
      <c r="N195" s="43"/>
      <c r="O195" s="43"/>
      <c r="P195" s="43"/>
      <c r="Q195" s="43"/>
      <c r="R195" s="43"/>
      <c r="S195" s="43"/>
      <c r="T195" s="71"/>
      <c r="AT195" s="25" t="s">
        <v>417</v>
      </c>
      <c r="AU195" s="25" t="s">
        <v>80</v>
      </c>
    </row>
    <row r="196" spans="2:65" s="1" customFormat="1" ht="22.5" customHeight="1">
      <c r="B196" s="182"/>
      <c r="C196" s="183" t="s">
        <v>583</v>
      </c>
      <c r="D196" s="183" t="s">
        <v>189</v>
      </c>
      <c r="E196" s="184" t="s">
        <v>2525</v>
      </c>
      <c r="F196" s="185" t="s">
        <v>2526</v>
      </c>
      <c r="G196" s="186" t="s">
        <v>2522</v>
      </c>
      <c r="H196" s="187">
        <v>1</v>
      </c>
      <c r="I196" s="188"/>
      <c r="J196" s="189">
        <f>ROUND(I196*H196,2)</f>
        <v>0</v>
      </c>
      <c r="K196" s="185" t="s">
        <v>5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126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126</v>
      </c>
      <c r="BM196" s="25" t="s">
        <v>2527</v>
      </c>
    </row>
    <row r="197" spans="2:65" s="1" customFormat="1" ht="27">
      <c r="B197" s="42"/>
      <c r="D197" s="221" t="s">
        <v>417</v>
      </c>
      <c r="F197" s="252" t="s">
        <v>2528</v>
      </c>
      <c r="I197" s="244"/>
      <c r="L197" s="42"/>
      <c r="M197" s="245"/>
      <c r="N197" s="43"/>
      <c r="O197" s="43"/>
      <c r="P197" s="43"/>
      <c r="Q197" s="43"/>
      <c r="R197" s="43"/>
      <c r="S197" s="43"/>
      <c r="T197" s="71"/>
      <c r="AT197" s="25" t="s">
        <v>417</v>
      </c>
      <c r="AU197" s="25" t="s">
        <v>80</v>
      </c>
    </row>
    <row r="198" spans="2:65" s="1" customFormat="1" ht="22.5" customHeight="1">
      <c r="B198" s="182"/>
      <c r="C198" s="183" t="s">
        <v>587</v>
      </c>
      <c r="D198" s="183" t="s">
        <v>189</v>
      </c>
      <c r="E198" s="184" t="s">
        <v>2529</v>
      </c>
      <c r="F198" s="185" t="s">
        <v>2530</v>
      </c>
      <c r="G198" s="186" t="s">
        <v>2522</v>
      </c>
      <c r="H198" s="187">
        <v>1</v>
      </c>
      <c r="I198" s="188"/>
      <c r="J198" s="189">
        <f>ROUND(I198*H198,2)</f>
        <v>0</v>
      </c>
      <c r="K198" s="185" t="s">
        <v>5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126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126</v>
      </c>
      <c r="BM198" s="25" t="s">
        <v>2531</v>
      </c>
    </row>
    <row r="199" spans="2:65" s="1" customFormat="1" ht="27">
      <c r="B199" s="42"/>
      <c r="D199" s="221" t="s">
        <v>417</v>
      </c>
      <c r="F199" s="252" t="s">
        <v>2532</v>
      </c>
      <c r="I199" s="244"/>
      <c r="L199" s="42"/>
      <c r="M199" s="245"/>
      <c r="N199" s="43"/>
      <c r="O199" s="43"/>
      <c r="P199" s="43"/>
      <c r="Q199" s="43"/>
      <c r="R199" s="43"/>
      <c r="S199" s="43"/>
      <c r="T199" s="71"/>
      <c r="AT199" s="25" t="s">
        <v>417</v>
      </c>
      <c r="AU199" s="25" t="s">
        <v>80</v>
      </c>
    </row>
    <row r="200" spans="2:65" s="1" customFormat="1" ht="31.5" customHeight="1">
      <c r="B200" s="182"/>
      <c r="C200" s="183" t="s">
        <v>592</v>
      </c>
      <c r="D200" s="183" t="s">
        <v>189</v>
      </c>
      <c r="E200" s="184" t="s">
        <v>2533</v>
      </c>
      <c r="F200" s="185" t="s">
        <v>2534</v>
      </c>
      <c r="G200" s="186" t="s">
        <v>410</v>
      </c>
      <c r="H200" s="187">
        <v>1</v>
      </c>
      <c r="I200" s="188"/>
      <c r="J200" s="189">
        <f>ROUND(I200*H200,2)</f>
        <v>0</v>
      </c>
      <c r="K200" s="185" t="s">
        <v>5</v>
      </c>
      <c r="L200" s="42"/>
      <c r="M200" s="190" t="s">
        <v>5</v>
      </c>
      <c r="N200" s="191" t="s">
        <v>44</v>
      </c>
      <c r="O200" s="43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5" t="s">
        <v>126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126</v>
      </c>
      <c r="BM200" s="25" t="s">
        <v>2535</v>
      </c>
    </row>
    <row r="201" spans="2:65" s="1" customFormat="1" ht="40.5">
      <c r="B201" s="42"/>
      <c r="D201" s="221" t="s">
        <v>417</v>
      </c>
      <c r="F201" s="252" t="s">
        <v>2536</v>
      </c>
      <c r="I201" s="244"/>
      <c r="L201" s="42"/>
      <c r="M201" s="245"/>
      <c r="N201" s="43"/>
      <c r="O201" s="43"/>
      <c r="P201" s="43"/>
      <c r="Q201" s="43"/>
      <c r="R201" s="43"/>
      <c r="S201" s="43"/>
      <c r="T201" s="71"/>
      <c r="AT201" s="25" t="s">
        <v>417</v>
      </c>
      <c r="AU201" s="25" t="s">
        <v>80</v>
      </c>
    </row>
    <row r="202" spans="2:65" s="1" customFormat="1" ht="22.5" customHeight="1">
      <c r="B202" s="182"/>
      <c r="C202" s="183" t="s">
        <v>596</v>
      </c>
      <c r="D202" s="183" t="s">
        <v>189</v>
      </c>
      <c r="E202" s="184" t="s">
        <v>2537</v>
      </c>
      <c r="F202" s="185" t="s">
        <v>2538</v>
      </c>
      <c r="G202" s="186" t="s">
        <v>2359</v>
      </c>
      <c r="H202" s="187">
        <v>1</v>
      </c>
      <c r="I202" s="188"/>
      <c r="J202" s="189">
        <f>ROUND(I202*H202,2)</f>
        <v>0</v>
      </c>
      <c r="K202" s="185" t="s">
        <v>5</v>
      </c>
      <c r="L202" s="42"/>
      <c r="M202" s="190" t="s">
        <v>5</v>
      </c>
      <c r="N202" s="191" t="s">
        <v>44</v>
      </c>
      <c r="O202" s="43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25" t="s">
        <v>126</v>
      </c>
      <c r="AT202" s="25" t="s">
        <v>189</v>
      </c>
      <c r="AU202" s="25" t="s">
        <v>80</v>
      </c>
      <c r="AY202" s="25" t="s">
        <v>187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24</v>
      </c>
      <c r="BK202" s="194">
        <f>ROUND(I202*H202,2)</f>
        <v>0</v>
      </c>
      <c r="BL202" s="25" t="s">
        <v>126</v>
      </c>
      <c r="BM202" s="25" t="s">
        <v>2539</v>
      </c>
    </row>
    <row r="203" spans="2:65" s="1" customFormat="1" ht="40.5">
      <c r="B203" s="42"/>
      <c r="D203" s="221" t="s">
        <v>417</v>
      </c>
      <c r="F203" s="252" t="s">
        <v>2536</v>
      </c>
      <c r="I203" s="244"/>
      <c r="L203" s="42"/>
      <c r="M203" s="245"/>
      <c r="N203" s="43"/>
      <c r="O203" s="43"/>
      <c r="P203" s="43"/>
      <c r="Q203" s="43"/>
      <c r="R203" s="43"/>
      <c r="S203" s="43"/>
      <c r="T203" s="71"/>
      <c r="AT203" s="25" t="s">
        <v>417</v>
      </c>
      <c r="AU203" s="25" t="s">
        <v>80</v>
      </c>
    </row>
    <row r="204" spans="2:65" s="1" customFormat="1" ht="31.5" customHeight="1">
      <c r="B204" s="182"/>
      <c r="C204" s="183" t="s">
        <v>602</v>
      </c>
      <c r="D204" s="183" t="s">
        <v>189</v>
      </c>
      <c r="E204" s="184" t="s">
        <v>2540</v>
      </c>
      <c r="F204" s="185" t="s">
        <v>2541</v>
      </c>
      <c r="G204" s="186" t="s">
        <v>410</v>
      </c>
      <c r="H204" s="187">
        <v>1</v>
      </c>
      <c r="I204" s="188"/>
      <c r="J204" s="189">
        <f>ROUND(I204*H204,2)</f>
        <v>0</v>
      </c>
      <c r="K204" s="185" t="s">
        <v>5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126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126</v>
      </c>
      <c r="BM204" s="25" t="s">
        <v>2542</v>
      </c>
    </row>
    <row r="205" spans="2:65" s="1" customFormat="1" ht="27">
      <c r="B205" s="42"/>
      <c r="D205" s="221" t="s">
        <v>417</v>
      </c>
      <c r="F205" s="252" t="s">
        <v>2543</v>
      </c>
      <c r="I205" s="244"/>
      <c r="L205" s="42"/>
      <c r="M205" s="245"/>
      <c r="N205" s="43"/>
      <c r="O205" s="43"/>
      <c r="P205" s="43"/>
      <c r="Q205" s="43"/>
      <c r="R205" s="43"/>
      <c r="S205" s="43"/>
      <c r="T205" s="71"/>
      <c r="AT205" s="25" t="s">
        <v>417</v>
      </c>
      <c r="AU205" s="25" t="s">
        <v>80</v>
      </c>
    </row>
    <row r="206" spans="2:65" s="1" customFormat="1" ht="31.5" customHeight="1">
      <c r="B206" s="182"/>
      <c r="C206" s="183" t="s">
        <v>607</v>
      </c>
      <c r="D206" s="183" t="s">
        <v>189</v>
      </c>
      <c r="E206" s="184" t="s">
        <v>2544</v>
      </c>
      <c r="F206" s="185" t="s">
        <v>2545</v>
      </c>
      <c r="G206" s="186" t="s">
        <v>410</v>
      </c>
      <c r="H206" s="187">
        <v>1</v>
      </c>
      <c r="I206" s="188"/>
      <c r="J206" s="189">
        <f>ROUND(I206*H206,2)</f>
        <v>0</v>
      </c>
      <c r="K206" s="185" t="s">
        <v>5</v>
      </c>
      <c r="L206" s="42"/>
      <c r="M206" s="190" t="s">
        <v>5</v>
      </c>
      <c r="N206" s="191" t="s">
        <v>44</v>
      </c>
      <c r="O206" s="43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25" t="s">
        <v>126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126</v>
      </c>
      <c r="BM206" s="25" t="s">
        <v>2546</v>
      </c>
    </row>
    <row r="207" spans="2:65" s="1" customFormat="1" ht="27">
      <c r="B207" s="42"/>
      <c r="D207" s="221" t="s">
        <v>417</v>
      </c>
      <c r="F207" s="252" t="s">
        <v>2547</v>
      </c>
      <c r="I207" s="244"/>
      <c r="L207" s="42"/>
      <c r="M207" s="245"/>
      <c r="N207" s="43"/>
      <c r="O207" s="43"/>
      <c r="P207" s="43"/>
      <c r="Q207" s="43"/>
      <c r="R207" s="43"/>
      <c r="S207" s="43"/>
      <c r="T207" s="71"/>
      <c r="AT207" s="25" t="s">
        <v>417</v>
      </c>
      <c r="AU207" s="25" t="s">
        <v>80</v>
      </c>
    </row>
    <row r="208" spans="2:65" s="1" customFormat="1" ht="22.5" customHeight="1">
      <c r="B208" s="182"/>
      <c r="C208" s="183" t="s">
        <v>615</v>
      </c>
      <c r="D208" s="183" t="s">
        <v>189</v>
      </c>
      <c r="E208" s="184" t="s">
        <v>2548</v>
      </c>
      <c r="F208" s="185" t="s">
        <v>2549</v>
      </c>
      <c r="G208" s="186" t="s">
        <v>410</v>
      </c>
      <c r="H208" s="187">
        <v>1</v>
      </c>
      <c r="I208" s="188"/>
      <c r="J208" s="189">
        <f>ROUND(I208*H208,2)</f>
        <v>0</v>
      </c>
      <c r="K208" s="185" t="s">
        <v>5</v>
      </c>
      <c r="L208" s="42"/>
      <c r="M208" s="190" t="s">
        <v>5</v>
      </c>
      <c r="N208" s="191" t="s">
        <v>44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126</v>
      </c>
      <c r="AT208" s="25" t="s">
        <v>189</v>
      </c>
      <c r="AU208" s="25" t="s">
        <v>80</v>
      </c>
      <c r="AY208" s="25" t="s">
        <v>187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24</v>
      </c>
      <c r="BK208" s="194">
        <f>ROUND(I208*H208,2)</f>
        <v>0</v>
      </c>
      <c r="BL208" s="25" t="s">
        <v>126</v>
      </c>
      <c r="BM208" s="25" t="s">
        <v>2550</v>
      </c>
    </row>
    <row r="209" spans="2:65" s="1" customFormat="1" ht="27">
      <c r="B209" s="42"/>
      <c r="D209" s="221" t="s">
        <v>417</v>
      </c>
      <c r="F209" s="252" t="s">
        <v>2547</v>
      </c>
      <c r="I209" s="244"/>
      <c r="L209" s="42"/>
      <c r="M209" s="245"/>
      <c r="N209" s="43"/>
      <c r="O209" s="43"/>
      <c r="P209" s="43"/>
      <c r="Q209" s="43"/>
      <c r="R209" s="43"/>
      <c r="S209" s="43"/>
      <c r="T209" s="71"/>
      <c r="AT209" s="25" t="s">
        <v>417</v>
      </c>
      <c r="AU209" s="25" t="s">
        <v>80</v>
      </c>
    </row>
    <row r="210" spans="2:65" s="1" customFormat="1" ht="22.5" customHeight="1">
      <c r="B210" s="182"/>
      <c r="C210" s="230" t="s">
        <v>621</v>
      </c>
      <c r="D210" s="230" t="s">
        <v>269</v>
      </c>
      <c r="E210" s="231" t="s">
        <v>2551</v>
      </c>
      <c r="F210" s="232" t="s">
        <v>2552</v>
      </c>
      <c r="G210" s="233" t="s">
        <v>2359</v>
      </c>
      <c r="H210" s="234">
        <v>1</v>
      </c>
      <c r="I210" s="235"/>
      <c r="J210" s="236">
        <f>ROUND(I210*H210,2)</f>
        <v>0</v>
      </c>
      <c r="K210" s="232" t="s">
        <v>5</v>
      </c>
      <c r="L210" s="237"/>
      <c r="M210" s="238" t="s">
        <v>5</v>
      </c>
      <c r="N210" s="239" t="s">
        <v>44</v>
      </c>
      <c r="O210" s="43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25" t="s">
        <v>395</v>
      </c>
      <c r="AT210" s="25" t="s">
        <v>269</v>
      </c>
      <c r="AU210" s="25" t="s">
        <v>80</v>
      </c>
      <c r="AY210" s="25" t="s">
        <v>187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25" t="s">
        <v>24</v>
      </c>
      <c r="BK210" s="194">
        <f>ROUND(I210*H210,2)</f>
        <v>0</v>
      </c>
      <c r="BL210" s="25" t="s">
        <v>126</v>
      </c>
      <c r="BM210" s="25" t="s">
        <v>2553</v>
      </c>
    </row>
    <row r="211" spans="2:65" s="1" customFormat="1" ht="27">
      <c r="B211" s="42"/>
      <c r="D211" s="221" t="s">
        <v>417</v>
      </c>
      <c r="F211" s="252" t="s">
        <v>2547</v>
      </c>
      <c r="I211" s="244"/>
      <c r="L211" s="42"/>
      <c r="M211" s="245"/>
      <c r="N211" s="43"/>
      <c r="O211" s="43"/>
      <c r="P211" s="43"/>
      <c r="Q211" s="43"/>
      <c r="R211" s="43"/>
      <c r="S211" s="43"/>
      <c r="T211" s="71"/>
      <c r="AT211" s="25" t="s">
        <v>417</v>
      </c>
      <c r="AU211" s="25" t="s">
        <v>80</v>
      </c>
    </row>
    <row r="212" spans="2:65" s="1" customFormat="1" ht="22.5" customHeight="1">
      <c r="B212" s="182"/>
      <c r="C212" s="183" t="s">
        <v>626</v>
      </c>
      <c r="D212" s="183" t="s">
        <v>189</v>
      </c>
      <c r="E212" s="184" t="s">
        <v>2554</v>
      </c>
      <c r="F212" s="185" t="s">
        <v>2555</v>
      </c>
      <c r="G212" s="186" t="s">
        <v>258</v>
      </c>
      <c r="H212" s="187">
        <v>0.11799999999999999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44</v>
      </c>
      <c r="O212" s="43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5" t="s">
        <v>126</v>
      </c>
      <c r="AT212" s="25" t="s">
        <v>189</v>
      </c>
      <c r="AU212" s="25" t="s">
        <v>80</v>
      </c>
      <c r="AY212" s="25" t="s">
        <v>187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24</v>
      </c>
      <c r="BK212" s="194">
        <f>ROUND(I212*H212,2)</f>
        <v>0</v>
      </c>
      <c r="BL212" s="25" t="s">
        <v>126</v>
      </c>
      <c r="BM212" s="25" t="s">
        <v>2556</v>
      </c>
    </row>
    <row r="213" spans="2:65" s="11" customFormat="1" ht="29.85" customHeight="1">
      <c r="B213" s="168"/>
      <c r="D213" s="179" t="s">
        <v>72</v>
      </c>
      <c r="E213" s="180" t="s">
        <v>2557</v>
      </c>
      <c r="F213" s="180" t="s">
        <v>2558</v>
      </c>
      <c r="I213" s="171"/>
      <c r="J213" s="181">
        <f>BK213</f>
        <v>0</v>
      </c>
      <c r="L213" s="168"/>
      <c r="M213" s="173"/>
      <c r="N213" s="174"/>
      <c r="O213" s="174"/>
      <c r="P213" s="175">
        <f>P214+SUM(P215:P283)</f>
        <v>0</v>
      </c>
      <c r="Q213" s="174"/>
      <c r="R213" s="175">
        <f>R214+SUM(R215:R283)</f>
        <v>0</v>
      </c>
      <c r="S213" s="174"/>
      <c r="T213" s="176">
        <f>T214+SUM(T215:T283)</f>
        <v>0</v>
      </c>
      <c r="AR213" s="169" t="s">
        <v>80</v>
      </c>
      <c r="AT213" s="177" t="s">
        <v>72</v>
      </c>
      <c r="AU213" s="177" t="s">
        <v>24</v>
      </c>
      <c r="AY213" s="169" t="s">
        <v>187</v>
      </c>
      <c r="BK213" s="178">
        <f>BK214+SUM(BK215:BK283)</f>
        <v>0</v>
      </c>
    </row>
    <row r="214" spans="2:65" s="1" customFormat="1" ht="22.5" customHeight="1">
      <c r="B214" s="182"/>
      <c r="C214" s="183" t="s">
        <v>632</v>
      </c>
      <c r="D214" s="183" t="s">
        <v>189</v>
      </c>
      <c r="E214" s="184" t="s">
        <v>2559</v>
      </c>
      <c r="F214" s="185" t="s">
        <v>2560</v>
      </c>
      <c r="G214" s="186" t="s">
        <v>410</v>
      </c>
      <c r="H214" s="187">
        <v>5</v>
      </c>
      <c r="I214" s="188"/>
      <c r="J214" s="189">
        <f>ROUND(I214*H214,2)</f>
        <v>0</v>
      </c>
      <c r="K214" s="185" t="s">
        <v>5</v>
      </c>
      <c r="L214" s="42"/>
      <c r="M214" s="190" t="s">
        <v>5</v>
      </c>
      <c r="N214" s="191" t="s">
        <v>44</v>
      </c>
      <c r="O214" s="43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5" t="s">
        <v>126</v>
      </c>
      <c r="AT214" s="25" t="s">
        <v>189</v>
      </c>
      <c r="AU214" s="25" t="s">
        <v>80</v>
      </c>
      <c r="AY214" s="25" t="s">
        <v>187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5" t="s">
        <v>24</v>
      </c>
      <c r="BK214" s="194">
        <f>ROUND(I214*H214,2)</f>
        <v>0</v>
      </c>
      <c r="BL214" s="25" t="s">
        <v>126</v>
      </c>
      <c r="BM214" s="25" t="s">
        <v>2561</v>
      </c>
    </row>
    <row r="215" spans="2:65" s="1" customFormat="1" ht="40.5">
      <c r="B215" s="42"/>
      <c r="D215" s="221" t="s">
        <v>417</v>
      </c>
      <c r="F215" s="252" t="s">
        <v>2562</v>
      </c>
      <c r="I215" s="244"/>
      <c r="L215" s="42"/>
      <c r="M215" s="245"/>
      <c r="N215" s="43"/>
      <c r="O215" s="43"/>
      <c r="P215" s="43"/>
      <c r="Q215" s="43"/>
      <c r="R215" s="43"/>
      <c r="S215" s="43"/>
      <c r="T215" s="71"/>
      <c r="AT215" s="25" t="s">
        <v>417</v>
      </c>
      <c r="AU215" s="25" t="s">
        <v>80</v>
      </c>
    </row>
    <row r="216" spans="2:65" s="1" customFormat="1" ht="31.5" customHeight="1">
      <c r="B216" s="182"/>
      <c r="C216" s="230" t="s">
        <v>641</v>
      </c>
      <c r="D216" s="230" t="s">
        <v>269</v>
      </c>
      <c r="E216" s="231" t="s">
        <v>2563</v>
      </c>
      <c r="F216" s="232" t="s">
        <v>2564</v>
      </c>
      <c r="G216" s="233" t="s">
        <v>2359</v>
      </c>
      <c r="H216" s="234">
        <v>4</v>
      </c>
      <c r="I216" s="235"/>
      <c r="J216" s="236">
        <f>ROUND(I216*H216,2)</f>
        <v>0</v>
      </c>
      <c r="K216" s="232" t="s">
        <v>5</v>
      </c>
      <c r="L216" s="237"/>
      <c r="M216" s="238" t="s">
        <v>5</v>
      </c>
      <c r="N216" s="239" t="s">
        <v>44</v>
      </c>
      <c r="O216" s="43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25" t="s">
        <v>395</v>
      </c>
      <c r="AT216" s="25" t="s">
        <v>269</v>
      </c>
      <c r="AU216" s="25" t="s">
        <v>80</v>
      </c>
      <c r="AY216" s="25" t="s">
        <v>187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25" t="s">
        <v>24</v>
      </c>
      <c r="BK216" s="194">
        <f>ROUND(I216*H216,2)</f>
        <v>0</v>
      </c>
      <c r="BL216" s="25" t="s">
        <v>126</v>
      </c>
      <c r="BM216" s="25" t="s">
        <v>2565</v>
      </c>
    </row>
    <row r="217" spans="2:65" s="1" customFormat="1" ht="40.5">
      <c r="B217" s="42"/>
      <c r="D217" s="221" t="s">
        <v>417</v>
      </c>
      <c r="F217" s="252" t="s">
        <v>2566</v>
      </c>
      <c r="I217" s="244"/>
      <c r="L217" s="42"/>
      <c r="M217" s="245"/>
      <c r="N217" s="43"/>
      <c r="O217" s="43"/>
      <c r="P217" s="43"/>
      <c r="Q217" s="43"/>
      <c r="R217" s="43"/>
      <c r="S217" s="43"/>
      <c r="T217" s="71"/>
      <c r="AT217" s="25" t="s">
        <v>417</v>
      </c>
      <c r="AU217" s="25" t="s">
        <v>80</v>
      </c>
    </row>
    <row r="218" spans="2:65" s="1" customFormat="1" ht="22.5" customHeight="1">
      <c r="B218" s="182"/>
      <c r="C218" s="230" t="s">
        <v>647</v>
      </c>
      <c r="D218" s="230" t="s">
        <v>269</v>
      </c>
      <c r="E218" s="231" t="s">
        <v>2567</v>
      </c>
      <c r="F218" s="232" t="s">
        <v>2568</v>
      </c>
      <c r="G218" s="233" t="s">
        <v>2359</v>
      </c>
      <c r="H218" s="234">
        <v>4</v>
      </c>
      <c r="I218" s="235"/>
      <c r="J218" s="236">
        <f>ROUND(I218*H218,2)</f>
        <v>0</v>
      </c>
      <c r="K218" s="232" t="s">
        <v>5</v>
      </c>
      <c r="L218" s="237"/>
      <c r="M218" s="238" t="s">
        <v>5</v>
      </c>
      <c r="N218" s="239" t="s">
        <v>44</v>
      </c>
      <c r="O218" s="43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25" t="s">
        <v>395</v>
      </c>
      <c r="AT218" s="25" t="s">
        <v>269</v>
      </c>
      <c r="AU218" s="25" t="s">
        <v>80</v>
      </c>
      <c r="AY218" s="25" t="s">
        <v>187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25" t="s">
        <v>24</v>
      </c>
      <c r="BK218" s="194">
        <f>ROUND(I218*H218,2)</f>
        <v>0</v>
      </c>
      <c r="BL218" s="25" t="s">
        <v>126</v>
      </c>
      <c r="BM218" s="25" t="s">
        <v>2569</v>
      </c>
    </row>
    <row r="219" spans="2:65" s="1" customFormat="1" ht="40.5">
      <c r="B219" s="42"/>
      <c r="D219" s="221" t="s">
        <v>417</v>
      </c>
      <c r="F219" s="252" t="s">
        <v>2570</v>
      </c>
      <c r="I219" s="244"/>
      <c r="L219" s="42"/>
      <c r="M219" s="245"/>
      <c r="N219" s="43"/>
      <c r="O219" s="43"/>
      <c r="P219" s="43"/>
      <c r="Q219" s="43"/>
      <c r="R219" s="43"/>
      <c r="S219" s="43"/>
      <c r="T219" s="71"/>
      <c r="AT219" s="25" t="s">
        <v>417</v>
      </c>
      <c r="AU219" s="25" t="s">
        <v>80</v>
      </c>
    </row>
    <row r="220" spans="2:65" s="1" customFormat="1" ht="22.5" customHeight="1">
      <c r="B220" s="182"/>
      <c r="C220" s="230" t="s">
        <v>653</v>
      </c>
      <c r="D220" s="230" t="s">
        <v>269</v>
      </c>
      <c r="E220" s="231" t="s">
        <v>2571</v>
      </c>
      <c r="F220" s="232" t="s">
        <v>2572</v>
      </c>
      <c r="G220" s="233" t="s">
        <v>2359</v>
      </c>
      <c r="H220" s="234">
        <v>4</v>
      </c>
      <c r="I220" s="235"/>
      <c r="J220" s="236">
        <f>ROUND(I220*H220,2)</f>
        <v>0</v>
      </c>
      <c r="K220" s="232" t="s">
        <v>5</v>
      </c>
      <c r="L220" s="237"/>
      <c r="M220" s="238" t="s">
        <v>5</v>
      </c>
      <c r="N220" s="239" t="s">
        <v>44</v>
      </c>
      <c r="O220" s="43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25" t="s">
        <v>395</v>
      </c>
      <c r="AT220" s="25" t="s">
        <v>269</v>
      </c>
      <c r="AU220" s="25" t="s">
        <v>80</v>
      </c>
      <c r="AY220" s="25" t="s">
        <v>187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5" t="s">
        <v>24</v>
      </c>
      <c r="BK220" s="194">
        <f>ROUND(I220*H220,2)</f>
        <v>0</v>
      </c>
      <c r="BL220" s="25" t="s">
        <v>126</v>
      </c>
      <c r="BM220" s="25" t="s">
        <v>2573</v>
      </c>
    </row>
    <row r="221" spans="2:65" s="1" customFormat="1" ht="40.5">
      <c r="B221" s="42"/>
      <c r="D221" s="221" t="s">
        <v>417</v>
      </c>
      <c r="F221" s="252" t="s">
        <v>2574</v>
      </c>
      <c r="I221" s="244"/>
      <c r="L221" s="42"/>
      <c r="M221" s="245"/>
      <c r="N221" s="43"/>
      <c r="O221" s="43"/>
      <c r="P221" s="43"/>
      <c r="Q221" s="43"/>
      <c r="R221" s="43"/>
      <c r="S221" s="43"/>
      <c r="T221" s="71"/>
      <c r="AT221" s="25" t="s">
        <v>417</v>
      </c>
      <c r="AU221" s="25" t="s">
        <v>80</v>
      </c>
    </row>
    <row r="222" spans="2:65" s="1" customFormat="1" ht="44.25" customHeight="1">
      <c r="B222" s="182"/>
      <c r="C222" s="230" t="s">
        <v>658</v>
      </c>
      <c r="D222" s="230" t="s">
        <v>269</v>
      </c>
      <c r="E222" s="231" t="s">
        <v>2575</v>
      </c>
      <c r="F222" s="232" t="s">
        <v>2576</v>
      </c>
      <c r="G222" s="233" t="s">
        <v>2359</v>
      </c>
      <c r="H222" s="234">
        <v>1</v>
      </c>
      <c r="I222" s="235"/>
      <c r="J222" s="236">
        <f>ROUND(I222*H222,2)</f>
        <v>0</v>
      </c>
      <c r="K222" s="232" t="s">
        <v>5</v>
      </c>
      <c r="L222" s="237"/>
      <c r="M222" s="238" t="s">
        <v>5</v>
      </c>
      <c r="N222" s="239" t="s">
        <v>44</v>
      </c>
      <c r="O222" s="43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25" t="s">
        <v>395</v>
      </c>
      <c r="AT222" s="25" t="s">
        <v>269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126</v>
      </c>
      <c r="BM222" s="25" t="s">
        <v>2577</v>
      </c>
    </row>
    <row r="223" spans="2:65" s="1" customFormat="1" ht="27">
      <c r="B223" s="42"/>
      <c r="D223" s="221" t="s">
        <v>417</v>
      </c>
      <c r="F223" s="252" t="s">
        <v>2578</v>
      </c>
      <c r="I223" s="244"/>
      <c r="L223" s="42"/>
      <c r="M223" s="245"/>
      <c r="N223" s="43"/>
      <c r="O223" s="43"/>
      <c r="P223" s="43"/>
      <c r="Q223" s="43"/>
      <c r="R223" s="43"/>
      <c r="S223" s="43"/>
      <c r="T223" s="71"/>
      <c r="AT223" s="25" t="s">
        <v>417</v>
      </c>
      <c r="AU223" s="25" t="s">
        <v>80</v>
      </c>
    </row>
    <row r="224" spans="2:65" s="1" customFormat="1" ht="22.5" customHeight="1">
      <c r="B224" s="182"/>
      <c r="C224" s="230" t="s">
        <v>663</v>
      </c>
      <c r="D224" s="230" t="s">
        <v>269</v>
      </c>
      <c r="E224" s="231" t="s">
        <v>2579</v>
      </c>
      <c r="F224" s="232" t="s">
        <v>2580</v>
      </c>
      <c r="G224" s="233" t="s">
        <v>2359</v>
      </c>
      <c r="H224" s="234">
        <v>1</v>
      </c>
      <c r="I224" s="235"/>
      <c r="J224" s="236">
        <f>ROUND(I224*H224,2)</f>
        <v>0</v>
      </c>
      <c r="K224" s="232" t="s">
        <v>5</v>
      </c>
      <c r="L224" s="237"/>
      <c r="M224" s="238" t="s">
        <v>5</v>
      </c>
      <c r="N224" s="239" t="s">
        <v>44</v>
      </c>
      <c r="O224" s="43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25" t="s">
        <v>395</v>
      </c>
      <c r="AT224" s="25" t="s">
        <v>269</v>
      </c>
      <c r="AU224" s="25" t="s">
        <v>80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126</v>
      </c>
      <c r="BM224" s="25" t="s">
        <v>2581</v>
      </c>
    </row>
    <row r="225" spans="2:65" s="1" customFormat="1" ht="27">
      <c r="B225" s="42"/>
      <c r="D225" s="221" t="s">
        <v>417</v>
      </c>
      <c r="F225" s="252" t="s">
        <v>2582</v>
      </c>
      <c r="I225" s="244"/>
      <c r="L225" s="42"/>
      <c r="M225" s="245"/>
      <c r="N225" s="43"/>
      <c r="O225" s="43"/>
      <c r="P225" s="43"/>
      <c r="Q225" s="43"/>
      <c r="R225" s="43"/>
      <c r="S225" s="43"/>
      <c r="T225" s="71"/>
      <c r="AT225" s="25" t="s">
        <v>417</v>
      </c>
      <c r="AU225" s="25" t="s">
        <v>80</v>
      </c>
    </row>
    <row r="226" spans="2:65" s="1" customFormat="1" ht="22.5" customHeight="1">
      <c r="B226" s="182"/>
      <c r="C226" s="230" t="s">
        <v>406</v>
      </c>
      <c r="D226" s="230" t="s">
        <v>269</v>
      </c>
      <c r="E226" s="231" t="s">
        <v>2583</v>
      </c>
      <c r="F226" s="232" t="s">
        <v>2584</v>
      </c>
      <c r="G226" s="233" t="s">
        <v>2359</v>
      </c>
      <c r="H226" s="234">
        <v>1</v>
      </c>
      <c r="I226" s="235"/>
      <c r="J226" s="236">
        <f>ROUND(I226*H226,2)</f>
        <v>0</v>
      </c>
      <c r="K226" s="232" t="s">
        <v>5</v>
      </c>
      <c r="L226" s="237"/>
      <c r="M226" s="238" t="s">
        <v>5</v>
      </c>
      <c r="N226" s="239" t="s">
        <v>44</v>
      </c>
      <c r="O226" s="43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25" t="s">
        <v>395</v>
      </c>
      <c r="AT226" s="25" t="s">
        <v>269</v>
      </c>
      <c r="AU226" s="25" t="s">
        <v>80</v>
      </c>
      <c r="AY226" s="25" t="s">
        <v>187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25" t="s">
        <v>24</v>
      </c>
      <c r="BK226" s="194">
        <f>ROUND(I226*H226,2)</f>
        <v>0</v>
      </c>
      <c r="BL226" s="25" t="s">
        <v>126</v>
      </c>
      <c r="BM226" s="25" t="s">
        <v>2585</v>
      </c>
    </row>
    <row r="227" spans="2:65" s="1" customFormat="1" ht="27">
      <c r="B227" s="42"/>
      <c r="D227" s="221" t="s">
        <v>417</v>
      </c>
      <c r="F227" s="252" t="s">
        <v>2586</v>
      </c>
      <c r="I227" s="244"/>
      <c r="L227" s="42"/>
      <c r="M227" s="245"/>
      <c r="N227" s="43"/>
      <c r="O227" s="43"/>
      <c r="P227" s="43"/>
      <c r="Q227" s="43"/>
      <c r="R227" s="43"/>
      <c r="S227" s="43"/>
      <c r="T227" s="71"/>
      <c r="AT227" s="25" t="s">
        <v>417</v>
      </c>
      <c r="AU227" s="25" t="s">
        <v>80</v>
      </c>
    </row>
    <row r="228" spans="2:65" s="1" customFormat="1" ht="22.5" customHeight="1">
      <c r="B228" s="182"/>
      <c r="C228" s="183" t="s">
        <v>672</v>
      </c>
      <c r="D228" s="183" t="s">
        <v>189</v>
      </c>
      <c r="E228" s="184" t="s">
        <v>2587</v>
      </c>
      <c r="F228" s="185" t="s">
        <v>2588</v>
      </c>
      <c r="G228" s="186" t="s">
        <v>410</v>
      </c>
      <c r="H228" s="187">
        <v>2</v>
      </c>
      <c r="I228" s="188"/>
      <c r="J228" s="189">
        <f>ROUND(I228*H228,2)</f>
        <v>0</v>
      </c>
      <c r="K228" s="185" t="s">
        <v>5</v>
      </c>
      <c r="L228" s="42"/>
      <c r="M228" s="190" t="s">
        <v>5</v>
      </c>
      <c r="N228" s="191" t="s">
        <v>44</v>
      </c>
      <c r="O228" s="43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25" t="s">
        <v>126</v>
      </c>
      <c r="AT228" s="25" t="s">
        <v>189</v>
      </c>
      <c r="AU228" s="25" t="s">
        <v>80</v>
      </c>
      <c r="AY228" s="25" t="s">
        <v>187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25" t="s">
        <v>24</v>
      </c>
      <c r="BK228" s="194">
        <f>ROUND(I228*H228,2)</f>
        <v>0</v>
      </c>
      <c r="BL228" s="25" t="s">
        <v>126</v>
      </c>
      <c r="BM228" s="25" t="s">
        <v>2589</v>
      </c>
    </row>
    <row r="229" spans="2:65" s="1" customFormat="1" ht="27">
      <c r="B229" s="42"/>
      <c r="D229" s="221" t="s">
        <v>417</v>
      </c>
      <c r="F229" s="252" t="s">
        <v>2590</v>
      </c>
      <c r="I229" s="244"/>
      <c r="L229" s="42"/>
      <c r="M229" s="245"/>
      <c r="N229" s="43"/>
      <c r="O229" s="43"/>
      <c r="P229" s="43"/>
      <c r="Q229" s="43"/>
      <c r="R229" s="43"/>
      <c r="S229" s="43"/>
      <c r="T229" s="71"/>
      <c r="AT229" s="25" t="s">
        <v>417</v>
      </c>
      <c r="AU229" s="25" t="s">
        <v>80</v>
      </c>
    </row>
    <row r="230" spans="2:65" s="1" customFormat="1" ht="22.5" customHeight="1">
      <c r="B230" s="182"/>
      <c r="C230" s="230" t="s">
        <v>678</v>
      </c>
      <c r="D230" s="230" t="s">
        <v>269</v>
      </c>
      <c r="E230" s="231" t="s">
        <v>2591</v>
      </c>
      <c r="F230" s="232" t="s">
        <v>2592</v>
      </c>
      <c r="G230" s="233" t="s">
        <v>410</v>
      </c>
      <c r="H230" s="234">
        <v>2</v>
      </c>
      <c r="I230" s="235"/>
      <c r="J230" s="236">
        <f>ROUND(I230*H230,2)</f>
        <v>0</v>
      </c>
      <c r="K230" s="232" t="s">
        <v>5</v>
      </c>
      <c r="L230" s="237"/>
      <c r="M230" s="238" t="s">
        <v>5</v>
      </c>
      <c r="N230" s="239" t="s">
        <v>44</v>
      </c>
      <c r="O230" s="43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AR230" s="25" t="s">
        <v>395</v>
      </c>
      <c r="AT230" s="25" t="s">
        <v>269</v>
      </c>
      <c r="AU230" s="25" t="s">
        <v>80</v>
      </c>
      <c r="AY230" s="25" t="s">
        <v>187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5" t="s">
        <v>24</v>
      </c>
      <c r="BK230" s="194">
        <f>ROUND(I230*H230,2)</f>
        <v>0</v>
      </c>
      <c r="BL230" s="25" t="s">
        <v>126</v>
      </c>
      <c r="BM230" s="25" t="s">
        <v>2593</v>
      </c>
    </row>
    <row r="231" spans="2:65" s="1" customFormat="1" ht="27">
      <c r="B231" s="42"/>
      <c r="D231" s="221" t="s">
        <v>417</v>
      </c>
      <c r="F231" s="252" t="s">
        <v>2594</v>
      </c>
      <c r="I231" s="244"/>
      <c r="L231" s="42"/>
      <c r="M231" s="245"/>
      <c r="N231" s="43"/>
      <c r="O231" s="43"/>
      <c r="P231" s="43"/>
      <c r="Q231" s="43"/>
      <c r="R231" s="43"/>
      <c r="S231" s="43"/>
      <c r="T231" s="71"/>
      <c r="AT231" s="25" t="s">
        <v>417</v>
      </c>
      <c r="AU231" s="25" t="s">
        <v>80</v>
      </c>
    </row>
    <row r="232" spans="2:65" s="1" customFormat="1" ht="22.5" customHeight="1">
      <c r="B232" s="182"/>
      <c r="C232" s="230" t="s">
        <v>684</v>
      </c>
      <c r="D232" s="230" t="s">
        <v>269</v>
      </c>
      <c r="E232" s="231" t="s">
        <v>2595</v>
      </c>
      <c r="F232" s="232" t="s">
        <v>2596</v>
      </c>
      <c r="G232" s="233" t="s">
        <v>2359</v>
      </c>
      <c r="H232" s="234">
        <v>2</v>
      </c>
      <c r="I232" s="235"/>
      <c r="J232" s="236">
        <f>ROUND(I232*H232,2)</f>
        <v>0</v>
      </c>
      <c r="K232" s="232" t="s">
        <v>5</v>
      </c>
      <c r="L232" s="237"/>
      <c r="M232" s="238" t="s">
        <v>5</v>
      </c>
      <c r="N232" s="239" t="s">
        <v>44</v>
      </c>
      <c r="O232" s="43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25" t="s">
        <v>395</v>
      </c>
      <c r="AT232" s="25" t="s">
        <v>269</v>
      </c>
      <c r="AU232" s="25" t="s">
        <v>80</v>
      </c>
      <c r="AY232" s="25" t="s">
        <v>187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25" t="s">
        <v>24</v>
      </c>
      <c r="BK232" s="194">
        <f>ROUND(I232*H232,2)</f>
        <v>0</v>
      </c>
      <c r="BL232" s="25" t="s">
        <v>126</v>
      </c>
      <c r="BM232" s="25" t="s">
        <v>2597</v>
      </c>
    </row>
    <row r="233" spans="2:65" s="1" customFormat="1" ht="27">
      <c r="B233" s="42"/>
      <c r="D233" s="221" t="s">
        <v>417</v>
      </c>
      <c r="F233" s="252" t="s">
        <v>2598</v>
      </c>
      <c r="I233" s="244"/>
      <c r="L233" s="42"/>
      <c r="M233" s="245"/>
      <c r="N233" s="43"/>
      <c r="O233" s="43"/>
      <c r="P233" s="43"/>
      <c r="Q233" s="43"/>
      <c r="R233" s="43"/>
      <c r="S233" s="43"/>
      <c r="T233" s="71"/>
      <c r="AT233" s="25" t="s">
        <v>417</v>
      </c>
      <c r="AU233" s="25" t="s">
        <v>80</v>
      </c>
    </row>
    <row r="234" spans="2:65" s="1" customFormat="1" ht="22.5" customHeight="1">
      <c r="B234" s="182"/>
      <c r="C234" s="183" t="s">
        <v>689</v>
      </c>
      <c r="D234" s="183" t="s">
        <v>189</v>
      </c>
      <c r="E234" s="184" t="s">
        <v>2591</v>
      </c>
      <c r="F234" s="185" t="s">
        <v>2599</v>
      </c>
      <c r="G234" s="186" t="s">
        <v>410</v>
      </c>
      <c r="H234" s="187">
        <v>2</v>
      </c>
      <c r="I234" s="188"/>
      <c r="J234" s="189">
        <f>ROUND(I234*H234,2)</f>
        <v>0</v>
      </c>
      <c r="K234" s="185" t="s">
        <v>5</v>
      </c>
      <c r="L234" s="42"/>
      <c r="M234" s="190" t="s">
        <v>5</v>
      </c>
      <c r="N234" s="191" t="s">
        <v>44</v>
      </c>
      <c r="O234" s="43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AR234" s="25" t="s">
        <v>126</v>
      </c>
      <c r="AT234" s="25" t="s">
        <v>189</v>
      </c>
      <c r="AU234" s="25" t="s">
        <v>80</v>
      </c>
      <c r="AY234" s="25" t="s">
        <v>187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25" t="s">
        <v>24</v>
      </c>
      <c r="BK234" s="194">
        <f>ROUND(I234*H234,2)</f>
        <v>0</v>
      </c>
      <c r="BL234" s="25" t="s">
        <v>126</v>
      </c>
      <c r="BM234" s="25" t="s">
        <v>2600</v>
      </c>
    </row>
    <row r="235" spans="2:65" s="1" customFormat="1" ht="27">
      <c r="B235" s="42"/>
      <c r="D235" s="221" t="s">
        <v>417</v>
      </c>
      <c r="F235" s="252" t="s">
        <v>2601</v>
      </c>
      <c r="I235" s="244"/>
      <c r="L235" s="42"/>
      <c r="M235" s="245"/>
      <c r="N235" s="43"/>
      <c r="O235" s="43"/>
      <c r="P235" s="43"/>
      <c r="Q235" s="43"/>
      <c r="R235" s="43"/>
      <c r="S235" s="43"/>
      <c r="T235" s="71"/>
      <c r="AT235" s="25" t="s">
        <v>417</v>
      </c>
      <c r="AU235" s="25" t="s">
        <v>80</v>
      </c>
    </row>
    <row r="236" spans="2:65" s="1" customFormat="1" ht="22.5" customHeight="1">
      <c r="B236" s="182"/>
      <c r="C236" s="183" t="s">
        <v>702</v>
      </c>
      <c r="D236" s="183" t="s">
        <v>189</v>
      </c>
      <c r="E236" s="184" t="s">
        <v>2602</v>
      </c>
      <c r="F236" s="185" t="s">
        <v>2603</v>
      </c>
      <c r="G236" s="186" t="s">
        <v>2522</v>
      </c>
      <c r="H236" s="187">
        <v>5</v>
      </c>
      <c r="I236" s="188"/>
      <c r="J236" s="189">
        <f>ROUND(I236*H236,2)</f>
        <v>0</v>
      </c>
      <c r="K236" s="185" t="s">
        <v>5</v>
      </c>
      <c r="L236" s="42"/>
      <c r="M236" s="190" t="s">
        <v>5</v>
      </c>
      <c r="N236" s="191" t="s">
        <v>44</v>
      </c>
      <c r="O236" s="43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25" t="s">
        <v>126</v>
      </c>
      <c r="AT236" s="25" t="s">
        <v>189</v>
      </c>
      <c r="AU236" s="25" t="s">
        <v>80</v>
      </c>
      <c r="AY236" s="25" t="s">
        <v>187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5" t="s">
        <v>24</v>
      </c>
      <c r="BK236" s="194">
        <f>ROUND(I236*H236,2)</f>
        <v>0</v>
      </c>
      <c r="BL236" s="25" t="s">
        <v>126</v>
      </c>
      <c r="BM236" s="25" t="s">
        <v>2604</v>
      </c>
    </row>
    <row r="237" spans="2:65" s="1" customFormat="1" ht="40.5">
      <c r="B237" s="42"/>
      <c r="D237" s="221" t="s">
        <v>417</v>
      </c>
      <c r="F237" s="252" t="s">
        <v>2605</v>
      </c>
      <c r="I237" s="244"/>
      <c r="L237" s="42"/>
      <c r="M237" s="245"/>
      <c r="N237" s="43"/>
      <c r="O237" s="43"/>
      <c r="P237" s="43"/>
      <c r="Q237" s="43"/>
      <c r="R237" s="43"/>
      <c r="S237" s="43"/>
      <c r="T237" s="71"/>
      <c r="AT237" s="25" t="s">
        <v>417</v>
      </c>
      <c r="AU237" s="25" t="s">
        <v>80</v>
      </c>
    </row>
    <row r="238" spans="2:65" s="1" customFormat="1" ht="22.5" customHeight="1">
      <c r="B238" s="182"/>
      <c r="C238" s="230" t="s">
        <v>716</v>
      </c>
      <c r="D238" s="230" t="s">
        <v>269</v>
      </c>
      <c r="E238" s="231" t="s">
        <v>2606</v>
      </c>
      <c r="F238" s="232" t="s">
        <v>2607</v>
      </c>
      <c r="G238" s="233" t="s">
        <v>2359</v>
      </c>
      <c r="H238" s="234">
        <v>4</v>
      </c>
      <c r="I238" s="235"/>
      <c r="J238" s="236">
        <f>ROUND(I238*H238,2)</f>
        <v>0</v>
      </c>
      <c r="K238" s="232" t="s">
        <v>5</v>
      </c>
      <c r="L238" s="237"/>
      <c r="M238" s="238" t="s">
        <v>5</v>
      </c>
      <c r="N238" s="239" t="s">
        <v>44</v>
      </c>
      <c r="O238" s="43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25" t="s">
        <v>395</v>
      </c>
      <c r="AT238" s="25" t="s">
        <v>269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126</v>
      </c>
      <c r="BM238" s="25" t="s">
        <v>2608</v>
      </c>
    </row>
    <row r="239" spans="2:65" s="1" customFormat="1" ht="40.5">
      <c r="B239" s="42"/>
      <c r="D239" s="221" t="s">
        <v>417</v>
      </c>
      <c r="F239" s="252" t="s">
        <v>2609</v>
      </c>
      <c r="I239" s="244"/>
      <c r="L239" s="42"/>
      <c r="M239" s="245"/>
      <c r="N239" s="43"/>
      <c r="O239" s="43"/>
      <c r="P239" s="43"/>
      <c r="Q239" s="43"/>
      <c r="R239" s="43"/>
      <c r="S239" s="43"/>
      <c r="T239" s="71"/>
      <c r="AT239" s="25" t="s">
        <v>417</v>
      </c>
      <c r="AU239" s="25" t="s">
        <v>80</v>
      </c>
    </row>
    <row r="240" spans="2:65" s="1" customFormat="1" ht="22.5" customHeight="1">
      <c r="B240" s="182"/>
      <c r="C240" s="230" t="s">
        <v>747</v>
      </c>
      <c r="D240" s="230" t="s">
        <v>269</v>
      </c>
      <c r="E240" s="231" t="s">
        <v>2610</v>
      </c>
      <c r="F240" s="232" t="s">
        <v>2611</v>
      </c>
      <c r="G240" s="233" t="s">
        <v>2359</v>
      </c>
      <c r="H240" s="234">
        <v>4</v>
      </c>
      <c r="I240" s="235"/>
      <c r="J240" s="236">
        <f>ROUND(I240*H240,2)</f>
        <v>0</v>
      </c>
      <c r="K240" s="232" t="s">
        <v>5</v>
      </c>
      <c r="L240" s="237"/>
      <c r="M240" s="238" t="s">
        <v>5</v>
      </c>
      <c r="N240" s="239" t="s">
        <v>44</v>
      </c>
      <c r="O240" s="43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25" t="s">
        <v>395</v>
      </c>
      <c r="AT240" s="25" t="s">
        <v>269</v>
      </c>
      <c r="AU240" s="25" t="s">
        <v>80</v>
      </c>
      <c r="AY240" s="25" t="s">
        <v>187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25" t="s">
        <v>24</v>
      </c>
      <c r="BK240" s="194">
        <f>ROUND(I240*H240,2)</f>
        <v>0</v>
      </c>
      <c r="BL240" s="25" t="s">
        <v>126</v>
      </c>
      <c r="BM240" s="25" t="s">
        <v>2612</v>
      </c>
    </row>
    <row r="241" spans="2:65" s="1" customFormat="1" ht="40.5">
      <c r="B241" s="42"/>
      <c r="D241" s="221" t="s">
        <v>417</v>
      </c>
      <c r="F241" s="252" t="s">
        <v>2570</v>
      </c>
      <c r="I241" s="244"/>
      <c r="L241" s="42"/>
      <c r="M241" s="245"/>
      <c r="N241" s="43"/>
      <c r="O241" s="43"/>
      <c r="P241" s="43"/>
      <c r="Q241" s="43"/>
      <c r="R241" s="43"/>
      <c r="S241" s="43"/>
      <c r="T241" s="71"/>
      <c r="AT241" s="25" t="s">
        <v>417</v>
      </c>
      <c r="AU241" s="25" t="s">
        <v>80</v>
      </c>
    </row>
    <row r="242" spans="2:65" s="1" customFormat="1" ht="22.5" customHeight="1">
      <c r="B242" s="182"/>
      <c r="C242" s="230" t="s">
        <v>755</v>
      </c>
      <c r="D242" s="230" t="s">
        <v>269</v>
      </c>
      <c r="E242" s="231" t="s">
        <v>2613</v>
      </c>
      <c r="F242" s="232" t="s">
        <v>2614</v>
      </c>
      <c r="G242" s="233" t="s">
        <v>2359</v>
      </c>
      <c r="H242" s="234">
        <v>4</v>
      </c>
      <c r="I242" s="235"/>
      <c r="J242" s="236">
        <f>ROUND(I242*H242,2)</f>
        <v>0</v>
      </c>
      <c r="K242" s="232" t="s">
        <v>5</v>
      </c>
      <c r="L242" s="237"/>
      <c r="M242" s="238" t="s">
        <v>5</v>
      </c>
      <c r="N242" s="239" t="s">
        <v>44</v>
      </c>
      <c r="O242" s="43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25" t="s">
        <v>395</v>
      </c>
      <c r="AT242" s="25" t="s">
        <v>269</v>
      </c>
      <c r="AU242" s="25" t="s">
        <v>80</v>
      </c>
      <c r="AY242" s="25" t="s">
        <v>187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25" t="s">
        <v>24</v>
      </c>
      <c r="BK242" s="194">
        <f>ROUND(I242*H242,2)</f>
        <v>0</v>
      </c>
      <c r="BL242" s="25" t="s">
        <v>126</v>
      </c>
      <c r="BM242" s="25" t="s">
        <v>2615</v>
      </c>
    </row>
    <row r="243" spans="2:65" s="1" customFormat="1" ht="40.5">
      <c r="B243" s="42"/>
      <c r="D243" s="221" t="s">
        <v>417</v>
      </c>
      <c r="F243" s="252" t="s">
        <v>2616</v>
      </c>
      <c r="I243" s="244"/>
      <c r="L243" s="42"/>
      <c r="M243" s="245"/>
      <c r="N243" s="43"/>
      <c r="O243" s="43"/>
      <c r="P243" s="43"/>
      <c r="Q243" s="43"/>
      <c r="R243" s="43"/>
      <c r="S243" s="43"/>
      <c r="T243" s="71"/>
      <c r="AT243" s="25" t="s">
        <v>417</v>
      </c>
      <c r="AU243" s="25" t="s">
        <v>80</v>
      </c>
    </row>
    <row r="244" spans="2:65" s="1" customFormat="1" ht="22.5" customHeight="1">
      <c r="B244" s="182"/>
      <c r="C244" s="230" t="s">
        <v>767</v>
      </c>
      <c r="D244" s="230" t="s">
        <v>269</v>
      </c>
      <c r="E244" s="231" t="s">
        <v>2617</v>
      </c>
      <c r="F244" s="232" t="s">
        <v>2618</v>
      </c>
      <c r="G244" s="233" t="s">
        <v>2359</v>
      </c>
      <c r="H244" s="234">
        <v>1</v>
      </c>
      <c r="I244" s="235"/>
      <c r="J244" s="236">
        <f>ROUND(I244*H244,2)</f>
        <v>0</v>
      </c>
      <c r="K244" s="232" t="s">
        <v>5</v>
      </c>
      <c r="L244" s="237"/>
      <c r="M244" s="238" t="s">
        <v>5</v>
      </c>
      <c r="N244" s="239" t="s">
        <v>44</v>
      </c>
      <c r="O244" s="43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AR244" s="25" t="s">
        <v>395</v>
      </c>
      <c r="AT244" s="25" t="s">
        <v>269</v>
      </c>
      <c r="AU244" s="25" t="s">
        <v>80</v>
      </c>
      <c r="AY244" s="25" t="s">
        <v>187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25" t="s">
        <v>24</v>
      </c>
      <c r="BK244" s="194">
        <f>ROUND(I244*H244,2)</f>
        <v>0</v>
      </c>
      <c r="BL244" s="25" t="s">
        <v>126</v>
      </c>
      <c r="BM244" s="25" t="s">
        <v>2619</v>
      </c>
    </row>
    <row r="245" spans="2:65" s="1" customFormat="1" ht="27">
      <c r="B245" s="42"/>
      <c r="D245" s="221" t="s">
        <v>417</v>
      </c>
      <c r="F245" s="252" t="s">
        <v>2582</v>
      </c>
      <c r="I245" s="244"/>
      <c r="L245" s="42"/>
      <c r="M245" s="245"/>
      <c r="N245" s="43"/>
      <c r="O245" s="43"/>
      <c r="P245" s="43"/>
      <c r="Q245" s="43"/>
      <c r="R245" s="43"/>
      <c r="S245" s="43"/>
      <c r="T245" s="71"/>
      <c r="AT245" s="25" t="s">
        <v>417</v>
      </c>
      <c r="AU245" s="25" t="s">
        <v>80</v>
      </c>
    </row>
    <row r="246" spans="2:65" s="1" customFormat="1" ht="31.5" customHeight="1">
      <c r="B246" s="182"/>
      <c r="C246" s="230" t="s">
        <v>772</v>
      </c>
      <c r="D246" s="230" t="s">
        <v>269</v>
      </c>
      <c r="E246" s="231" t="s">
        <v>2620</v>
      </c>
      <c r="F246" s="232" t="s">
        <v>2621</v>
      </c>
      <c r="G246" s="233" t="s">
        <v>2359</v>
      </c>
      <c r="H246" s="234">
        <v>1</v>
      </c>
      <c r="I246" s="235"/>
      <c r="J246" s="236">
        <f>ROUND(I246*H246,2)</f>
        <v>0</v>
      </c>
      <c r="K246" s="232" t="s">
        <v>5</v>
      </c>
      <c r="L246" s="237"/>
      <c r="M246" s="238" t="s">
        <v>5</v>
      </c>
      <c r="N246" s="239" t="s">
        <v>44</v>
      </c>
      <c r="O246" s="43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25" t="s">
        <v>395</v>
      </c>
      <c r="AT246" s="25" t="s">
        <v>269</v>
      </c>
      <c r="AU246" s="25" t="s">
        <v>80</v>
      </c>
      <c r="AY246" s="25" t="s">
        <v>187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25" t="s">
        <v>24</v>
      </c>
      <c r="BK246" s="194">
        <f>ROUND(I246*H246,2)</f>
        <v>0</v>
      </c>
      <c r="BL246" s="25" t="s">
        <v>126</v>
      </c>
      <c r="BM246" s="25" t="s">
        <v>2622</v>
      </c>
    </row>
    <row r="247" spans="2:65" s="1" customFormat="1" ht="27">
      <c r="B247" s="42"/>
      <c r="D247" s="221" t="s">
        <v>417</v>
      </c>
      <c r="F247" s="252" t="s">
        <v>2623</v>
      </c>
      <c r="I247" s="244"/>
      <c r="L247" s="42"/>
      <c r="M247" s="245"/>
      <c r="N247" s="43"/>
      <c r="O247" s="43"/>
      <c r="P247" s="43"/>
      <c r="Q247" s="43"/>
      <c r="R247" s="43"/>
      <c r="S247" s="43"/>
      <c r="T247" s="71"/>
      <c r="AT247" s="25" t="s">
        <v>417</v>
      </c>
      <c r="AU247" s="25" t="s">
        <v>80</v>
      </c>
    </row>
    <row r="248" spans="2:65" s="1" customFormat="1" ht="22.5" customHeight="1">
      <c r="B248" s="182"/>
      <c r="C248" s="183" t="s">
        <v>779</v>
      </c>
      <c r="D248" s="183" t="s">
        <v>189</v>
      </c>
      <c r="E248" s="184" t="s">
        <v>2624</v>
      </c>
      <c r="F248" s="185" t="s">
        <v>2625</v>
      </c>
      <c r="G248" s="186" t="s">
        <v>2522</v>
      </c>
      <c r="H248" s="187">
        <v>1</v>
      </c>
      <c r="I248" s="188"/>
      <c r="J248" s="189">
        <f>ROUND(I248*H248,2)</f>
        <v>0</v>
      </c>
      <c r="K248" s="185" t="s">
        <v>5</v>
      </c>
      <c r="L248" s="42"/>
      <c r="M248" s="190" t="s">
        <v>5</v>
      </c>
      <c r="N248" s="191" t="s">
        <v>44</v>
      </c>
      <c r="O248" s="43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5" t="s">
        <v>126</v>
      </c>
      <c r="AT248" s="25" t="s">
        <v>189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126</v>
      </c>
      <c r="BM248" s="25" t="s">
        <v>2626</v>
      </c>
    </row>
    <row r="249" spans="2:65" s="1" customFormat="1" ht="27">
      <c r="B249" s="42"/>
      <c r="D249" s="221" t="s">
        <v>417</v>
      </c>
      <c r="F249" s="252" t="s">
        <v>2627</v>
      </c>
      <c r="I249" s="244"/>
      <c r="L249" s="42"/>
      <c r="M249" s="245"/>
      <c r="N249" s="43"/>
      <c r="O249" s="43"/>
      <c r="P249" s="43"/>
      <c r="Q249" s="43"/>
      <c r="R249" s="43"/>
      <c r="S249" s="43"/>
      <c r="T249" s="71"/>
      <c r="AT249" s="25" t="s">
        <v>417</v>
      </c>
      <c r="AU249" s="25" t="s">
        <v>80</v>
      </c>
    </row>
    <row r="250" spans="2:65" s="1" customFormat="1" ht="22.5" customHeight="1">
      <c r="B250" s="182"/>
      <c r="C250" s="183" t="s">
        <v>794</v>
      </c>
      <c r="D250" s="183" t="s">
        <v>189</v>
      </c>
      <c r="E250" s="184" t="s">
        <v>2628</v>
      </c>
      <c r="F250" s="185" t="s">
        <v>2629</v>
      </c>
      <c r="G250" s="186" t="s">
        <v>2522</v>
      </c>
      <c r="H250" s="187">
        <v>1</v>
      </c>
      <c r="I250" s="188"/>
      <c r="J250" s="189">
        <f>ROUND(I250*H250,2)</f>
        <v>0</v>
      </c>
      <c r="K250" s="185" t="s">
        <v>5</v>
      </c>
      <c r="L250" s="42"/>
      <c r="M250" s="190" t="s">
        <v>5</v>
      </c>
      <c r="N250" s="191" t="s">
        <v>44</v>
      </c>
      <c r="O250" s="43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AR250" s="25" t="s">
        <v>126</v>
      </c>
      <c r="AT250" s="25" t="s">
        <v>189</v>
      </c>
      <c r="AU250" s="25" t="s">
        <v>80</v>
      </c>
      <c r="AY250" s="25" t="s">
        <v>187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25" t="s">
        <v>24</v>
      </c>
      <c r="BK250" s="194">
        <f>ROUND(I250*H250,2)</f>
        <v>0</v>
      </c>
      <c r="BL250" s="25" t="s">
        <v>126</v>
      </c>
      <c r="BM250" s="25" t="s">
        <v>2630</v>
      </c>
    </row>
    <row r="251" spans="2:65" s="1" customFormat="1" ht="27">
      <c r="B251" s="42"/>
      <c r="D251" s="221" t="s">
        <v>417</v>
      </c>
      <c r="F251" s="252" t="s">
        <v>2631</v>
      </c>
      <c r="I251" s="244"/>
      <c r="L251" s="42"/>
      <c r="M251" s="245"/>
      <c r="N251" s="43"/>
      <c r="O251" s="43"/>
      <c r="P251" s="43"/>
      <c r="Q251" s="43"/>
      <c r="R251" s="43"/>
      <c r="S251" s="43"/>
      <c r="T251" s="71"/>
      <c r="AT251" s="25" t="s">
        <v>417</v>
      </c>
      <c r="AU251" s="25" t="s">
        <v>80</v>
      </c>
    </row>
    <row r="252" spans="2:65" s="1" customFormat="1" ht="22.5" customHeight="1">
      <c r="B252" s="182"/>
      <c r="C252" s="183" t="s">
        <v>805</v>
      </c>
      <c r="D252" s="183" t="s">
        <v>189</v>
      </c>
      <c r="E252" s="184" t="s">
        <v>2632</v>
      </c>
      <c r="F252" s="185" t="s">
        <v>2633</v>
      </c>
      <c r="G252" s="186" t="s">
        <v>2359</v>
      </c>
      <c r="H252" s="187">
        <v>1</v>
      </c>
      <c r="I252" s="188"/>
      <c r="J252" s="189">
        <f>ROUND(I252*H252,2)</f>
        <v>0</v>
      </c>
      <c r="K252" s="185" t="s">
        <v>5</v>
      </c>
      <c r="L252" s="42"/>
      <c r="M252" s="190" t="s">
        <v>5</v>
      </c>
      <c r="N252" s="191" t="s">
        <v>44</v>
      </c>
      <c r="O252" s="43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AR252" s="25" t="s">
        <v>126</v>
      </c>
      <c r="AT252" s="25" t="s">
        <v>189</v>
      </c>
      <c r="AU252" s="25" t="s">
        <v>80</v>
      </c>
      <c r="AY252" s="25" t="s">
        <v>187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25" t="s">
        <v>24</v>
      </c>
      <c r="BK252" s="194">
        <f>ROUND(I252*H252,2)</f>
        <v>0</v>
      </c>
      <c r="BL252" s="25" t="s">
        <v>126</v>
      </c>
      <c r="BM252" s="25" t="s">
        <v>2634</v>
      </c>
    </row>
    <row r="253" spans="2:65" s="1" customFormat="1" ht="27">
      <c r="B253" s="42"/>
      <c r="D253" s="221" t="s">
        <v>417</v>
      </c>
      <c r="F253" s="252" t="s">
        <v>2635</v>
      </c>
      <c r="I253" s="244"/>
      <c r="L253" s="42"/>
      <c r="M253" s="245"/>
      <c r="N253" s="43"/>
      <c r="O253" s="43"/>
      <c r="P253" s="43"/>
      <c r="Q253" s="43"/>
      <c r="R253" s="43"/>
      <c r="S253" s="43"/>
      <c r="T253" s="71"/>
      <c r="AT253" s="25" t="s">
        <v>417</v>
      </c>
      <c r="AU253" s="25" t="s">
        <v>80</v>
      </c>
    </row>
    <row r="254" spans="2:65" s="1" customFormat="1" ht="22.5" customHeight="1">
      <c r="B254" s="182"/>
      <c r="C254" s="230" t="s">
        <v>812</v>
      </c>
      <c r="D254" s="230" t="s">
        <v>269</v>
      </c>
      <c r="E254" s="231" t="s">
        <v>2636</v>
      </c>
      <c r="F254" s="232" t="s">
        <v>2637</v>
      </c>
      <c r="G254" s="233" t="s">
        <v>410</v>
      </c>
      <c r="H254" s="234">
        <v>1</v>
      </c>
      <c r="I254" s="235"/>
      <c r="J254" s="236">
        <f>ROUND(I254*H254,2)</f>
        <v>0</v>
      </c>
      <c r="K254" s="232" t="s">
        <v>5</v>
      </c>
      <c r="L254" s="237"/>
      <c r="M254" s="238" t="s">
        <v>5</v>
      </c>
      <c r="N254" s="239" t="s">
        <v>44</v>
      </c>
      <c r="O254" s="43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25" t="s">
        <v>395</v>
      </c>
      <c r="AT254" s="25" t="s">
        <v>269</v>
      </c>
      <c r="AU254" s="25" t="s">
        <v>80</v>
      </c>
      <c r="AY254" s="25" t="s">
        <v>187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5" t="s">
        <v>24</v>
      </c>
      <c r="BK254" s="194">
        <f>ROUND(I254*H254,2)</f>
        <v>0</v>
      </c>
      <c r="BL254" s="25" t="s">
        <v>126</v>
      </c>
      <c r="BM254" s="25" t="s">
        <v>2638</v>
      </c>
    </row>
    <row r="255" spans="2:65" s="1" customFormat="1" ht="27">
      <c r="B255" s="42"/>
      <c r="D255" s="221" t="s">
        <v>417</v>
      </c>
      <c r="F255" s="252" t="s">
        <v>2627</v>
      </c>
      <c r="I255" s="244"/>
      <c r="L255" s="42"/>
      <c r="M255" s="245"/>
      <c r="N255" s="43"/>
      <c r="O255" s="43"/>
      <c r="P255" s="43"/>
      <c r="Q255" s="43"/>
      <c r="R255" s="43"/>
      <c r="S255" s="43"/>
      <c r="T255" s="71"/>
      <c r="AT255" s="25" t="s">
        <v>417</v>
      </c>
      <c r="AU255" s="25" t="s">
        <v>80</v>
      </c>
    </row>
    <row r="256" spans="2:65" s="1" customFormat="1" ht="22.5" customHeight="1">
      <c r="B256" s="182"/>
      <c r="C256" s="183" t="s">
        <v>817</v>
      </c>
      <c r="D256" s="183" t="s">
        <v>189</v>
      </c>
      <c r="E256" s="184" t="s">
        <v>2639</v>
      </c>
      <c r="F256" s="185" t="s">
        <v>2640</v>
      </c>
      <c r="G256" s="186" t="s">
        <v>2522</v>
      </c>
      <c r="H256" s="187">
        <v>1</v>
      </c>
      <c r="I256" s="188"/>
      <c r="J256" s="189">
        <f>ROUND(I256*H256,2)</f>
        <v>0</v>
      </c>
      <c r="K256" s="185" t="s">
        <v>5</v>
      </c>
      <c r="L256" s="42"/>
      <c r="M256" s="190" t="s">
        <v>5</v>
      </c>
      <c r="N256" s="191" t="s">
        <v>44</v>
      </c>
      <c r="O256" s="43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AR256" s="25" t="s">
        <v>126</v>
      </c>
      <c r="AT256" s="25" t="s">
        <v>189</v>
      </c>
      <c r="AU256" s="25" t="s">
        <v>80</v>
      </c>
      <c r="AY256" s="25" t="s">
        <v>187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25" t="s">
        <v>24</v>
      </c>
      <c r="BK256" s="194">
        <f>ROUND(I256*H256,2)</f>
        <v>0</v>
      </c>
      <c r="BL256" s="25" t="s">
        <v>126</v>
      </c>
      <c r="BM256" s="25" t="s">
        <v>2641</v>
      </c>
    </row>
    <row r="257" spans="2:65" s="1" customFormat="1" ht="27">
      <c r="B257" s="42"/>
      <c r="D257" s="221" t="s">
        <v>417</v>
      </c>
      <c r="F257" s="252" t="s">
        <v>2642</v>
      </c>
      <c r="I257" s="244"/>
      <c r="L257" s="42"/>
      <c r="M257" s="245"/>
      <c r="N257" s="43"/>
      <c r="O257" s="43"/>
      <c r="P257" s="43"/>
      <c r="Q257" s="43"/>
      <c r="R257" s="43"/>
      <c r="S257" s="43"/>
      <c r="T257" s="71"/>
      <c r="AT257" s="25" t="s">
        <v>417</v>
      </c>
      <c r="AU257" s="25" t="s">
        <v>80</v>
      </c>
    </row>
    <row r="258" spans="2:65" s="1" customFormat="1" ht="22.5" customHeight="1">
      <c r="B258" s="182"/>
      <c r="C258" s="183" t="s">
        <v>830</v>
      </c>
      <c r="D258" s="183" t="s">
        <v>189</v>
      </c>
      <c r="E258" s="184" t="s">
        <v>2643</v>
      </c>
      <c r="F258" s="185" t="s">
        <v>2644</v>
      </c>
      <c r="G258" s="186" t="s">
        <v>410</v>
      </c>
      <c r="H258" s="187">
        <v>1</v>
      </c>
      <c r="I258" s="188"/>
      <c r="J258" s="189">
        <f>ROUND(I258*H258,2)</f>
        <v>0</v>
      </c>
      <c r="K258" s="185" t="s">
        <v>5</v>
      </c>
      <c r="L258" s="42"/>
      <c r="M258" s="190" t="s">
        <v>5</v>
      </c>
      <c r="N258" s="191" t="s">
        <v>44</v>
      </c>
      <c r="O258" s="43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25" t="s">
        <v>126</v>
      </c>
      <c r="AT258" s="25" t="s">
        <v>189</v>
      </c>
      <c r="AU258" s="25" t="s">
        <v>80</v>
      </c>
      <c r="AY258" s="25" t="s">
        <v>187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25" t="s">
        <v>24</v>
      </c>
      <c r="BK258" s="194">
        <f>ROUND(I258*H258,2)</f>
        <v>0</v>
      </c>
      <c r="BL258" s="25" t="s">
        <v>126</v>
      </c>
      <c r="BM258" s="25" t="s">
        <v>2645</v>
      </c>
    </row>
    <row r="259" spans="2:65" s="1" customFormat="1" ht="27">
      <c r="B259" s="42"/>
      <c r="D259" s="221" t="s">
        <v>417</v>
      </c>
      <c r="F259" s="252" t="s">
        <v>2646</v>
      </c>
      <c r="I259" s="244"/>
      <c r="L259" s="42"/>
      <c r="M259" s="245"/>
      <c r="N259" s="43"/>
      <c r="O259" s="43"/>
      <c r="P259" s="43"/>
      <c r="Q259" s="43"/>
      <c r="R259" s="43"/>
      <c r="S259" s="43"/>
      <c r="T259" s="71"/>
      <c r="AT259" s="25" t="s">
        <v>417</v>
      </c>
      <c r="AU259" s="25" t="s">
        <v>80</v>
      </c>
    </row>
    <row r="260" spans="2:65" s="1" customFormat="1" ht="22.5" customHeight="1">
      <c r="B260" s="182"/>
      <c r="C260" s="183" t="s">
        <v>836</v>
      </c>
      <c r="D260" s="183" t="s">
        <v>189</v>
      </c>
      <c r="E260" s="184" t="s">
        <v>2647</v>
      </c>
      <c r="F260" s="185" t="s">
        <v>2648</v>
      </c>
      <c r="G260" s="186" t="s">
        <v>2359</v>
      </c>
      <c r="H260" s="187">
        <v>1</v>
      </c>
      <c r="I260" s="188"/>
      <c r="J260" s="189">
        <f>ROUND(I260*H260,2)</f>
        <v>0</v>
      </c>
      <c r="K260" s="185" t="s">
        <v>5</v>
      </c>
      <c r="L260" s="42"/>
      <c r="M260" s="190" t="s">
        <v>5</v>
      </c>
      <c r="N260" s="191" t="s">
        <v>44</v>
      </c>
      <c r="O260" s="43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25" t="s">
        <v>126</v>
      </c>
      <c r="AT260" s="25" t="s">
        <v>189</v>
      </c>
      <c r="AU260" s="25" t="s">
        <v>80</v>
      </c>
      <c r="AY260" s="25" t="s">
        <v>187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24</v>
      </c>
      <c r="BK260" s="194">
        <f>ROUND(I260*H260,2)</f>
        <v>0</v>
      </c>
      <c r="BL260" s="25" t="s">
        <v>126</v>
      </c>
      <c r="BM260" s="25" t="s">
        <v>2649</v>
      </c>
    </row>
    <row r="261" spans="2:65" s="1" customFormat="1" ht="27">
      <c r="B261" s="42"/>
      <c r="D261" s="221" t="s">
        <v>417</v>
      </c>
      <c r="F261" s="252" t="s">
        <v>2650</v>
      </c>
      <c r="I261" s="244"/>
      <c r="L261" s="42"/>
      <c r="M261" s="245"/>
      <c r="N261" s="43"/>
      <c r="O261" s="43"/>
      <c r="P261" s="43"/>
      <c r="Q261" s="43"/>
      <c r="R261" s="43"/>
      <c r="S261" s="43"/>
      <c r="T261" s="71"/>
      <c r="AT261" s="25" t="s">
        <v>417</v>
      </c>
      <c r="AU261" s="25" t="s">
        <v>80</v>
      </c>
    </row>
    <row r="262" spans="2:65" s="1" customFormat="1" ht="22.5" customHeight="1">
      <c r="B262" s="182"/>
      <c r="C262" s="183" t="s">
        <v>853</v>
      </c>
      <c r="D262" s="183" t="s">
        <v>189</v>
      </c>
      <c r="E262" s="184" t="s">
        <v>2651</v>
      </c>
      <c r="F262" s="185" t="s">
        <v>2652</v>
      </c>
      <c r="G262" s="186" t="s">
        <v>2522</v>
      </c>
      <c r="H262" s="187">
        <v>13</v>
      </c>
      <c r="I262" s="188"/>
      <c r="J262" s="189">
        <f>ROUND(I262*H262,2)</f>
        <v>0</v>
      </c>
      <c r="K262" s="185" t="s">
        <v>5</v>
      </c>
      <c r="L262" s="42"/>
      <c r="M262" s="190" t="s">
        <v>5</v>
      </c>
      <c r="N262" s="191" t="s">
        <v>44</v>
      </c>
      <c r="O262" s="43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AR262" s="25" t="s">
        <v>126</v>
      </c>
      <c r="AT262" s="25" t="s">
        <v>189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2653</v>
      </c>
    </row>
    <row r="263" spans="2:65" s="1" customFormat="1" ht="67.5">
      <c r="B263" s="42"/>
      <c r="D263" s="221" t="s">
        <v>417</v>
      </c>
      <c r="F263" s="252" t="s">
        <v>2654</v>
      </c>
      <c r="I263" s="244"/>
      <c r="L263" s="42"/>
      <c r="M263" s="245"/>
      <c r="N263" s="43"/>
      <c r="O263" s="43"/>
      <c r="P263" s="43"/>
      <c r="Q263" s="43"/>
      <c r="R263" s="43"/>
      <c r="S263" s="43"/>
      <c r="T263" s="71"/>
      <c r="AT263" s="25" t="s">
        <v>417</v>
      </c>
      <c r="AU263" s="25" t="s">
        <v>80</v>
      </c>
    </row>
    <row r="264" spans="2:65" s="1" customFormat="1" ht="22.5" customHeight="1">
      <c r="B264" s="182"/>
      <c r="C264" s="230" t="s">
        <v>858</v>
      </c>
      <c r="D264" s="230" t="s">
        <v>269</v>
      </c>
      <c r="E264" s="231" t="s">
        <v>2655</v>
      </c>
      <c r="F264" s="232" t="s">
        <v>2656</v>
      </c>
      <c r="G264" s="233" t="s">
        <v>410</v>
      </c>
      <c r="H264" s="234">
        <v>13</v>
      </c>
      <c r="I264" s="235"/>
      <c r="J264" s="236">
        <f>ROUND(I264*H264,2)</f>
        <v>0</v>
      </c>
      <c r="K264" s="232" t="s">
        <v>5</v>
      </c>
      <c r="L264" s="237"/>
      <c r="M264" s="238" t="s">
        <v>5</v>
      </c>
      <c r="N264" s="239" t="s">
        <v>44</v>
      </c>
      <c r="O264" s="43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AR264" s="25" t="s">
        <v>395</v>
      </c>
      <c r="AT264" s="25" t="s">
        <v>269</v>
      </c>
      <c r="AU264" s="25" t="s">
        <v>80</v>
      </c>
      <c r="AY264" s="25" t="s">
        <v>187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24</v>
      </c>
      <c r="BK264" s="194">
        <f>ROUND(I264*H264,2)</f>
        <v>0</v>
      </c>
      <c r="BL264" s="25" t="s">
        <v>126</v>
      </c>
      <c r="BM264" s="25" t="s">
        <v>2657</v>
      </c>
    </row>
    <row r="265" spans="2:65" s="1" customFormat="1" ht="67.5">
      <c r="B265" s="42"/>
      <c r="D265" s="221" t="s">
        <v>417</v>
      </c>
      <c r="F265" s="252" t="s">
        <v>2658</v>
      </c>
      <c r="I265" s="244"/>
      <c r="L265" s="42"/>
      <c r="M265" s="245"/>
      <c r="N265" s="43"/>
      <c r="O265" s="43"/>
      <c r="P265" s="43"/>
      <c r="Q265" s="43"/>
      <c r="R265" s="43"/>
      <c r="S265" s="43"/>
      <c r="T265" s="71"/>
      <c r="AT265" s="25" t="s">
        <v>417</v>
      </c>
      <c r="AU265" s="25" t="s">
        <v>80</v>
      </c>
    </row>
    <row r="266" spans="2:65" s="1" customFormat="1" ht="22.5" customHeight="1">
      <c r="B266" s="182"/>
      <c r="C266" s="183" t="s">
        <v>865</v>
      </c>
      <c r="D266" s="183" t="s">
        <v>189</v>
      </c>
      <c r="E266" s="184" t="s">
        <v>2659</v>
      </c>
      <c r="F266" s="185" t="s">
        <v>2660</v>
      </c>
      <c r="G266" s="186" t="s">
        <v>2522</v>
      </c>
      <c r="H266" s="187">
        <v>1</v>
      </c>
      <c r="I266" s="188"/>
      <c r="J266" s="189">
        <f>ROUND(I266*H266,2)</f>
        <v>0</v>
      </c>
      <c r="K266" s="185" t="s">
        <v>5</v>
      </c>
      <c r="L266" s="42"/>
      <c r="M266" s="190" t="s">
        <v>5</v>
      </c>
      <c r="N266" s="191" t="s">
        <v>44</v>
      </c>
      <c r="O266" s="43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25" t="s">
        <v>126</v>
      </c>
      <c r="AT266" s="25" t="s">
        <v>189</v>
      </c>
      <c r="AU266" s="25" t="s">
        <v>80</v>
      </c>
      <c r="AY266" s="25" t="s">
        <v>187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5" t="s">
        <v>24</v>
      </c>
      <c r="BK266" s="194">
        <f>ROUND(I266*H266,2)</f>
        <v>0</v>
      </c>
      <c r="BL266" s="25" t="s">
        <v>126</v>
      </c>
      <c r="BM266" s="25" t="s">
        <v>2661</v>
      </c>
    </row>
    <row r="267" spans="2:65" s="1" customFormat="1" ht="27">
      <c r="B267" s="42"/>
      <c r="D267" s="221" t="s">
        <v>417</v>
      </c>
      <c r="F267" s="252" t="s">
        <v>2662</v>
      </c>
      <c r="I267" s="244"/>
      <c r="L267" s="42"/>
      <c r="M267" s="245"/>
      <c r="N267" s="43"/>
      <c r="O267" s="43"/>
      <c r="P267" s="43"/>
      <c r="Q267" s="43"/>
      <c r="R267" s="43"/>
      <c r="S267" s="43"/>
      <c r="T267" s="71"/>
      <c r="AT267" s="25" t="s">
        <v>417</v>
      </c>
      <c r="AU267" s="25" t="s">
        <v>80</v>
      </c>
    </row>
    <row r="268" spans="2:65" s="1" customFormat="1" ht="22.5" customHeight="1">
      <c r="B268" s="182"/>
      <c r="C268" s="183" t="s">
        <v>870</v>
      </c>
      <c r="D268" s="183" t="s">
        <v>189</v>
      </c>
      <c r="E268" s="184" t="s">
        <v>2663</v>
      </c>
      <c r="F268" s="185" t="s">
        <v>2664</v>
      </c>
      <c r="G268" s="186" t="s">
        <v>2522</v>
      </c>
      <c r="H268" s="187">
        <v>1</v>
      </c>
      <c r="I268" s="188"/>
      <c r="J268" s="189">
        <f>ROUND(I268*H268,2)</f>
        <v>0</v>
      </c>
      <c r="K268" s="185" t="s">
        <v>5</v>
      </c>
      <c r="L268" s="42"/>
      <c r="M268" s="190" t="s">
        <v>5</v>
      </c>
      <c r="N268" s="191" t="s">
        <v>44</v>
      </c>
      <c r="O268" s="43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AR268" s="25" t="s">
        <v>126</v>
      </c>
      <c r="AT268" s="25" t="s">
        <v>189</v>
      </c>
      <c r="AU268" s="25" t="s">
        <v>80</v>
      </c>
      <c r="AY268" s="25" t="s">
        <v>187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24</v>
      </c>
      <c r="BK268" s="194">
        <f>ROUND(I268*H268,2)</f>
        <v>0</v>
      </c>
      <c r="BL268" s="25" t="s">
        <v>126</v>
      </c>
      <c r="BM268" s="25" t="s">
        <v>2665</v>
      </c>
    </row>
    <row r="269" spans="2:65" s="1" customFormat="1" ht="27">
      <c r="B269" s="42"/>
      <c r="D269" s="221" t="s">
        <v>417</v>
      </c>
      <c r="F269" s="252" t="s">
        <v>2666</v>
      </c>
      <c r="I269" s="244"/>
      <c r="L269" s="42"/>
      <c r="M269" s="245"/>
      <c r="N269" s="43"/>
      <c r="O269" s="43"/>
      <c r="P269" s="43"/>
      <c r="Q269" s="43"/>
      <c r="R269" s="43"/>
      <c r="S269" s="43"/>
      <c r="T269" s="71"/>
      <c r="AT269" s="25" t="s">
        <v>417</v>
      </c>
      <c r="AU269" s="25" t="s">
        <v>80</v>
      </c>
    </row>
    <row r="270" spans="2:65" s="1" customFormat="1" ht="22.5" customHeight="1">
      <c r="B270" s="182"/>
      <c r="C270" s="183" t="s">
        <v>875</v>
      </c>
      <c r="D270" s="183" t="s">
        <v>189</v>
      </c>
      <c r="E270" s="184" t="s">
        <v>2667</v>
      </c>
      <c r="F270" s="185" t="s">
        <v>2668</v>
      </c>
      <c r="G270" s="186" t="s">
        <v>2522</v>
      </c>
      <c r="H270" s="187">
        <v>1</v>
      </c>
      <c r="I270" s="188"/>
      <c r="J270" s="189">
        <f>ROUND(I270*H270,2)</f>
        <v>0</v>
      </c>
      <c r="K270" s="185" t="s">
        <v>5</v>
      </c>
      <c r="L270" s="42"/>
      <c r="M270" s="190" t="s">
        <v>5</v>
      </c>
      <c r="N270" s="191" t="s">
        <v>44</v>
      </c>
      <c r="O270" s="43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AR270" s="25" t="s">
        <v>126</v>
      </c>
      <c r="AT270" s="25" t="s">
        <v>189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126</v>
      </c>
      <c r="BM270" s="25" t="s">
        <v>2669</v>
      </c>
    </row>
    <row r="271" spans="2:65" s="1" customFormat="1" ht="27">
      <c r="B271" s="42"/>
      <c r="D271" s="221" t="s">
        <v>417</v>
      </c>
      <c r="F271" s="252" t="s">
        <v>2670</v>
      </c>
      <c r="I271" s="244"/>
      <c r="L271" s="42"/>
      <c r="M271" s="245"/>
      <c r="N271" s="43"/>
      <c r="O271" s="43"/>
      <c r="P271" s="43"/>
      <c r="Q271" s="43"/>
      <c r="R271" s="43"/>
      <c r="S271" s="43"/>
      <c r="T271" s="71"/>
      <c r="AT271" s="25" t="s">
        <v>417</v>
      </c>
      <c r="AU271" s="25" t="s">
        <v>80</v>
      </c>
    </row>
    <row r="272" spans="2:65" s="1" customFormat="1" ht="22.5" customHeight="1">
      <c r="B272" s="182"/>
      <c r="C272" s="183" t="s">
        <v>880</v>
      </c>
      <c r="D272" s="183" t="s">
        <v>189</v>
      </c>
      <c r="E272" s="184" t="s">
        <v>2671</v>
      </c>
      <c r="F272" s="185" t="s">
        <v>2672</v>
      </c>
      <c r="G272" s="186" t="s">
        <v>410</v>
      </c>
      <c r="H272" s="187">
        <v>5</v>
      </c>
      <c r="I272" s="188"/>
      <c r="J272" s="189">
        <f>ROUND(I272*H272,2)</f>
        <v>0</v>
      </c>
      <c r="K272" s="185" t="s">
        <v>5</v>
      </c>
      <c r="L272" s="42"/>
      <c r="M272" s="190" t="s">
        <v>5</v>
      </c>
      <c r="N272" s="191" t="s">
        <v>44</v>
      </c>
      <c r="O272" s="43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AR272" s="25" t="s">
        <v>126</v>
      </c>
      <c r="AT272" s="25" t="s">
        <v>189</v>
      </c>
      <c r="AU272" s="25" t="s">
        <v>80</v>
      </c>
      <c r="AY272" s="25" t="s">
        <v>187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24</v>
      </c>
      <c r="BK272" s="194">
        <f>ROUND(I272*H272,2)</f>
        <v>0</v>
      </c>
      <c r="BL272" s="25" t="s">
        <v>126</v>
      </c>
      <c r="BM272" s="25" t="s">
        <v>2673</v>
      </c>
    </row>
    <row r="273" spans="2:65" s="1" customFormat="1" ht="40.5">
      <c r="B273" s="42"/>
      <c r="D273" s="221" t="s">
        <v>417</v>
      </c>
      <c r="F273" s="252" t="s">
        <v>2674</v>
      </c>
      <c r="I273" s="244"/>
      <c r="L273" s="42"/>
      <c r="M273" s="245"/>
      <c r="N273" s="43"/>
      <c r="O273" s="43"/>
      <c r="P273" s="43"/>
      <c r="Q273" s="43"/>
      <c r="R273" s="43"/>
      <c r="S273" s="43"/>
      <c r="T273" s="71"/>
      <c r="AT273" s="25" t="s">
        <v>417</v>
      </c>
      <c r="AU273" s="25" t="s">
        <v>80</v>
      </c>
    </row>
    <row r="274" spans="2:65" s="1" customFormat="1" ht="22.5" customHeight="1">
      <c r="B274" s="182"/>
      <c r="C274" s="230" t="s">
        <v>885</v>
      </c>
      <c r="D274" s="230" t="s">
        <v>269</v>
      </c>
      <c r="E274" s="231" t="s">
        <v>2675</v>
      </c>
      <c r="F274" s="232" t="s">
        <v>2676</v>
      </c>
      <c r="G274" s="233" t="s">
        <v>410</v>
      </c>
      <c r="H274" s="234">
        <v>2</v>
      </c>
      <c r="I274" s="235"/>
      <c r="J274" s="236">
        <f>ROUND(I274*H274,2)</f>
        <v>0</v>
      </c>
      <c r="K274" s="232" t="s">
        <v>5</v>
      </c>
      <c r="L274" s="237"/>
      <c r="M274" s="238" t="s">
        <v>5</v>
      </c>
      <c r="N274" s="239" t="s">
        <v>44</v>
      </c>
      <c r="O274" s="43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25" t="s">
        <v>395</v>
      </c>
      <c r="AT274" s="25" t="s">
        <v>269</v>
      </c>
      <c r="AU274" s="25" t="s">
        <v>80</v>
      </c>
      <c r="AY274" s="25" t="s">
        <v>187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25" t="s">
        <v>24</v>
      </c>
      <c r="BK274" s="194">
        <f>ROUND(I274*H274,2)</f>
        <v>0</v>
      </c>
      <c r="BL274" s="25" t="s">
        <v>126</v>
      </c>
      <c r="BM274" s="25" t="s">
        <v>2677</v>
      </c>
    </row>
    <row r="275" spans="2:65" s="1" customFormat="1" ht="27">
      <c r="B275" s="42"/>
      <c r="D275" s="221" t="s">
        <v>417</v>
      </c>
      <c r="F275" s="252" t="s">
        <v>2678</v>
      </c>
      <c r="I275" s="244"/>
      <c r="L275" s="42"/>
      <c r="M275" s="245"/>
      <c r="N275" s="43"/>
      <c r="O275" s="43"/>
      <c r="P275" s="43"/>
      <c r="Q275" s="43"/>
      <c r="R275" s="43"/>
      <c r="S275" s="43"/>
      <c r="T275" s="71"/>
      <c r="AT275" s="25" t="s">
        <v>417</v>
      </c>
      <c r="AU275" s="25" t="s">
        <v>80</v>
      </c>
    </row>
    <row r="276" spans="2:65" s="1" customFormat="1" ht="22.5" customHeight="1">
      <c r="B276" s="182"/>
      <c r="C276" s="183" t="s">
        <v>891</v>
      </c>
      <c r="D276" s="183" t="s">
        <v>189</v>
      </c>
      <c r="E276" s="184" t="s">
        <v>2679</v>
      </c>
      <c r="F276" s="185" t="s">
        <v>2680</v>
      </c>
      <c r="G276" s="186" t="s">
        <v>410</v>
      </c>
      <c r="H276" s="187">
        <v>3</v>
      </c>
      <c r="I276" s="188"/>
      <c r="J276" s="189">
        <f>ROUND(I276*H276,2)</f>
        <v>0</v>
      </c>
      <c r="K276" s="185" t="s">
        <v>5</v>
      </c>
      <c r="L276" s="42"/>
      <c r="M276" s="190" t="s">
        <v>5</v>
      </c>
      <c r="N276" s="191" t="s">
        <v>44</v>
      </c>
      <c r="O276" s="43"/>
      <c r="P276" s="192">
        <f>O276*H276</f>
        <v>0</v>
      </c>
      <c r="Q276" s="192">
        <v>0</v>
      </c>
      <c r="R276" s="192">
        <f>Q276*H276</f>
        <v>0</v>
      </c>
      <c r="S276" s="192">
        <v>0</v>
      </c>
      <c r="T276" s="193">
        <f>S276*H276</f>
        <v>0</v>
      </c>
      <c r="AR276" s="25" t="s">
        <v>126</v>
      </c>
      <c r="AT276" s="25" t="s">
        <v>189</v>
      </c>
      <c r="AU276" s="25" t="s">
        <v>80</v>
      </c>
      <c r="AY276" s="25" t="s">
        <v>187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25" t="s">
        <v>24</v>
      </c>
      <c r="BK276" s="194">
        <f>ROUND(I276*H276,2)</f>
        <v>0</v>
      </c>
      <c r="BL276" s="25" t="s">
        <v>126</v>
      </c>
      <c r="BM276" s="25" t="s">
        <v>2681</v>
      </c>
    </row>
    <row r="277" spans="2:65" s="1" customFormat="1" ht="54">
      <c r="B277" s="42"/>
      <c r="D277" s="221" t="s">
        <v>417</v>
      </c>
      <c r="F277" s="252" t="s">
        <v>2682</v>
      </c>
      <c r="I277" s="244"/>
      <c r="L277" s="42"/>
      <c r="M277" s="245"/>
      <c r="N277" s="43"/>
      <c r="O277" s="43"/>
      <c r="P277" s="43"/>
      <c r="Q277" s="43"/>
      <c r="R277" s="43"/>
      <c r="S277" s="43"/>
      <c r="T277" s="71"/>
      <c r="AT277" s="25" t="s">
        <v>417</v>
      </c>
      <c r="AU277" s="25" t="s">
        <v>80</v>
      </c>
    </row>
    <row r="278" spans="2:65" s="1" customFormat="1" ht="31.5" customHeight="1">
      <c r="B278" s="182"/>
      <c r="C278" s="230" t="s">
        <v>896</v>
      </c>
      <c r="D278" s="230" t="s">
        <v>269</v>
      </c>
      <c r="E278" s="231" t="s">
        <v>2683</v>
      </c>
      <c r="F278" s="232" t="s">
        <v>2684</v>
      </c>
      <c r="G278" s="233" t="s">
        <v>2359</v>
      </c>
      <c r="H278" s="234">
        <v>1</v>
      </c>
      <c r="I278" s="235"/>
      <c r="J278" s="236">
        <f>ROUND(I278*H278,2)</f>
        <v>0</v>
      </c>
      <c r="K278" s="232" t="s">
        <v>5</v>
      </c>
      <c r="L278" s="237"/>
      <c r="M278" s="238" t="s">
        <v>5</v>
      </c>
      <c r="N278" s="239" t="s">
        <v>44</v>
      </c>
      <c r="O278" s="43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AR278" s="25" t="s">
        <v>395</v>
      </c>
      <c r="AT278" s="25" t="s">
        <v>269</v>
      </c>
      <c r="AU278" s="25" t="s">
        <v>80</v>
      </c>
      <c r="AY278" s="25" t="s">
        <v>187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5" t="s">
        <v>24</v>
      </c>
      <c r="BK278" s="194">
        <f>ROUND(I278*H278,2)</f>
        <v>0</v>
      </c>
      <c r="BL278" s="25" t="s">
        <v>126</v>
      </c>
      <c r="BM278" s="25" t="s">
        <v>2685</v>
      </c>
    </row>
    <row r="279" spans="2:65" s="1" customFormat="1" ht="40.5">
      <c r="B279" s="42"/>
      <c r="D279" s="221" t="s">
        <v>417</v>
      </c>
      <c r="F279" s="252" t="s">
        <v>2686</v>
      </c>
      <c r="I279" s="244"/>
      <c r="L279" s="42"/>
      <c r="M279" s="245"/>
      <c r="N279" s="43"/>
      <c r="O279" s="43"/>
      <c r="P279" s="43"/>
      <c r="Q279" s="43"/>
      <c r="R279" s="43"/>
      <c r="S279" s="43"/>
      <c r="T279" s="71"/>
      <c r="AT279" s="25" t="s">
        <v>417</v>
      </c>
      <c r="AU279" s="25" t="s">
        <v>80</v>
      </c>
    </row>
    <row r="280" spans="2:65" s="1" customFormat="1" ht="31.5" customHeight="1">
      <c r="B280" s="182"/>
      <c r="C280" s="230" t="s">
        <v>905</v>
      </c>
      <c r="D280" s="230" t="s">
        <v>269</v>
      </c>
      <c r="E280" s="231" t="s">
        <v>2687</v>
      </c>
      <c r="F280" s="232" t="s">
        <v>2688</v>
      </c>
      <c r="G280" s="233" t="s">
        <v>410</v>
      </c>
      <c r="H280" s="234">
        <v>2</v>
      </c>
      <c r="I280" s="235"/>
      <c r="J280" s="236">
        <f>ROUND(I280*H280,2)</f>
        <v>0</v>
      </c>
      <c r="K280" s="232" t="s">
        <v>5</v>
      </c>
      <c r="L280" s="237"/>
      <c r="M280" s="238" t="s">
        <v>5</v>
      </c>
      <c r="N280" s="239" t="s">
        <v>44</v>
      </c>
      <c r="O280" s="43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5" t="s">
        <v>395</v>
      </c>
      <c r="AT280" s="25" t="s">
        <v>269</v>
      </c>
      <c r="AU280" s="25" t="s">
        <v>80</v>
      </c>
      <c r="AY280" s="25" t="s">
        <v>187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24</v>
      </c>
      <c r="BK280" s="194">
        <f>ROUND(I280*H280,2)</f>
        <v>0</v>
      </c>
      <c r="BL280" s="25" t="s">
        <v>126</v>
      </c>
      <c r="BM280" s="25" t="s">
        <v>2689</v>
      </c>
    </row>
    <row r="281" spans="2:65" s="1" customFormat="1" ht="40.5">
      <c r="B281" s="42"/>
      <c r="D281" s="221" t="s">
        <v>417</v>
      </c>
      <c r="F281" s="252" t="s">
        <v>2690</v>
      </c>
      <c r="I281" s="244"/>
      <c r="L281" s="42"/>
      <c r="M281" s="245"/>
      <c r="N281" s="43"/>
      <c r="O281" s="43"/>
      <c r="P281" s="43"/>
      <c r="Q281" s="43"/>
      <c r="R281" s="43"/>
      <c r="S281" s="43"/>
      <c r="T281" s="71"/>
      <c r="AT281" s="25" t="s">
        <v>417</v>
      </c>
      <c r="AU281" s="25" t="s">
        <v>80</v>
      </c>
    </row>
    <row r="282" spans="2:65" s="1" customFormat="1" ht="22.5" customHeight="1">
      <c r="B282" s="182"/>
      <c r="C282" s="183" t="s">
        <v>917</v>
      </c>
      <c r="D282" s="183" t="s">
        <v>189</v>
      </c>
      <c r="E282" s="184" t="s">
        <v>2691</v>
      </c>
      <c r="F282" s="185" t="s">
        <v>2692</v>
      </c>
      <c r="G282" s="186" t="s">
        <v>258</v>
      </c>
      <c r="H282" s="187">
        <v>0.20300000000000001</v>
      </c>
      <c r="I282" s="188"/>
      <c r="J282" s="189">
        <f>ROUND(I282*H282,2)</f>
        <v>0</v>
      </c>
      <c r="K282" s="185" t="s">
        <v>5</v>
      </c>
      <c r="L282" s="42"/>
      <c r="M282" s="190" t="s">
        <v>5</v>
      </c>
      <c r="N282" s="191" t="s">
        <v>44</v>
      </c>
      <c r="O282" s="43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AR282" s="25" t="s">
        <v>126</v>
      </c>
      <c r="AT282" s="25" t="s">
        <v>189</v>
      </c>
      <c r="AU282" s="25" t="s">
        <v>80</v>
      </c>
      <c r="AY282" s="25" t="s">
        <v>187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25" t="s">
        <v>24</v>
      </c>
      <c r="BK282" s="194">
        <f>ROUND(I282*H282,2)</f>
        <v>0</v>
      </c>
      <c r="BL282" s="25" t="s">
        <v>126</v>
      </c>
      <c r="BM282" s="25" t="s">
        <v>2693</v>
      </c>
    </row>
    <row r="283" spans="2:65" s="11" customFormat="1" ht="22.35" customHeight="1">
      <c r="B283" s="168"/>
      <c r="D283" s="179" t="s">
        <v>72</v>
      </c>
      <c r="E283" s="180" t="s">
        <v>2272</v>
      </c>
      <c r="F283" s="180" t="s">
        <v>2273</v>
      </c>
      <c r="I283" s="171"/>
      <c r="J283" s="181">
        <f>BK283</f>
        <v>0</v>
      </c>
      <c r="L283" s="168"/>
      <c r="M283" s="173"/>
      <c r="N283" s="174"/>
      <c r="O283" s="174"/>
      <c r="P283" s="175">
        <f>P284</f>
        <v>0</v>
      </c>
      <c r="Q283" s="174"/>
      <c r="R283" s="175">
        <f>R284</f>
        <v>0</v>
      </c>
      <c r="S283" s="174"/>
      <c r="T283" s="176">
        <f>T284</f>
        <v>0</v>
      </c>
      <c r="AR283" s="169" t="s">
        <v>80</v>
      </c>
      <c r="AT283" s="177" t="s">
        <v>72</v>
      </c>
      <c r="AU283" s="177" t="s">
        <v>80</v>
      </c>
      <c r="AY283" s="169" t="s">
        <v>187</v>
      </c>
      <c r="BK283" s="178">
        <f>BK284</f>
        <v>0</v>
      </c>
    </row>
    <row r="284" spans="2:65" s="1" customFormat="1" ht="22.5" customHeight="1">
      <c r="B284" s="182"/>
      <c r="C284" s="183" t="s">
        <v>923</v>
      </c>
      <c r="D284" s="183" t="s">
        <v>189</v>
      </c>
      <c r="E284" s="184" t="s">
        <v>2694</v>
      </c>
      <c r="F284" s="185" t="s">
        <v>2695</v>
      </c>
      <c r="G284" s="186" t="s">
        <v>305</v>
      </c>
      <c r="H284" s="187">
        <v>23</v>
      </c>
      <c r="I284" s="188"/>
      <c r="J284" s="189">
        <f>ROUND(I284*H284,2)</f>
        <v>0</v>
      </c>
      <c r="K284" s="185" t="s">
        <v>5</v>
      </c>
      <c r="L284" s="42"/>
      <c r="M284" s="190" t="s">
        <v>5</v>
      </c>
      <c r="N284" s="191" t="s">
        <v>44</v>
      </c>
      <c r="O284" s="43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25" t="s">
        <v>126</v>
      </c>
      <c r="AT284" s="25" t="s">
        <v>189</v>
      </c>
      <c r="AU284" s="25" t="s">
        <v>202</v>
      </c>
      <c r="AY284" s="25" t="s">
        <v>187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5" t="s">
        <v>24</v>
      </c>
      <c r="BK284" s="194">
        <f>ROUND(I284*H284,2)</f>
        <v>0</v>
      </c>
      <c r="BL284" s="25" t="s">
        <v>126</v>
      </c>
      <c r="BM284" s="25" t="s">
        <v>2696</v>
      </c>
    </row>
    <row r="285" spans="2:65" s="11" customFormat="1" ht="29.85" customHeight="1">
      <c r="B285" s="168"/>
      <c r="D285" s="179" t="s">
        <v>72</v>
      </c>
      <c r="E285" s="180" t="s">
        <v>2697</v>
      </c>
      <c r="F285" s="180" t="s">
        <v>2698</v>
      </c>
      <c r="I285" s="171"/>
      <c r="J285" s="181">
        <f>BK285</f>
        <v>0</v>
      </c>
      <c r="L285" s="168"/>
      <c r="M285" s="173"/>
      <c r="N285" s="174"/>
      <c r="O285" s="174"/>
      <c r="P285" s="175">
        <f>SUM(P286:P287)</f>
        <v>0</v>
      </c>
      <c r="Q285" s="174"/>
      <c r="R285" s="175">
        <f>SUM(R286:R287)</f>
        <v>0</v>
      </c>
      <c r="S285" s="174"/>
      <c r="T285" s="176">
        <f>SUM(T286:T287)</f>
        <v>0</v>
      </c>
      <c r="AR285" s="169" t="s">
        <v>24</v>
      </c>
      <c r="AT285" s="177" t="s">
        <v>72</v>
      </c>
      <c r="AU285" s="177" t="s">
        <v>24</v>
      </c>
      <c r="AY285" s="169" t="s">
        <v>187</v>
      </c>
      <c r="BK285" s="178">
        <f>SUM(BK286:BK287)</f>
        <v>0</v>
      </c>
    </row>
    <row r="286" spans="2:65" s="1" customFormat="1" ht="22.5" customHeight="1">
      <c r="B286" s="182"/>
      <c r="C286" s="183" t="s">
        <v>30</v>
      </c>
      <c r="D286" s="183" t="s">
        <v>189</v>
      </c>
      <c r="E286" s="184" t="s">
        <v>2699</v>
      </c>
      <c r="F286" s="185" t="s">
        <v>2700</v>
      </c>
      <c r="G286" s="186" t="s">
        <v>2701</v>
      </c>
      <c r="H286" s="187">
        <v>2.5</v>
      </c>
      <c r="I286" s="188"/>
      <c r="J286" s="189">
        <f>ROUND(I286*H286,2)</f>
        <v>0</v>
      </c>
      <c r="K286" s="185" t="s">
        <v>5</v>
      </c>
      <c r="L286" s="42"/>
      <c r="M286" s="190" t="s">
        <v>5</v>
      </c>
      <c r="N286" s="191" t="s">
        <v>44</v>
      </c>
      <c r="O286" s="43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AR286" s="25" t="s">
        <v>194</v>
      </c>
      <c r="AT286" s="25" t="s">
        <v>189</v>
      </c>
      <c r="AU286" s="25" t="s">
        <v>80</v>
      </c>
      <c r="AY286" s="25" t="s">
        <v>187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25" t="s">
        <v>24</v>
      </c>
      <c r="BK286" s="194">
        <f>ROUND(I286*H286,2)</f>
        <v>0</v>
      </c>
      <c r="BL286" s="25" t="s">
        <v>194</v>
      </c>
      <c r="BM286" s="25" t="s">
        <v>2702</v>
      </c>
    </row>
    <row r="287" spans="2:65" s="1" customFormat="1" ht="40.5">
      <c r="B287" s="42"/>
      <c r="D287" s="196" t="s">
        <v>417</v>
      </c>
      <c r="F287" s="243" t="s">
        <v>2703</v>
      </c>
      <c r="I287" s="244"/>
      <c r="L287" s="42"/>
      <c r="M287" s="253"/>
      <c r="N287" s="254"/>
      <c r="O287" s="254"/>
      <c r="P287" s="254"/>
      <c r="Q287" s="254"/>
      <c r="R287" s="254"/>
      <c r="S287" s="254"/>
      <c r="T287" s="255"/>
      <c r="AT287" s="25" t="s">
        <v>417</v>
      </c>
      <c r="AU287" s="25" t="s">
        <v>80</v>
      </c>
    </row>
    <row r="288" spans="2:65" s="1" customFormat="1" ht="6.95" customHeight="1">
      <c r="B288" s="57"/>
      <c r="C288" s="58"/>
      <c r="D288" s="58"/>
      <c r="E288" s="58"/>
      <c r="F288" s="58"/>
      <c r="G288" s="58"/>
      <c r="H288" s="58"/>
      <c r="I288" s="135"/>
      <c r="J288" s="58"/>
      <c r="K288" s="58"/>
      <c r="L288" s="42"/>
    </row>
  </sheetData>
  <autoFilter ref="C89:K287"/>
  <mergeCells count="12">
    <mergeCell ref="E80:H80"/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2704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ROUND(J90,2)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ROUND(SUM(BE90:BE191), 2)</f>
        <v>0</v>
      </c>
      <c r="G32" s="43"/>
      <c r="H32" s="43"/>
      <c r="I32" s="127">
        <v>0.21</v>
      </c>
      <c r="J32" s="126">
        <f>ROUND(ROUND((SUM(BE90:BE191)),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ROUND(SUM(BF90:BF191), 2)</f>
        <v>0</v>
      </c>
      <c r="G33" s="43"/>
      <c r="H33" s="43"/>
      <c r="I33" s="127">
        <v>0.15</v>
      </c>
      <c r="J33" s="126">
        <f>ROUND(ROUND((SUM(BF90:BF191)),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ROUND(SUM(BG90:BG191),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ROUND(SUM(BH90:BH191),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ROUND(SUM(BI90:BI191),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03 - Vytápění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J90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47" s="8" customFormat="1" ht="24.95" customHeight="1">
      <c r="B62" s="143"/>
      <c r="C62" s="144"/>
      <c r="D62" s="145" t="s">
        <v>2705</v>
      </c>
      <c r="E62" s="146"/>
      <c r="F62" s="146"/>
      <c r="G62" s="146"/>
      <c r="H62" s="146"/>
      <c r="I62" s="147"/>
      <c r="J62" s="148">
        <f>J92</f>
        <v>0</v>
      </c>
      <c r="K62" s="149"/>
    </row>
    <row r="63" spans="2:47" s="8" customFormat="1" ht="24.95" customHeight="1">
      <c r="B63" s="143"/>
      <c r="C63" s="144"/>
      <c r="D63" s="145" t="s">
        <v>2706</v>
      </c>
      <c r="E63" s="146"/>
      <c r="F63" s="146"/>
      <c r="G63" s="146"/>
      <c r="H63" s="146"/>
      <c r="I63" s="147"/>
      <c r="J63" s="148">
        <f>J102</f>
        <v>0</v>
      </c>
      <c r="K63" s="149"/>
    </row>
    <row r="64" spans="2:47" s="8" customFormat="1" ht="24.95" customHeight="1">
      <c r="B64" s="143"/>
      <c r="C64" s="144"/>
      <c r="D64" s="145" t="s">
        <v>2707</v>
      </c>
      <c r="E64" s="146"/>
      <c r="F64" s="146"/>
      <c r="G64" s="146"/>
      <c r="H64" s="146"/>
      <c r="I64" s="147"/>
      <c r="J64" s="148">
        <f>J105</f>
        <v>0</v>
      </c>
      <c r="K64" s="149"/>
    </row>
    <row r="65" spans="2:12" s="8" customFormat="1" ht="24.95" customHeight="1">
      <c r="B65" s="143"/>
      <c r="C65" s="144"/>
      <c r="D65" s="145" t="s">
        <v>2708</v>
      </c>
      <c r="E65" s="146"/>
      <c r="F65" s="146"/>
      <c r="G65" s="146"/>
      <c r="H65" s="146"/>
      <c r="I65" s="147"/>
      <c r="J65" s="148">
        <f>J133</f>
        <v>0</v>
      </c>
      <c r="K65" s="149"/>
    </row>
    <row r="66" spans="2:12" s="8" customFormat="1" ht="24.95" customHeight="1">
      <c r="B66" s="143"/>
      <c r="C66" s="144"/>
      <c r="D66" s="145" t="s">
        <v>2709</v>
      </c>
      <c r="E66" s="146"/>
      <c r="F66" s="146"/>
      <c r="G66" s="146"/>
      <c r="H66" s="146"/>
      <c r="I66" s="147"/>
      <c r="J66" s="148">
        <f>J136</f>
        <v>0</v>
      </c>
      <c r="K66" s="149"/>
    </row>
    <row r="67" spans="2:12" s="8" customFormat="1" ht="24.95" customHeight="1">
      <c r="B67" s="143"/>
      <c r="C67" s="144"/>
      <c r="D67" s="145" t="s">
        <v>2710</v>
      </c>
      <c r="E67" s="146"/>
      <c r="F67" s="146"/>
      <c r="G67" s="146"/>
      <c r="H67" s="146"/>
      <c r="I67" s="147"/>
      <c r="J67" s="148">
        <f>J143</f>
        <v>0</v>
      </c>
      <c r="K67" s="149"/>
    </row>
    <row r="68" spans="2:12" s="8" customFormat="1" ht="24.95" customHeight="1">
      <c r="B68" s="143"/>
      <c r="C68" s="144"/>
      <c r="D68" s="145" t="s">
        <v>2711</v>
      </c>
      <c r="E68" s="146"/>
      <c r="F68" s="146"/>
      <c r="G68" s="146"/>
      <c r="H68" s="146"/>
      <c r="I68" s="147"/>
      <c r="J68" s="148">
        <f>J171</f>
        <v>0</v>
      </c>
      <c r="K68" s="149"/>
    </row>
    <row r="69" spans="2:12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0000000000003" customHeight="1">
      <c r="B75" s="42"/>
      <c r="C75" s="62" t="s">
        <v>171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22.5" customHeight="1">
      <c r="B78" s="42"/>
      <c r="E78" s="386" t="str">
        <f>E7</f>
        <v>PURKRABSKÁ 2-4 - DVORNÍ OBJEKT  ALBÍNKA- STAVEBNÍ ÚPRAVY, parc.č. st.572 , k.ú. Olomouc- město</v>
      </c>
      <c r="F78" s="387"/>
      <c r="G78" s="387"/>
      <c r="H78" s="387"/>
      <c r="L78" s="42"/>
    </row>
    <row r="79" spans="2:12" ht="15">
      <c r="B79" s="29"/>
      <c r="C79" s="64" t="s">
        <v>135</v>
      </c>
      <c r="L79" s="29"/>
    </row>
    <row r="80" spans="2:12" s="1" customFormat="1" ht="22.5" customHeight="1">
      <c r="B80" s="42"/>
      <c r="E80" s="386" t="s">
        <v>136</v>
      </c>
      <c r="F80" s="388"/>
      <c r="G80" s="388"/>
      <c r="H80" s="388"/>
      <c r="L80" s="42"/>
    </row>
    <row r="81" spans="2:65" s="1" customFormat="1" ht="14.45" customHeight="1">
      <c r="B81" s="42"/>
      <c r="C81" s="64" t="s">
        <v>137</v>
      </c>
      <c r="L81" s="42"/>
    </row>
    <row r="82" spans="2:65" s="1" customFormat="1" ht="23.25" customHeight="1">
      <c r="B82" s="42"/>
      <c r="E82" s="356" t="str">
        <f>E11</f>
        <v>03 - Vytápění</v>
      </c>
      <c r="F82" s="388"/>
      <c r="G82" s="388"/>
      <c r="H82" s="388"/>
      <c r="L82" s="42"/>
    </row>
    <row r="83" spans="2:65" s="1" customFormat="1" ht="6.95" customHeight="1">
      <c r="B83" s="42"/>
      <c r="L83" s="42"/>
    </row>
    <row r="84" spans="2:65" s="1" customFormat="1" ht="18" customHeight="1">
      <c r="B84" s="42"/>
      <c r="C84" s="64" t="s">
        <v>25</v>
      </c>
      <c r="F84" s="157" t="str">
        <f>F14</f>
        <v>Purkrabská, Olomouc</v>
      </c>
      <c r="I84" s="158" t="s">
        <v>27</v>
      </c>
      <c r="J84" s="68" t="str">
        <f>IF(J14="","",J14)</f>
        <v>5. 10. 2016</v>
      </c>
      <c r="L84" s="42"/>
    </row>
    <row r="85" spans="2:65" s="1" customFormat="1" ht="6.95" customHeight="1">
      <c r="B85" s="42"/>
      <c r="L85" s="42"/>
    </row>
    <row r="86" spans="2:65" s="1" customFormat="1" ht="15">
      <c r="B86" s="42"/>
      <c r="C86" s="64" t="s">
        <v>31</v>
      </c>
      <c r="F86" s="157" t="str">
        <f>E17</f>
        <v>Univerzita Palackého v Olomouci</v>
      </c>
      <c r="I86" s="158" t="s">
        <v>36</v>
      </c>
      <c r="J86" s="157" t="str">
        <f>E23</f>
        <v xml:space="preserve">ATELIER Polách &amp; Bravenec s r.o. </v>
      </c>
      <c r="L86" s="42"/>
    </row>
    <row r="87" spans="2:65" s="1" customFormat="1" ht="14.45" customHeight="1">
      <c r="B87" s="42"/>
      <c r="C87" s="64" t="s">
        <v>34</v>
      </c>
      <c r="F87" s="157" t="str">
        <f>IF(E20="","",E20)</f>
        <v/>
      </c>
      <c r="L87" s="42"/>
    </row>
    <row r="88" spans="2:65" s="1" customFormat="1" ht="10.35" customHeight="1">
      <c r="B88" s="42"/>
      <c r="L88" s="42"/>
    </row>
    <row r="89" spans="2:65" s="10" customFormat="1" ht="29.25" customHeight="1">
      <c r="B89" s="159"/>
      <c r="C89" s="160" t="s">
        <v>172</v>
      </c>
      <c r="D89" s="161" t="s">
        <v>58</v>
      </c>
      <c r="E89" s="161" t="s">
        <v>54</v>
      </c>
      <c r="F89" s="161" t="s">
        <v>173</v>
      </c>
      <c r="G89" s="161" t="s">
        <v>174</v>
      </c>
      <c r="H89" s="161" t="s">
        <v>175</v>
      </c>
      <c r="I89" s="162" t="s">
        <v>176</v>
      </c>
      <c r="J89" s="161" t="s">
        <v>144</v>
      </c>
      <c r="K89" s="163" t="s">
        <v>177</v>
      </c>
      <c r="L89" s="159"/>
      <c r="M89" s="74" t="s">
        <v>178</v>
      </c>
      <c r="N89" s="75" t="s">
        <v>43</v>
      </c>
      <c r="O89" s="75" t="s">
        <v>179</v>
      </c>
      <c r="P89" s="75" t="s">
        <v>180</v>
      </c>
      <c r="Q89" s="75" t="s">
        <v>181</v>
      </c>
      <c r="R89" s="75" t="s">
        <v>182</v>
      </c>
      <c r="S89" s="75" t="s">
        <v>183</v>
      </c>
      <c r="T89" s="76" t="s">
        <v>184</v>
      </c>
    </row>
    <row r="90" spans="2:65" s="1" customFormat="1" ht="29.25" customHeight="1">
      <c r="B90" s="42"/>
      <c r="C90" s="78" t="s">
        <v>145</v>
      </c>
      <c r="J90" s="164">
        <f>BK90</f>
        <v>0</v>
      </c>
      <c r="L90" s="42"/>
      <c r="M90" s="77"/>
      <c r="N90" s="69"/>
      <c r="O90" s="69"/>
      <c r="P90" s="165">
        <f>P91+P92+P102+P105+P133+P136+P143+P171</f>
        <v>0</v>
      </c>
      <c r="Q90" s="69"/>
      <c r="R90" s="165">
        <f>R91+R92+R102+R105+R133+R136+R143+R171</f>
        <v>0</v>
      </c>
      <c r="S90" s="69"/>
      <c r="T90" s="166">
        <f>T91+T92+T102+T105+T133+T136+T143+T171</f>
        <v>0</v>
      </c>
      <c r="AT90" s="25" t="s">
        <v>72</v>
      </c>
      <c r="AU90" s="25" t="s">
        <v>146</v>
      </c>
      <c r="BK90" s="167">
        <f>BK91+BK92+BK102+BK105+BK133+BK136+BK143+BK171</f>
        <v>0</v>
      </c>
    </row>
    <row r="91" spans="2:65" s="11" customFormat="1" ht="37.35" customHeight="1">
      <c r="B91" s="168"/>
      <c r="D91" s="169" t="s">
        <v>72</v>
      </c>
      <c r="E91" s="170" t="s">
        <v>1087</v>
      </c>
      <c r="F91" s="170" t="s">
        <v>1088</v>
      </c>
      <c r="I91" s="171"/>
      <c r="J91" s="172">
        <f>BK91</f>
        <v>0</v>
      </c>
      <c r="L91" s="168"/>
      <c r="M91" s="173"/>
      <c r="N91" s="174"/>
      <c r="O91" s="174"/>
      <c r="P91" s="175">
        <v>0</v>
      </c>
      <c r="Q91" s="174"/>
      <c r="R91" s="175">
        <v>0</v>
      </c>
      <c r="S91" s="174"/>
      <c r="T91" s="176">
        <v>0</v>
      </c>
      <c r="AR91" s="169" t="s">
        <v>24</v>
      </c>
      <c r="AT91" s="177" t="s">
        <v>72</v>
      </c>
      <c r="AU91" s="177" t="s">
        <v>73</v>
      </c>
      <c r="AY91" s="169" t="s">
        <v>187</v>
      </c>
      <c r="BK91" s="178">
        <v>0</v>
      </c>
    </row>
    <row r="92" spans="2:65" s="11" customFormat="1" ht="24.95" customHeight="1">
      <c r="B92" s="168"/>
      <c r="D92" s="179" t="s">
        <v>72</v>
      </c>
      <c r="E92" s="256" t="s">
        <v>1142</v>
      </c>
      <c r="F92" s="256" t="s">
        <v>1143</v>
      </c>
      <c r="I92" s="171"/>
      <c r="J92" s="257">
        <f>BK92</f>
        <v>0</v>
      </c>
      <c r="L92" s="168"/>
      <c r="M92" s="173"/>
      <c r="N92" s="174"/>
      <c r="O92" s="174"/>
      <c r="P92" s="175">
        <f>SUM(P93:P101)</f>
        <v>0</v>
      </c>
      <c r="Q92" s="174"/>
      <c r="R92" s="175">
        <f>SUM(R93:R101)</f>
        <v>0</v>
      </c>
      <c r="S92" s="174"/>
      <c r="T92" s="176">
        <f>SUM(T93:T101)</f>
        <v>0</v>
      </c>
      <c r="AR92" s="169" t="s">
        <v>24</v>
      </c>
      <c r="AT92" s="177" t="s">
        <v>72</v>
      </c>
      <c r="AU92" s="177" t="s">
        <v>73</v>
      </c>
      <c r="AY92" s="169" t="s">
        <v>187</v>
      </c>
      <c r="BK92" s="178">
        <f>SUM(BK93:BK101)</f>
        <v>0</v>
      </c>
    </row>
    <row r="93" spans="2:65" s="1" customFormat="1" ht="22.5" customHeight="1">
      <c r="B93" s="182"/>
      <c r="C93" s="183" t="s">
        <v>24</v>
      </c>
      <c r="D93" s="183" t="s">
        <v>189</v>
      </c>
      <c r="E93" s="184" t="s">
        <v>2712</v>
      </c>
      <c r="F93" s="185" t="s">
        <v>2713</v>
      </c>
      <c r="G93" s="186" t="s">
        <v>305</v>
      </c>
      <c r="H93" s="187">
        <v>178</v>
      </c>
      <c r="I93" s="188"/>
      <c r="J93" s="189">
        <f t="shared" ref="J93:J101" si="0"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t="shared" ref="P93:P101" si="1">O93*H93</f>
        <v>0</v>
      </c>
      <c r="Q93" s="192">
        <v>0</v>
      </c>
      <c r="R93" s="192">
        <f t="shared" ref="R93:R101" si="2">Q93*H93</f>
        <v>0</v>
      </c>
      <c r="S93" s="192">
        <v>0</v>
      </c>
      <c r="T93" s="193">
        <f t="shared" ref="T93:T101" si="3">S93*H93</f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t="shared" ref="BE93:BE101" si="4">IF(N93="základní",J93,0)</f>
        <v>0</v>
      </c>
      <c r="BF93" s="194">
        <f t="shared" ref="BF93:BF101" si="5">IF(N93="snížená",J93,0)</f>
        <v>0</v>
      </c>
      <c r="BG93" s="194">
        <f t="shared" ref="BG93:BG101" si="6">IF(N93="zákl. přenesená",J93,0)</f>
        <v>0</v>
      </c>
      <c r="BH93" s="194">
        <f t="shared" ref="BH93:BH101" si="7">IF(N93="sníž. přenesená",J93,0)</f>
        <v>0</v>
      </c>
      <c r="BI93" s="194">
        <f t="shared" ref="BI93:BI101" si="8">IF(N93="nulová",J93,0)</f>
        <v>0</v>
      </c>
      <c r="BJ93" s="25" t="s">
        <v>24</v>
      </c>
      <c r="BK93" s="194">
        <f t="shared" ref="BK93:BK101" si="9">ROUND(I93*H93,2)</f>
        <v>0</v>
      </c>
      <c r="BL93" s="25" t="s">
        <v>194</v>
      </c>
      <c r="BM93" s="25" t="s">
        <v>2714</v>
      </c>
    </row>
    <row r="94" spans="2:65" s="1" customFormat="1" ht="22.5" customHeight="1">
      <c r="B94" s="182"/>
      <c r="C94" s="230" t="s">
        <v>80</v>
      </c>
      <c r="D94" s="230" t="s">
        <v>269</v>
      </c>
      <c r="E94" s="231" t="s">
        <v>2715</v>
      </c>
      <c r="F94" s="232" t="s">
        <v>2716</v>
      </c>
      <c r="G94" s="233" t="s">
        <v>305</v>
      </c>
      <c r="H94" s="234">
        <v>70</v>
      </c>
      <c r="I94" s="235"/>
      <c r="J94" s="236">
        <f t="shared" si="0"/>
        <v>0</v>
      </c>
      <c r="K94" s="232" t="s">
        <v>5</v>
      </c>
      <c r="L94" s="237"/>
      <c r="M94" s="238" t="s">
        <v>5</v>
      </c>
      <c r="N94" s="239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240</v>
      </c>
      <c r="AT94" s="25" t="s">
        <v>269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2717</v>
      </c>
    </row>
    <row r="95" spans="2:65" s="1" customFormat="1" ht="22.5" customHeight="1">
      <c r="B95" s="182"/>
      <c r="C95" s="230" t="s">
        <v>202</v>
      </c>
      <c r="D95" s="230" t="s">
        <v>269</v>
      </c>
      <c r="E95" s="231" t="s">
        <v>2718</v>
      </c>
      <c r="F95" s="232" t="s">
        <v>2719</v>
      </c>
      <c r="G95" s="233" t="s">
        <v>305</v>
      </c>
      <c r="H95" s="234">
        <v>35</v>
      </c>
      <c r="I95" s="235"/>
      <c r="J95" s="236">
        <f t="shared" si="0"/>
        <v>0</v>
      </c>
      <c r="K95" s="232" t="s">
        <v>5</v>
      </c>
      <c r="L95" s="237"/>
      <c r="M95" s="238" t="s">
        <v>5</v>
      </c>
      <c r="N95" s="239" t="s">
        <v>44</v>
      </c>
      <c r="O95" s="43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25" t="s">
        <v>240</v>
      </c>
      <c r="AT95" s="25" t="s">
        <v>269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2720</v>
      </c>
    </row>
    <row r="96" spans="2:65" s="1" customFormat="1" ht="22.5" customHeight="1">
      <c r="B96" s="182"/>
      <c r="C96" s="230" t="s">
        <v>194</v>
      </c>
      <c r="D96" s="230" t="s">
        <v>269</v>
      </c>
      <c r="E96" s="231" t="s">
        <v>2721</v>
      </c>
      <c r="F96" s="232" t="s">
        <v>2722</v>
      </c>
      <c r="G96" s="233" t="s">
        <v>305</v>
      </c>
      <c r="H96" s="234">
        <v>25</v>
      </c>
      <c r="I96" s="235"/>
      <c r="J96" s="236">
        <f t="shared" si="0"/>
        <v>0</v>
      </c>
      <c r="K96" s="232" t="s">
        <v>5</v>
      </c>
      <c r="L96" s="237"/>
      <c r="M96" s="238" t="s">
        <v>5</v>
      </c>
      <c r="N96" s="239" t="s">
        <v>44</v>
      </c>
      <c r="O96" s="43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25" t="s">
        <v>240</v>
      </c>
      <c r="AT96" s="25" t="s">
        <v>269</v>
      </c>
      <c r="AU96" s="25" t="s">
        <v>24</v>
      </c>
      <c r="AY96" s="25" t="s">
        <v>187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25" t="s">
        <v>24</v>
      </c>
      <c r="BK96" s="194">
        <f t="shared" si="9"/>
        <v>0</v>
      </c>
      <c r="BL96" s="25" t="s">
        <v>194</v>
      </c>
      <c r="BM96" s="25" t="s">
        <v>2723</v>
      </c>
    </row>
    <row r="97" spans="2:65" s="1" customFormat="1" ht="22.5" customHeight="1">
      <c r="B97" s="182"/>
      <c r="C97" s="230" t="s">
        <v>222</v>
      </c>
      <c r="D97" s="230" t="s">
        <v>269</v>
      </c>
      <c r="E97" s="231" t="s">
        <v>2724</v>
      </c>
      <c r="F97" s="232" t="s">
        <v>2725</v>
      </c>
      <c r="G97" s="233" t="s">
        <v>305</v>
      </c>
      <c r="H97" s="234">
        <v>14</v>
      </c>
      <c r="I97" s="235"/>
      <c r="J97" s="236">
        <f t="shared" si="0"/>
        <v>0</v>
      </c>
      <c r="K97" s="232" t="s">
        <v>5</v>
      </c>
      <c r="L97" s="237"/>
      <c r="M97" s="238" t="s">
        <v>5</v>
      </c>
      <c r="N97" s="239" t="s">
        <v>44</v>
      </c>
      <c r="O97" s="43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25" t="s">
        <v>240</v>
      </c>
      <c r="AT97" s="25" t="s">
        <v>269</v>
      </c>
      <c r="AU97" s="25" t="s">
        <v>24</v>
      </c>
      <c r="AY97" s="25" t="s">
        <v>187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25" t="s">
        <v>24</v>
      </c>
      <c r="BK97" s="194">
        <f t="shared" si="9"/>
        <v>0</v>
      </c>
      <c r="BL97" s="25" t="s">
        <v>194</v>
      </c>
      <c r="BM97" s="25" t="s">
        <v>2726</v>
      </c>
    </row>
    <row r="98" spans="2:65" s="1" customFormat="1" ht="22.5" customHeight="1">
      <c r="B98" s="182"/>
      <c r="C98" s="230" t="s">
        <v>229</v>
      </c>
      <c r="D98" s="230" t="s">
        <v>269</v>
      </c>
      <c r="E98" s="231" t="s">
        <v>2727</v>
      </c>
      <c r="F98" s="232" t="s">
        <v>2728</v>
      </c>
      <c r="G98" s="233" t="s">
        <v>305</v>
      </c>
      <c r="H98" s="234">
        <v>8</v>
      </c>
      <c r="I98" s="235"/>
      <c r="J98" s="236">
        <f t="shared" si="0"/>
        <v>0</v>
      </c>
      <c r="K98" s="232" t="s">
        <v>5</v>
      </c>
      <c r="L98" s="237"/>
      <c r="M98" s="238" t="s">
        <v>5</v>
      </c>
      <c r="N98" s="239" t="s">
        <v>44</v>
      </c>
      <c r="O98" s="43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25" t="s">
        <v>240</v>
      </c>
      <c r="AT98" s="25" t="s">
        <v>269</v>
      </c>
      <c r="AU98" s="25" t="s">
        <v>24</v>
      </c>
      <c r="AY98" s="25" t="s">
        <v>187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25" t="s">
        <v>24</v>
      </c>
      <c r="BK98" s="194">
        <f t="shared" si="9"/>
        <v>0</v>
      </c>
      <c r="BL98" s="25" t="s">
        <v>194</v>
      </c>
      <c r="BM98" s="25" t="s">
        <v>2729</v>
      </c>
    </row>
    <row r="99" spans="2:65" s="1" customFormat="1" ht="22.5" customHeight="1">
      <c r="B99" s="182"/>
      <c r="C99" s="230" t="s">
        <v>233</v>
      </c>
      <c r="D99" s="230" t="s">
        <v>269</v>
      </c>
      <c r="E99" s="231" t="s">
        <v>2730</v>
      </c>
      <c r="F99" s="232" t="s">
        <v>2731</v>
      </c>
      <c r="G99" s="233" t="s">
        <v>305</v>
      </c>
      <c r="H99" s="234">
        <v>10</v>
      </c>
      <c r="I99" s="235"/>
      <c r="J99" s="236">
        <f t="shared" si="0"/>
        <v>0</v>
      </c>
      <c r="K99" s="232" t="s">
        <v>5</v>
      </c>
      <c r="L99" s="237"/>
      <c r="M99" s="238" t="s">
        <v>5</v>
      </c>
      <c r="N99" s="239" t="s">
        <v>44</v>
      </c>
      <c r="O99" s="43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25" t="s">
        <v>240</v>
      </c>
      <c r="AT99" s="25" t="s">
        <v>269</v>
      </c>
      <c r="AU99" s="25" t="s">
        <v>24</v>
      </c>
      <c r="AY99" s="25" t="s">
        <v>187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25" t="s">
        <v>24</v>
      </c>
      <c r="BK99" s="194">
        <f t="shared" si="9"/>
        <v>0</v>
      </c>
      <c r="BL99" s="25" t="s">
        <v>194</v>
      </c>
      <c r="BM99" s="25" t="s">
        <v>2732</v>
      </c>
    </row>
    <row r="100" spans="2:65" s="1" customFormat="1" ht="22.5" customHeight="1">
      <c r="B100" s="182"/>
      <c r="C100" s="230" t="s">
        <v>240</v>
      </c>
      <c r="D100" s="230" t="s">
        <v>269</v>
      </c>
      <c r="E100" s="231" t="s">
        <v>2733</v>
      </c>
      <c r="F100" s="232" t="s">
        <v>2734</v>
      </c>
      <c r="G100" s="233" t="s">
        <v>305</v>
      </c>
      <c r="H100" s="234">
        <v>6</v>
      </c>
      <c r="I100" s="235"/>
      <c r="J100" s="236">
        <f t="shared" si="0"/>
        <v>0</v>
      </c>
      <c r="K100" s="232" t="s">
        <v>5</v>
      </c>
      <c r="L100" s="237"/>
      <c r="M100" s="238" t="s">
        <v>5</v>
      </c>
      <c r="N100" s="239" t="s">
        <v>44</v>
      </c>
      <c r="O100" s="43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25" t="s">
        <v>240</v>
      </c>
      <c r="AT100" s="25" t="s">
        <v>269</v>
      </c>
      <c r="AU100" s="25" t="s">
        <v>24</v>
      </c>
      <c r="AY100" s="25" t="s">
        <v>187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25" t="s">
        <v>24</v>
      </c>
      <c r="BK100" s="194">
        <f t="shared" si="9"/>
        <v>0</v>
      </c>
      <c r="BL100" s="25" t="s">
        <v>194</v>
      </c>
      <c r="BM100" s="25" t="s">
        <v>2735</v>
      </c>
    </row>
    <row r="101" spans="2:65" s="1" customFormat="1" ht="22.5" customHeight="1">
      <c r="B101" s="182"/>
      <c r="C101" s="230" t="s">
        <v>246</v>
      </c>
      <c r="D101" s="230" t="s">
        <v>269</v>
      </c>
      <c r="E101" s="231" t="s">
        <v>2736</v>
      </c>
      <c r="F101" s="232" t="s">
        <v>2737</v>
      </c>
      <c r="G101" s="233" t="s">
        <v>305</v>
      </c>
      <c r="H101" s="234">
        <v>10</v>
      </c>
      <c r="I101" s="235"/>
      <c r="J101" s="236">
        <f t="shared" si="0"/>
        <v>0</v>
      </c>
      <c r="K101" s="232" t="s">
        <v>5</v>
      </c>
      <c r="L101" s="237"/>
      <c r="M101" s="238" t="s">
        <v>5</v>
      </c>
      <c r="N101" s="239" t="s">
        <v>44</v>
      </c>
      <c r="O101" s="43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25" t="s">
        <v>240</v>
      </c>
      <c r="AT101" s="25" t="s">
        <v>269</v>
      </c>
      <c r="AU101" s="25" t="s">
        <v>24</v>
      </c>
      <c r="AY101" s="25" t="s">
        <v>187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25" t="s">
        <v>24</v>
      </c>
      <c r="BK101" s="194">
        <f t="shared" si="9"/>
        <v>0</v>
      </c>
      <c r="BL101" s="25" t="s">
        <v>194</v>
      </c>
      <c r="BM101" s="25" t="s">
        <v>2738</v>
      </c>
    </row>
    <row r="102" spans="2:65" s="11" customFormat="1" ht="37.35" customHeight="1">
      <c r="B102" s="168"/>
      <c r="D102" s="179" t="s">
        <v>72</v>
      </c>
      <c r="E102" s="256" t="s">
        <v>2406</v>
      </c>
      <c r="F102" s="256" t="s">
        <v>2407</v>
      </c>
      <c r="I102" s="171"/>
      <c r="J102" s="257">
        <f>BK102</f>
        <v>0</v>
      </c>
      <c r="L102" s="168"/>
      <c r="M102" s="173"/>
      <c r="N102" s="174"/>
      <c r="O102" s="174"/>
      <c r="P102" s="175">
        <f>SUM(P103:P104)</f>
        <v>0</v>
      </c>
      <c r="Q102" s="174"/>
      <c r="R102" s="175">
        <f>SUM(R103:R104)</f>
        <v>0</v>
      </c>
      <c r="S102" s="174"/>
      <c r="T102" s="176">
        <f>SUM(T103:T104)</f>
        <v>0</v>
      </c>
      <c r="AR102" s="169" t="s">
        <v>24</v>
      </c>
      <c r="AT102" s="177" t="s">
        <v>72</v>
      </c>
      <c r="AU102" s="177" t="s">
        <v>73</v>
      </c>
      <c r="AY102" s="169" t="s">
        <v>187</v>
      </c>
      <c r="BK102" s="178">
        <f>SUM(BK103:BK104)</f>
        <v>0</v>
      </c>
    </row>
    <row r="103" spans="2:65" s="1" customFormat="1" ht="22.5" customHeight="1">
      <c r="B103" s="182"/>
      <c r="C103" s="183" t="s">
        <v>29</v>
      </c>
      <c r="D103" s="183" t="s">
        <v>189</v>
      </c>
      <c r="E103" s="184" t="s">
        <v>2739</v>
      </c>
      <c r="F103" s="185" t="s">
        <v>2740</v>
      </c>
      <c r="G103" s="186" t="s">
        <v>2522</v>
      </c>
      <c r="H103" s="187">
        <v>1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24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2741</v>
      </c>
    </row>
    <row r="104" spans="2:65" s="1" customFormat="1" ht="31.5" customHeight="1">
      <c r="B104" s="182"/>
      <c r="C104" s="183" t="s">
        <v>112</v>
      </c>
      <c r="D104" s="183" t="s">
        <v>189</v>
      </c>
      <c r="E104" s="184" t="s">
        <v>2742</v>
      </c>
      <c r="F104" s="185" t="s">
        <v>2743</v>
      </c>
      <c r="G104" s="186" t="s">
        <v>2522</v>
      </c>
      <c r="H104" s="187">
        <v>1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194</v>
      </c>
      <c r="AT104" s="25" t="s">
        <v>189</v>
      </c>
      <c r="AU104" s="25" t="s">
        <v>24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2744</v>
      </c>
    </row>
    <row r="105" spans="2:65" s="11" customFormat="1" ht="37.35" customHeight="1">
      <c r="B105" s="168"/>
      <c r="D105" s="179" t="s">
        <v>72</v>
      </c>
      <c r="E105" s="256" t="s">
        <v>2745</v>
      </c>
      <c r="F105" s="256" t="s">
        <v>2746</v>
      </c>
      <c r="I105" s="171"/>
      <c r="J105" s="257">
        <f>BK105</f>
        <v>0</v>
      </c>
      <c r="L105" s="168"/>
      <c r="M105" s="173"/>
      <c r="N105" s="174"/>
      <c r="O105" s="174"/>
      <c r="P105" s="175">
        <f>SUM(P106:P132)</f>
        <v>0</v>
      </c>
      <c r="Q105" s="174"/>
      <c r="R105" s="175">
        <f>SUM(R106:R132)</f>
        <v>0</v>
      </c>
      <c r="S105" s="174"/>
      <c r="T105" s="176">
        <f>SUM(T106:T132)</f>
        <v>0</v>
      </c>
      <c r="AR105" s="169" t="s">
        <v>24</v>
      </c>
      <c r="AT105" s="177" t="s">
        <v>72</v>
      </c>
      <c r="AU105" s="177" t="s">
        <v>73</v>
      </c>
      <c r="AY105" s="169" t="s">
        <v>187</v>
      </c>
      <c r="BK105" s="178">
        <f>SUM(BK106:BK132)</f>
        <v>0</v>
      </c>
    </row>
    <row r="106" spans="2:65" s="1" customFormat="1" ht="31.5" customHeight="1">
      <c r="B106" s="182"/>
      <c r="C106" s="183" t="s">
        <v>115</v>
      </c>
      <c r="D106" s="183" t="s">
        <v>189</v>
      </c>
      <c r="E106" s="184" t="s">
        <v>2747</v>
      </c>
      <c r="F106" s="185" t="s">
        <v>2748</v>
      </c>
      <c r="G106" s="186" t="s">
        <v>410</v>
      </c>
      <c r="H106" s="187">
        <v>1</v>
      </c>
      <c r="I106" s="188"/>
      <c r="J106" s="189">
        <f>ROUND(I106*H106,2)</f>
        <v>0</v>
      </c>
      <c r="K106" s="185" t="s">
        <v>5</v>
      </c>
      <c r="L106" s="42"/>
      <c r="M106" s="190" t="s">
        <v>5</v>
      </c>
      <c r="N106" s="191" t="s">
        <v>44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5" t="s">
        <v>194</v>
      </c>
      <c r="AT106" s="25" t="s">
        <v>189</v>
      </c>
      <c r="AU106" s="25" t="s">
        <v>24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194</v>
      </c>
      <c r="BM106" s="25" t="s">
        <v>2749</v>
      </c>
    </row>
    <row r="107" spans="2:65" s="1" customFormat="1" ht="27">
      <c r="B107" s="42"/>
      <c r="D107" s="221" t="s">
        <v>417</v>
      </c>
      <c r="F107" s="252" t="s">
        <v>2750</v>
      </c>
      <c r="I107" s="244"/>
      <c r="L107" s="42"/>
      <c r="M107" s="245"/>
      <c r="N107" s="43"/>
      <c r="O107" s="43"/>
      <c r="P107" s="43"/>
      <c r="Q107" s="43"/>
      <c r="R107" s="43"/>
      <c r="S107" s="43"/>
      <c r="T107" s="71"/>
      <c r="AT107" s="25" t="s">
        <v>417</v>
      </c>
      <c r="AU107" s="25" t="s">
        <v>24</v>
      </c>
    </row>
    <row r="108" spans="2:65" s="1" customFormat="1" ht="22.5" customHeight="1">
      <c r="B108" s="182"/>
      <c r="C108" s="183" t="s">
        <v>118</v>
      </c>
      <c r="D108" s="183" t="s">
        <v>189</v>
      </c>
      <c r="E108" s="184" t="s">
        <v>2751</v>
      </c>
      <c r="F108" s="185" t="s">
        <v>2752</v>
      </c>
      <c r="G108" s="186" t="s">
        <v>410</v>
      </c>
      <c r="H108" s="187">
        <v>1</v>
      </c>
      <c r="I108" s="188"/>
      <c r="J108" s="189">
        <f t="shared" ref="J108:J115" si="10">ROUND(I108*H108,2)</f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 t="shared" ref="P108:P115" si="11">O108*H108</f>
        <v>0</v>
      </c>
      <c r="Q108" s="192">
        <v>0</v>
      </c>
      <c r="R108" s="192">
        <f t="shared" ref="R108:R115" si="12">Q108*H108</f>
        <v>0</v>
      </c>
      <c r="S108" s="192">
        <v>0</v>
      </c>
      <c r="T108" s="193">
        <f t="shared" ref="T108:T115" si="13">S108*H108</f>
        <v>0</v>
      </c>
      <c r="AR108" s="25" t="s">
        <v>194</v>
      </c>
      <c r="AT108" s="25" t="s">
        <v>189</v>
      </c>
      <c r="AU108" s="25" t="s">
        <v>24</v>
      </c>
      <c r="AY108" s="25" t="s">
        <v>187</v>
      </c>
      <c r="BE108" s="194">
        <f t="shared" ref="BE108:BE115" si="14">IF(N108="základní",J108,0)</f>
        <v>0</v>
      </c>
      <c r="BF108" s="194">
        <f t="shared" ref="BF108:BF115" si="15">IF(N108="snížená",J108,0)</f>
        <v>0</v>
      </c>
      <c r="BG108" s="194">
        <f t="shared" ref="BG108:BG115" si="16">IF(N108="zákl. přenesená",J108,0)</f>
        <v>0</v>
      </c>
      <c r="BH108" s="194">
        <f t="shared" ref="BH108:BH115" si="17">IF(N108="sníž. přenesená",J108,0)</f>
        <v>0</v>
      </c>
      <c r="BI108" s="194">
        <f t="shared" ref="BI108:BI115" si="18">IF(N108="nulová",J108,0)</f>
        <v>0</v>
      </c>
      <c r="BJ108" s="25" t="s">
        <v>24</v>
      </c>
      <c r="BK108" s="194">
        <f t="shared" ref="BK108:BK115" si="19">ROUND(I108*H108,2)</f>
        <v>0</v>
      </c>
      <c r="BL108" s="25" t="s">
        <v>194</v>
      </c>
      <c r="BM108" s="25" t="s">
        <v>2753</v>
      </c>
    </row>
    <row r="109" spans="2:65" s="1" customFormat="1" ht="22.5" customHeight="1">
      <c r="B109" s="182"/>
      <c r="C109" s="183" t="s">
        <v>121</v>
      </c>
      <c r="D109" s="183" t="s">
        <v>189</v>
      </c>
      <c r="E109" s="184" t="s">
        <v>2754</v>
      </c>
      <c r="F109" s="185" t="s">
        <v>2755</v>
      </c>
      <c r="G109" s="186" t="s">
        <v>410</v>
      </c>
      <c r="H109" s="187">
        <v>1</v>
      </c>
      <c r="I109" s="188"/>
      <c r="J109" s="189">
        <f t="shared" si="10"/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 t="shared" si="11"/>
        <v>0</v>
      </c>
      <c r="Q109" s="192">
        <v>0</v>
      </c>
      <c r="R109" s="192">
        <f t="shared" si="12"/>
        <v>0</v>
      </c>
      <c r="S109" s="192">
        <v>0</v>
      </c>
      <c r="T109" s="193">
        <f t="shared" si="13"/>
        <v>0</v>
      </c>
      <c r="AR109" s="25" t="s">
        <v>194</v>
      </c>
      <c r="AT109" s="25" t="s">
        <v>189</v>
      </c>
      <c r="AU109" s="25" t="s">
        <v>24</v>
      </c>
      <c r="AY109" s="25" t="s">
        <v>187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25" t="s">
        <v>24</v>
      </c>
      <c r="BK109" s="194">
        <f t="shared" si="19"/>
        <v>0</v>
      </c>
      <c r="BL109" s="25" t="s">
        <v>194</v>
      </c>
      <c r="BM109" s="25" t="s">
        <v>2756</v>
      </c>
    </row>
    <row r="110" spans="2:65" s="1" customFormat="1" ht="22.5" customHeight="1">
      <c r="B110" s="182"/>
      <c r="C110" s="183" t="s">
        <v>11</v>
      </c>
      <c r="D110" s="183" t="s">
        <v>189</v>
      </c>
      <c r="E110" s="184" t="s">
        <v>2757</v>
      </c>
      <c r="F110" s="185" t="s">
        <v>2758</v>
      </c>
      <c r="G110" s="186" t="s">
        <v>410</v>
      </c>
      <c r="H110" s="187">
        <v>1</v>
      </c>
      <c r="I110" s="188"/>
      <c r="J110" s="189">
        <f t="shared" si="10"/>
        <v>0</v>
      </c>
      <c r="K110" s="185" t="s">
        <v>5</v>
      </c>
      <c r="L110" s="42"/>
      <c r="M110" s="190" t="s">
        <v>5</v>
      </c>
      <c r="N110" s="191" t="s">
        <v>44</v>
      </c>
      <c r="O110" s="43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25" t="s">
        <v>194</v>
      </c>
      <c r="AT110" s="25" t="s">
        <v>189</v>
      </c>
      <c r="AU110" s="25" t="s">
        <v>24</v>
      </c>
      <c r="AY110" s="25" t="s">
        <v>187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25" t="s">
        <v>24</v>
      </c>
      <c r="BK110" s="194">
        <f t="shared" si="19"/>
        <v>0</v>
      </c>
      <c r="BL110" s="25" t="s">
        <v>194</v>
      </c>
      <c r="BM110" s="25" t="s">
        <v>2759</v>
      </c>
    </row>
    <row r="111" spans="2:65" s="1" customFormat="1" ht="22.5" customHeight="1">
      <c r="B111" s="182"/>
      <c r="C111" s="183" t="s">
        <v>126</v>
      </c>
      <c r="D111" s="183" t="s">
        <v>189</v>
      </c>
      <c r="E111" s="184" t="s">
        <v>2760</v>
      </c>
      <c r="F111" s="185" t="s">
        <v>2761</v>
      </c>
      <c r="G111" s="186" t="s">
        <v>2762</v>
      </c>
      <c r="H111" s="187">
        <v>1</v>
      </c>
      <c r="I111" s="188"/>
      <c r="J111" s="189">
        <f t="shared" si="10"/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25" t="s">
        <v>194</v>
      </c>
      <c r="AT111" s="25" t="s">
        <v>189</v>
      </c>
      <c r="AU111" s="25" t="s">
        <v>24</v>
      </c>
      <c r="AY111" s="25" t="s">
        <v>187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25" t="s">
        <v>24</v>
      </c>
      <c r="BK111" s="194">
        <f t="shared" si="19"/>
        <v>0</v>
      </c>
      <c r="BL111" s="25" t="s">
        <v>194</v>
      </c>
      <c r="BM111" s="25" t="s">
        <v>2763</v>
      </c>
    </row>
    <row r="112" spans="2:65" s="1" customFormat="1" ht="22.5" customHeight="1">
      <c r="B112" s="182"/>
      <c r="C112" s="183" t="s">
        <v>296</v>
      </c>
      <c r="D112" s="183" t="s">
        <v>189</v>
      </c>
      <c r="E112" s="184" t="s">
        <v>2764</v>
      </c>
      <c r="F112" s="185" t="s">
        <v>2765</v>
      </c>
      <c r="G112" s="186" t="s">
        <v>2522</v>
      </c>
      <c r="H112" s="187">
        <v>2</v>
      </c>
      <c r="I112" s="188"/>
      <c r="J112" s="189">
        <f t="shared" si="10"/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 t="shared" si="11"/>
        <v>0</v>
      </c>
      <c r="Q112" s="192">
        <v>0</v>
      </c>
      <c r="R112" s="192">
        <f t="shared" si="12"/>
        <v>0</v>
      </c>
      <c r="S112" s="192">
        <v>0</v>
      </c>
      <c r="T112" s="193">
        <f t="shared" si="13"/>
        <v>0</v>
      </c>
      <c r="AR112" s="25" t="s">
        <v>194</v>
      </c>
      <c r="AT112" s="25" t="s">
        <v>189</v>
      </c>
      <c r="AU112" s="25" t="s">
        <v>24</v>
      </c>
      <c r="AY112" s="25" t="s">
        <v>187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25" t="s">
        <v>24</v>
      </c>
      <c r="BK112" s="194">
        <f t="shared" si="19"/>
        <v>0</v>
      </c>
      <c r="BL112" s="25" t="s">
        <v>194</v>
      </c>
      <c r="BM112" s="25" t="s">
        <v>2766</v>
      </c>
    </row>
    <row r="113" spans="2:65" s="1" customFormat="1" ht="22.5" customHeight="1">
      <c r="B113" s="182"/>
      <c r="C113" s="183" t="s">
        <v>302</v>
      </c>
      <c r="D113" s="183" t="s">
        <v>189</v>
      </c>
      <c r="E113" s="184" t="s">
        <v>2767</v>
      </c>
      <c r="F113" s="185" t="s">
        <v>2768</v>
      </c>
      <c r="G113" s="186" t="s">
        <v>2522</v>
      </c>
      <c r="H113" s="187">
        <v>1</v>
      </c>
      <c r="I113" s="188"/>
      <c r="J113" s="189">
        <f t="shared" si="10"/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 t="shared" si="11"/>
        <v>0</v>
      </c>
      <c r="Q113" s="192">
        <v>0</v>
      </c>
      <c r="R113" s="192">
        <f t="shared" si="12"/>
        <v>0</v>
      </c>
      <c r="S113" s="192">
        <v>0</v>
      </c>
      <c r="T113" s="193">
        <f t="shared" si="13"/>
        <v>0</v>
      </c>
      <c r="AR113" s="25" t="s">
        <v>194</v>
      </c>
      <c r="AT113" s="25" t="s">
        <v>189</v>
      </c>
      <c r="AU113" s="25" t="s">
        <v>24</v>
      </c>
      <c r="AY113" s="25" t="s">
        <v>187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25" t="s">
        <v>24</v>
      </c>
      <c r="BK113" s="194">
        <f t="shared" si="19"/>
        <v>0</v>
      </c>
      <c r="BL113" s="25" t="s">
        <v>194</v>
      </c>
      <c r="BM113" s="25" t="s">
        <v>2769</v>
      </c>
    </row>
    <row r="114" spans="2:65" s="1" customFormat="1" ht="22.5" customHeight="1">
      <c r="B114" s="182"/>
      <c r="C114" s="183" t="s">
        <v>309</v>
      </c>
      <c r="D114" s="183" t="s">
        <v>189</v>
      </c>
      <c r="E114" s="184" t="s">
        <v>2770</v>
      </c>
      <c r="F114" s="185" t="s">
        <v>2771</v>
      </c>
      <c r="G114" s="186" t="s">
        <v>2522</v>
      </c>
      <c r="H114" s="187">
        <v>1</v>
      </c>
      <c r="I114" s="188"/>
      <c r="J114" s="189">
        <f t="shared" si="10"/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25" t="s">
        <v>194</v>
      </c>
      <c r="AT114" s="25" t="s">
        <v>189</v>
      </c>
      <c r="AU114" s="25" t="s">
        <v>24</v>
      </c>
      <c r="AY114" s="25" t="s">
        <v>187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25" t="s">
        <v>24</v>
      </c>
      <c r="BK114" s="194">
        <f t="shared" si="19"/>
        <v>0</v>
      </c>
      <c r="BL114" s="25" t="s">
        <v>194</v>
      </c>
      <c r="BM114" s="25" t="s">
        <v>2772</v>
      </c>
    </row>
    <row r="115" spans="2:65" s="1" customFormat="1" ht="22.5" customHeight="1">
      <c r="B115" s="182"/>
      <c r="C115" s="183" t="s">
        <v>317</v>
      </c>
      <c r="D115" s="183" t="s">
        <v>189</v>
      </c>
      <c r="E115" s="184" t="s">
        <v>2773</v>
      </c>
      <c r="F115" s="185" t="s">
        <v>2774</v>
      </c>
      <c r="G115" s="186" t="s">
        <v>410</v>
      </c>
      <c r="H115" s="187">
        <v>1</v>
      </c>
      <c r="I115" s="188"/>
      <c r="J115" s="189">
        <f t="shared" si="10"/>
        <v>0</v>
      </c>
      <c r="K115" s="185" t="s">
        <v>5</v>
      </c>
      <c r="L115" s="42"/>
      <c r="M115" s="190" t="s">
        <v>5</v>
      </c>
      <c r="N115" s="191" t="s">
        <v>44</v>
      </c>
      <c r="O115" s="43"/>
      <c r="P115" s="192">
        <f t="shared" si="11"/>
        <v>0</v>
      </c>
      <c r="Q115" s="192">
        <v>0</v>
      </c>
      <c r="R115" s="192">
        <f t="shared" si="12"/>
        <v>0</v>
      </c>
      <c r="S115" s="192">
        <v>0</v>
      </c>
      <c r="T115" s="193">
        <f t="shared" si="13"/>
        <v>0</v>
      </c>
      <c r="AR115" s="25" t="s">
        <v>194</v>
      </c>
      <c r="AT115" s="25" t="s">
        <v>189</v>
      </c>
      <c r="AU115" s="25" t="s">
        <v>24</v>
      </c>
      <c r="AY115" s="25" t="s">
        <v>187</v>
      </c>
      <c r="BE115" s="194">
        <f t="shared" si="14"/>
        <v>0</v>
      </c>
      <c r="BF115" s="194">
        <f t="shared" si="15"/>
        <v>0</v>
      </c>
      <c r="BG115" s="194">
        <f t="shared" si="16"/>
        <v>0</v>
      </c>
      <c r="BH115" s="194">
        <f t="shared" si="17"/>
        <v>0</v>
      </c>
      <c r="BI115" s="194">
        <f t="shared" si="18"/>
        <v>0</v>
      </c>
      <c r="BJ115" s="25" t="s">
        <v>24</v>
      </c>
      <c r="BK115" s="194">
        <f t="shared" si="19"/>
        <v>0</v>
      </c>
      <c r="BL115" s="25" t="s">
        <v>194</v>
      </c>
      <c r="BM115" s="25" t="s">
        <v>2775</v>
      </c>
    </row>
    <row r="116" spans="2:65" s="1" customFormat="1" ht="40.5">
      <c r="B116" s="42"/>
      <c r="D116" s="221" t="s">
        <v>417</v>
      </c>
      <c r="F116" s="252" t="s">
        <v>2776</v>
      </c>
      <c r="I116" s="244"/>
      <c r="L116" s="42"/>
      <c r="M116" s="245"/>
      <c r="N116" s="43"/>
      <c r="O116" s="43"/>
      <c r="P116" s="43"/>
      <c r="Q116" s="43"/>
      <c r="R116" s="43"/>
      <c r="S116" s="43"/>
      <c r="T116" s="71"/>
      <c r="AT116" s="25" t="s">
        <v>417</v>
      </c>
      <c r="AU116" s="25" t="s">
        <v>24</v>
      </c>
    </row>
    <row r="117" spans="2:65" s="1" customFormat="1" ht="22.5" customHeight="1">
      <c r="B117" s="182"/>
      <c r="C117" s="183" t="s">
        <v>10</v>
      </c>
      <c r="D117" s="183" t="s">
        <v>189</v>
      </c>
      <c r="E117" s="184" t="s">
        <v>2777</v>
      </c>
      <c r="F117" s="185" t="s">
        <v>2778</v>
      </c>
      <c r="G117" s="186" t="s">
        <v>410</v>
      </c>
      <c r="H117" s="187">
        <v>1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24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2779</v>
      </c>
    </row>
    <row r="118" spans="2:65" s="1" customFormat="1" ht="27">
      <c r="B118" s="42"/>
      <c r="D118" s="221" t="s">
        <v>417</v>
      </c>
      <c r="F118" s="252" t="s">
        <v>2780</v>
      </c>
      <c r="I118" s="244"/>
      <c r="L118" s="42"/>
      <c r="M118" s="245"/>
      <c r="N118" s="43"/>
      <c r="O118" s="43"/>
      <c r="P118" s="43"/>
      <c r="Q118" s="43"/>
      <c r="R118" s="43"/>
      <c r="S118" s="43"/>
      <c r="T118" s="71"/>
      <c r="AT118" s="25" t="s">
        <v>417</v>
      </c>
      <c r="AU118" s="25" t="s">
        <v>24</v>
      </c>
    </row>
    <row r="119" spans="2:65" s="1" customFormat="1" ht="22.5" customHeight="1">
      <c r="B119" s="182"/>
      <c r="C119" s="183" t="s">
        <v>329</v>
      </c>
      <c r="D119" s="183" t="s">
        <v>189</v>
      </c>
      <c r="E119" s="184" t="s">
        <v>2781</v>
      </c>
      <c r="F119" s="185" t="s">
        <v>2782</v>
      </c>
      <c r="G119" s="186" t="s">
        <v>2522</v>
      </c>
      <c r="H119" s="187">
        <v>1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194</v>
      </c>
      <c r="AT119" s="25" t="s">
        <v>189</v>
      </c>
      <c r="AU119" s="25" t="s">
        <v>24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194</v>
      </c>
      <c r="BM119" s="25" t="s">
        <v>2783</v>
      </c>
    </row>
    <row r="120" spans="2:65" s="1" customFormat="1" ht="22.5" customHeight="1">
      <c r="B120" s="182"/>
      <c r="C120" s="183" t="s">
        <v>337</v>
      </c>
      <c r="D120" s="183" t="s">
        <v>189</v>
      </c>
      <c r="E120" s="184" t="s">
        <v>2784</v>
      </c>
      <c r="F120" s="185" t="s">
        <v>2785</v>
      </c>
      <c r="G120" s="186" t="s">
        <v>410</v>
      </c>
      <c r="H120" s="187">
        <v>1</v>
      </c>
      <c r="I120" s="188"/>
      <c r="J120" s="189">
        <f>ROUND(I120*H120,2)</f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194</v>
      </c>
      <c r="AT120" s="25" t="s">
        <v>189</v>
      </c>
      <c r="AU120" s="25" t="s">
        <v>24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194</v>
      </c>
      <c r="BM120" s="25" t="s">
        <v>2786</v>
      </c>
    </row>
    <row r="121" spans="2:65" s="1" customFormat="1" ht="27">
      <c r="B121" s="42"/>
      <c r="D121" s="221" t="s">
        <v>417</v>
      </c>
      <c r="F121" s="252" t="s">
        <v>2787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417</v>
      </c>
      <c r="AU121" s="25" t="s">
        <v>24</v>
      </c>
    </row>
    <row r="122" spans="2:65" s="1" customFormat="1" ht="22.5" customHeight="1">
      <c r="B122" s="182"/>
      <c r="C122" s="183" t="s">
        <v>344</v>
      </c>
      <c r="D122" s="183" t="s">
        <v>189</v>
      </c>
      <c r="E122" s="184" t="s">
        <v>2788</v>
      </c>
      <c r="F122" s="185" t="s">
        <v>2789</v>
      </c>
      <c r="G122" s="186" t="s">
        <v>410</v>
      </c>
      <c r="H122" s="187">
        <v>1</v>
      </c>
      <c r="I122" s="188"/>
      <c r="J122" s="189">
        <f t="shared" ref="J122:J132" si="20">ROUND(I122*H122,2)</f>
        <v>0</v>
      </c>
      <c r="K122" s="185" t="s">
        <v>5</v>
      </c>
      <c r="L122" s="42"/>
      <c r="M122" s="190" t="s">
        <v>5</v>
      </c>
      <c r="N122" s="191" t="s">
        <v>44</v>
      </c>
      <c r="O122" s="43"/>
      <c r="P122" s="192">
        <f t="shared" ref="P122:P132" si="21">O122*H122</f>
        <v>0</v>
      </c>
      <c r="Q122" s="192">
        <v>0</v>
      </c>
      <c r="R122" s="192">
        <f t="shared" ref="R122:R132" si="22">Q122*H122</f>
        <v>0</v>
      </c>
      <c r="S122" s="192">
        <v>0</v>
      </c>
      <c r="T122" s="193">
        <f t="shared" ref="T122:T132" si="23">S122*H122</f>
        <v>0</v>
      </c>
      <c r="AR122" s="25" t="s">
        <v>194</v>
      </c>
      <c r="AT122" s="25" t="s">
        <v>189</v>
      </c>
      <c r="AU122" s="25" t="s">
        <v>24</v>
      </c>
      <c r="AY122" s="25" t="s">
        <v>187</v>
      </c>
      <c r="BE122" s="194">
        <f t="shared" ref="BE122:BE132" si="24">IF(N122="základní",J122,0)</f>
        <v>0</v>
      </c>
      <c r="BF122" s="194">
        <f t="shared" ref="BF122:BF132" si="25">IF(N122="snížená",J122,0)</f>
        <v>0</v>
      </c>
      <c r="BG122" s="194">
        <f t="shared" ref="BG122:BG132" si="26">IF(N122="zákl. přenesená",J122,0)</f>
        <v>0</v>
      </c>
      <c r="BH122" s="194">
        <f t="shared" ref="BH122:BH132" si="27">IF(N122="sníž. přenesená",J122,0)</f>
        <v>0</v>
      </c>
      <c r="BI122" s="194">
        <f t="shared" ref="BI122:BI132" si="28">IF(N122="nulová",J122,0)</f>
        <v>0</v>
      </c>
      <c r="BJ122" s="25" t="s">
        <v>24</v>
      </c>
      <c r="BK122" s="194">
        <f t="shared" ref="BK122:BK132" si="29">ROUND(I122*H122,2)</f>
        <v>0</v>
      </c>
      <c r="BL122" s="25" t="s">
        <v>194</v>
      </c>
      <c r="BM122" s="25" t="s">
        <v>2790</v>
      </c>
    </row>
    <row r="123" spans="2:65" s="1" customFormat="1" ht="22.5" customHeight="1">
      <c r="B123" s="182"/>
      <c r="C123" s="183" t="s">
        <v>308</v>
      </c>
      <c r="D123" s="183" t="s">
        <v>189</v>
      </c>
      <c r="E123" s="184" t="s">
        <v>2791</v>
      </c>
      <c r="F123" s="185" t="s">
        <v>2792</v>
      </c>
      <c r="G123" s="186" t="s">
        <v>410</v>
      </c>
      <c r="H123" s="187">
        <v>1</v>
      </c>
      <c r="I123" s="188"/>
      <c r="J123" s="189">
        <f t="shared" si="20"/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 t="shared" si="21"/>
        <v>0</v>
      </c>
      <c r="Q123" s="192">
        <v>0</v>
      </c>
      <c r="R123" s="192">
        <f t="shared" si="22"/>
        <v>0</v>
      </c>
      <c r="S123" s="192">
        <v>0</v>
      </c>
      <c r="T123" s="193">
        <f t="shared" si="23"/>
        <v>0</v>
      </c>
      <c r="AR123" s="25" t="s">
        <v>194</v>
      </c>
      <c r="AT123" s="25" t="s">
        <v>189</v>
      </c>
      <c r="AU123" s="25" t="s">
        <v>24</v>
      </c>
      <c r="AY123" s="25" t="s">
        <v>187</v>
      </c>
      <c r="BE123" s="194">
        <f t="shared" si="24"/>
        <v>0</v>
      </c>
      <c r="BF123" s="194">
        <f t="shared" si="25"/>
        <v>0</v>
      </c>
      <c r="BG123" s="194">
        <f t="shared" si="26"/>
        <v>0</v>
      </c>
      <c r="BH123" s="194">
        <f t="shared" si="27"/>
        <v>0</v>
      </c>
      <c r="BI123" s="194">
        <f t="shared" si="28"/>
        <v>0</v>
      </c>
      <c r="BJ123" s="25" t="s">
        <v>24</v>
      </c>
      <c r="BK123" s="194">
        <f t="shared" si="29"/>
        <v>0</v>
      </c>
      <c r="BL123" s="25" t="s">
        <v>194</v>
      </c>
      <c r="BM123" s="25" t="s">
        <v>2793</v>
      </c>
    </row>
    <row r="124" spans="2:65" s="1" customFormat="1" ht="22.5" customHeight="1">
      <c r="B124" s="182"/>
      <c r="C124" s="183" t="s">
        <v>359</v>
      </c>
      <c r="D124" s="183" t="s">
        <v>189</v>
      </c>
      <c r="E124" s="184" t="s">
        <v>2794</v>
      </c>
      <c r="F124" s="185" t="s">
        <v>2795</v>
      </c>
      <c r="G124" s="186" t="s">
        <v>410</v>
      </c>
      <c r="H124" s="187">
        <v>1</v>
      </c>
      <c r="I124" s="188"/>
      <c r="J124" s="189">
        <f t="shared" si="20"/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 t="shared" si="21"/>
        <v>0</v>
      </c>
      <c r="Q124" s="192">
        <v>0</v>
      </c>
      <c r="R124" s="192">
        <f t="shared" si="22"/>
        <v>0</v>
      </c>
      <c r="S124" s="192">
        <v>0</v>
      </c>
      <c r="T124" s="193">
        <f t="shared" si="23"/>
        <v>0</v>
      </c>
      <c r="AR124" s="25" t="s">
        <v>194</v>
      </c>
      <c r="AT124" s="25" t="s">
        <v>189</v>
      </c>
      <c r="AU124" s="25" t="s">
        <v>24</v>
      </c>
      <c r="AY124" s="25" t="s">
        <v>187</v>
      </c>
      <c r="BE124" s="194">
        <f t="shared" si="24"/>
        <v>0</v>
      </c>
      <c r="BF124" s="194">
        <f t="shared" si="25"/>
        <v>0</v>
      </c>
      <c r="BG124" s="194">
        <f t="shared" si="26"/>
        <v>0</v>
      </c>
      <c r="BH124" s="194">
        <f t="shared" si="27"/>
        <v>0</v>
      </c>
      <c r="BI124" s="194">
        <f t="shared" si="28"/>
        <v>0</v>
      </c>
      <c r="BJ124" s="25" t="s">
        <v>24</v>
      </c>
      <c r="BK124" s="194">
        <f t="shared" si="29"/>
        <v>0</v>
      </c>
      <c r="BL124" s="25" t="s">
        <v>194</v>
      </c>
      <c r="BM124" s="25" t="s">
        <v>2796</v>
      </c>
    </row>
    <row r="125" spans="2:65" s="1" customFormat="1" ht="22.5" customHeight="1">
      <c r="B125" s="182"/>
      <c r="C125" s="183" t="s">
        <v>365</v>
      </c>
      <c r="D125" s="183" t="s">
        <v>189</v>
      </c>
      <c r="E125" s="184" t="s">
        <v>2797</v>
      </c>
      <c r="F125" s="185" t="s">
        <v>2798</v>
      </c>
      <c r="G125" s="186" t="s">
        <v>410</v>
      </c>
      <c r="H125" s="187">
        <v>1</v>
      </c>
      <c r="I125" s="188"/>
      <c r="J125" s="189">
        <f t="shared" si="20"/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 t="shared" si="21"/>
        <v>0</v>
      </c>
      <c r="Q125" s="192">
        <v>0</v>
      </c>
      <c r="R125" s="192">
        <f t="shared" si="22"/>
        <v>0</v>
      </c>
      <c r="S125" s="192">
        <v>0</v>
      </c>
      <c r="T125" s="193">
        <f t="shared" si="23"/>
        <v>0</v>
      </c>
      <c r="AR125" s="25" t="s">
        <v>194</v>
      </c>
      <c r="AT125" s="25" t="s">
        <v>189</v>
      </c>
      <c r="AU125" s="25" t="s">
        <v>24</v>
      </c>
      <c r="AY125" s="25" t="s">
        <v>187</v>
      </c>
      <c r="BE125" s="194">
        <f t="shared" si="24"/>
        <v>0</v>
      </c>
      <c r="BF125" s="194">
        <f t="shared" si="25"/>
        <v>0</v>
      </c>
      <c r="BG125" s="194">
        <f t="shared" si="26"/>
        <v>0</v>
      </c>
      <c r="BH125" s="194">
        <f t="shared" si="27"/>
        <v>0</v>
      </c>
      <c r="BI125" s="194">
        <f t="shared" si="28"/>
        <v>0</v>
      </c>
      <c r="BJ125" s="25" t="s">
        <v>24</v>
      </c>
      <c r="BK125" s="194">
        <f t="shared" si="29"/>
        <v>0</v>
      </c>
      <c r="BL125" s="25" t="s">
        <v>194</v>
      </c>
      <c r="BM125" s="25" t="s">
        <v>2799</v>
      </c>
    </row>
    <row r="126" spans="2:65" s="1" customFormat="1" ht="22.5" customHeight="1">
      <c r="B126" s="182"/>
      <c r="C126" s="183" t="s">
        <v>372</v>
      </c>
      <c r="D126" s="183" t="s">
        <v>189</v>
      </c>
      <c r="E126" s="184" t="s">
        <v>2800</v>
      </c>
      <c r="F126" s="185" t="s">
        <v>2801</v>
      </c>
      <c r="G126" s="186" t="s">
        <v>410</v>
      </c>
      <c r="H126" s="187">
        <v>1</v>
      </c>
      <c r="I126" s="188"/>
      <c r="J126" s="189">
        <f t="shared" si="20"/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 t="shared" si="21"/>
        <v>0</v>
      </c>
      <c r="Q126" s="192">
        <v>0</v>
      </c>
      <c r="R126" s="192">
        <f t="shared" si="22"/>
        <v>0</v>
      </c>
      <c r="S126" s="192">
        <v>0</v>
      </c>
      <c r="T126" s="193">
        <f t="shared" si="23"/>
        <v>0</v>
      </c>
      <c r="AR126" s="25" t="s">
        <v>194</v>
      </c>
      <c r="AT126" s="25" t="s">
        <v>189</v>
      </c>
      <c r="AU126" s="25" t="s">
        <v>24</v>
      </c>
      <c r="AY126" s="25" t="s">
        <v>187</v>
      </c>
      <c r="BE126" s="194">
        <f t="shared" si="24"/>
        <v>0</v>
      </c>
      <c r="BF126" s="194">
        <f t="shared" si="25"/>
        <v>0</v>
      </c>
      <c r="BG126" s="194">
        <f t="shared" si="26"/>
        <v>0</v>
      </c>
      <c r="BH126" s="194">
        <f t="shared" si="27"/>
        <v>0</v>
      </c>
      <c r="BI126" s="194">
        <f t="shared" si="28"/>
        <v>0</v>
      </c>
      <c r="BJ126" s="25" t="s">
        <v>24</v>
      </c>
      <c r="BK126" s="194">
        <f t="shared" si="29"/>
        <v>0</v>
      </c>
      <c r="BL126" s="25" t="s">
        <v>194</v>
      </c>
      <c r="BM126" s="25" t="s">
        <v>2802</v>
      </c>
    </row>
    <row r="127" spans="2:65" s="1" customFormat="1" ht="22.5" customHeight="1">
      <c r="B127" s="182"/>
      <c r="C127" s="183" t="s">
        <v>379</v>
      </c>
      <c r="D127" s="183" t="s">
        <v>189</v>
      </c>
      <c r="E127" s="184" t="s">
        <v>2803</v>
      </c>
      <c r="F127" s="185" t="s">
        <v>2804</v>
      </c>
      <c r="G127" s="186" t="s">
        <v>410</v>
      </c>
      <c r="H127" s="187">
        <v>1</v>
      </c>
      <c r="I127" s="188"/>
      <c r="J127" s="189">
        <f t="shared" si="20"/>
        <v>0</v>
      </c>
      <c r="K127" s="185" t="s">
        <v>5</v>
      </c>
      <c r="L127" s="42"/>
      <c r="M127" s="190" t="s">
        <v>5</v>
      </c>
      <c r="N127" s="191" t="s">
        <v>44</v>
      </c>
      <c r="O127" s="43"/>
      <c r="P127" s="192">
        <f t="shared" si="21"/>
        <v>0</v>
      </c>
      <c r="Q127" s="192">
        <v>0</v>
      </c>
      <c r="R127" s="192">
        <f t="shared" si="22"/>
        <v>0</v>
      </c>
      <c r="S127" s="192">
        <v>0</v>
      </c>
      <c r="T127" s="193">
        <f t="shared" si="23"/>
        <v>0</v>
      </c>
      <c r="AR127" s="25" t="s">
        <v>194</v>
      </c>
      <c r="AT127" s="25" t="s">
        <v>189</v>
      </c>
      <c r="AU127" s="25" t="s">
        <v>24</v>
      </c>
      <c r="AY127" s="25" t="s">
        <v>187</v>
      </c>
      <c r="BE127" s="194">
        <f t="shared" si="24"/>
        <v>0</v>
      </c>
      <c r="BF127" s="194">
        <f t="shared" si="25"/>
        <v>0</v>
      </c>
      <c r="BG127" s="194">
        <f t="shared" si="26"/>
        <v>0</v>
      </c>
      <c r="BH127" s="194">
        <f t="shared" si="27"/>
        <v>0</v>
      </c>
      <c r="BI127" s="194">
        <f t="shared" si="28"/>
        <v>0</v>
      </c>
      <c r="BJ127" s="25" t="s">
        <v>24</v>
      </c>
      <c r="BK127" s="194">
        <f t="shared" si="29"/>
        <v>0</v>
      </c>
      <c r="BL127" s="25" t="s">
        <v>194</v>
      </c>
      <c r="BM127" s="25" t="s">
        <v>2805</v>
      </c>
    </row>
    <row r="128" spans="2:65" s="1" customFormat="1" ht="22.5" customHeight="1">
      <c r="B128" s="182"/>
      <c r="C128" s="183" t="s">
        <v>384</v>
      </c>
      <c r="D128" s="183" t="s">
        <v>189</v>
      </c>
      <c r="E128" s="184" t="s">
        <v>2806</v>
      </c>
      <c r="F128" s="185" t="s">
        <v>2807</v>
      </c>
      <c r="G128" s="186" t="s">
        <v>410</v>
      </c>
      <c r="H128" s="187">
        <v>1</v>
      </c>
      <c r="I128" s="188"/>
      <c r="J128" s="189">
        <f t="shared" si="20"/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 t="shared" si="21"/>
        <v>0</v>
      </c>
      <c r="Q128" s="192">
        <v>0</v>
      </c>
      <c r="R128" s="192">
        <f t="shared" si="22"/>
        <v>0</v>
      </c>
      <c r="S128" s="192">
        <v>0</v>
      </c>
      <c r="T128" s="193">
        <f t="shared" si="23"/>
        <v>0</v>
      </c>
      <c r="AR128" s="25" t="s">
        <v>194</v>
      </c>
      <c r="AT128" s="25" t="s">
        <v>189</v>
      </c>
      <c r="AU128" s="25" t="s">
        <v>24</v>
      </c>
      <c r="AY128" s="25" t="s">
        <v>187</v>
      </c>
      <c r="BE128" s="194">
        <f t="shared" si="24"/>
        <v>0</v>
      </c>
      <c r="BF128" s="194">
        <f t="shared" si="25"/>
        <v>0</v>
      </c>
      <c r="BG128" s="194">
        <f t="shared" si="26"/>
        <v>0</v>
      </c>
      <c r="BH128" s="194">
        <f t="shared" si="27"/>
        <v>0</v>
      </c>
      <c r="BI128" s="194">
        <f t="shared" si="28"/>
        <v>0</v>
      </c>
      <c r="BJ128" s="25" t="s">
        <v>24</v>
      </c>
      <c r="BK128" s="194">
        <f t="shared" si="29"/>
        <v>0</v>
      </c>
      <c r="BL128" s="25" t="s">
        <v>194</v>
      </c>
      <c r="BM128" s="25" t="s">
        <v>2808</v>
      </c>
    </row>
    <row r="129" spans="2:65" s="1" customFormat="1" ht="22.5" customHeight="1">
      <c r="B129" s="182"/>
      <c r="C129" s="183" t="s">
        <v>390</v>
      </c>
      <c r="D129" s="183" t="s">
        <v>189</v>
      </c>
      <c r="E129" s="184" t="s">
        <v>2809</v>
      </c>
      <c r="F129" s="185" t="s">
        <v>2810</v>
      </c>
      <c r="G129" s="186" t="s">
        <v>410</v>
      </c>
      <c r="H129" s="187">
        <v>1</v>
      </c>
      <c r="I129" s="188"/>
      <c r="J129" s="189">
        <f t="shared" si="20"/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 t="shared" si="21"/>
        <v>0</v>
      </c>
      <c r="Q129" s="192">
        <v>0</v>
      </c>
      <c r="R129" s="192">
        <f t="shared" si="22"/>
        <v>0</v>
      </c>
      <c r="S129" s="192">
        <v>0</v>
      </c>
      <c r="T129" s="193">
        <f t="shared" si="23"/>
        <v>0</v>
      </c>
      <c r="AR129" s="25" t="s">
        <v>194</v>
      </c>
      <c r="AT129" s="25" t="s">
        <v>189</v>
      </c>
      <c r="AU129" s="25" t="s">
        <v>24</v>
      </c>
      <c r="AY129" s="25" t="s">
        <v>187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25" t="s">
        <v>24</v>
      </c>
      <c r="BK129" s="194">
        <f t="shared" si="29"/>
        <v>0</v>
      </c>
      <c r="BL129" s="25" t="s">
        <v>194</v>
      </c>
      <c r="BM129" s="25" t="s">
        <v>2811</v>
      </c>
    </row>
    <row r="130" spans="2:65" s="1" customFormat="1" ht="22.5" customHeight="1">
      <c r="B130" s="182"/>
      <c r="C130" s="183" t="s">
        <v>395</v>
      </c>
      <c r="D130" s="183" t="s">
        <v>189</v>
      </c>
      <c r="E130" s="184" t="s">
        <v>2812</v>
      </c>
      <c r="F130" s="185" t="s">
        <v>2813</v>
      </c>
      <c r="G130" s="186" t="s">
        <v>410</v>
      </c>
      <c r="H130" s="187">
        <v>1</v>
      </c>
      <c r="I130" s="188"/>
      <c r="J130" s="189">
        <f t="shared" si="20"/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25" t="s">
        <v>194</v>
      </c>
      <c r="AT130" s="25" t="s">
        <v>189</v>
      </c>
      <c r="AU130" s="25" t="s">
        <v>24</v>
      </c>
      <c r="AY130" s="25" t="s">
        <v>187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25" t="s">
        <v>24</v>
      </c>
      <c r="BK130" s="194">
        <f t="shared" si="29"/>
        <v>0</v>
      </c>
      <c r="BL130" s="25" t="s">
        <v>194</v>
      </c>
      <c r="BM130" s="25" t="s">
        <v>2814</v>
      </c>
    </row>
    <row r="131" spans="2:65" s="1" customFormat="1" ht="22.5" customHeight="1">
      <c r="B131" s="182"/>
      <c r="C131" s="183" t="s">
        <v>402</v>
      </c>
      <c r="D131" s="183" t="s">
        <v>189</v>
      </c>
      <c r="E131" s="184" t="s">
        <v>2815</v>
      </c>
      <c r="F131" s="185" t="s">
        <v>2816</v>
      </c>
      <c r="G131" s="186" t="s">
        <v>2701</v>
      </c>
      <c r="H131" s="187">
        <v>24</v>
      </c>
      <c r="I131" s="188"/>
      <c r="J131" s="189">
        <f t="shared" si="20"/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 t="shared" si="21"/>
        <v>0</v>
      </c>
      <c r="Q131" s="192">
        <v>0</v>
      </c>
      <c r="R131" s="192">
        <f t="shared" si="22"/>
        <v>0</v>
      </c>
      <c r="S131" s="192">
        <v>0</v>
      </c>
      <c r="T131" s="193">
        <f t="shared" si="23"/>
        <v>0</v>
      </c>
      <c r="AR131" s="25" t="s">
        <v>194</v>
      </c>
      <c r="AT131" s="25" t="s">
        <v>189</v>
      </c>
      <c r="AU131" s="25" t="s">
        <v>24</v>
      </c>
      <c r="AY131" s="25" t="s">
        <v>187</v>
      </c>
      <c r="BE131" s="194">
        <f t="shared" si="24"/>
        <v>0</v>
      </c>
      <c r="BF131" s="194">
        <f t="shared" si="25"/>
        <v>0</v>
      </c>
      <c r="BG131" s="194">
        <f t="shared" si="26"/>
        <v>0</v>
      </c>
      <c r="BH131" s="194">
        <f t="shared" si="27"/>
        <v>0</v>
      </c>
      <c r="BI131" s="194">
        <f t="shared" si="28"/>
        <v>0</v>
      </c>
      <c r="BJ131" s="25" t="s">
        <v>24</v>
      </c>
      <c r="BK131" s="194">
        <f t="shared" si="29"/>
        <v>0</v>
      </c>
      <c r="BL131" s="25" t="s">
        <v>194</v>
      </c>
      <c r="BM131" s="25" t="s">
        <v>2817</v>
      </c>
    </row>
    <row r="132" spans="2:65" s="1" customFormat="1" ht="22.5" customHeight="1">
      <c r="B132" s="182"/>
      <c r="C132" s="183" t="s">
        <v>407</v>
      </c>
      <c r="D132" s="183" t="s">
        <v>189</v>
      </c>
      <c r="E132" s="184" t="s">
        <v>2818</v>
      </c>
      <c r="F132" s="185" t="s">
        <v>2819</v>
      </c>
      <c r="G132" s="186" t="s">
        <v>258</v>
      </c>
      <c r="H132" s="187">
        <v>1.833</v>
      </c>
      <c r="I132" s="188"/>
      <c r="J132" s="189">
        <f t="shared" si="20"/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 t="shared" si="21"/>
        <v>0</v>
      </c>
      <c r="Q132" s="192">
        <v>0</v>
      </c>
      <c r="R132" s="192">
        <f t="shared" si="22"/>
        <v>0</v>
      </c>
      <c r="S132" s="192">
        <v>0</v>
      </c>
      <c r="T132" s="193">
        <f t="shared" si="23"/>
        <v>0</v>
      </c>
      <c r="AR132" s="25" t="s">
        <v>194</v>
      </c>
      <c r="AT132" s="25" t="s">
        <v>189</v>
      </c>
      <c r="AU132" s="25" t="s">
        <v>24</v>
      </c>
      <c r="AY132" s="25" t="s">
        <v>187</v>
      </c>
      <c r="BE132" s="194">
        <f t="shared" si="24"/>
        <v>0</v>
      </c>
      <c r="BF132" s="194">
        <f t="shared" si="25"/>
        <v>0</v>
      </c>
      <c r="BG132" s="194">
        <f t="shared" si="26"/>
        <v>0</v>
      </c>
      <c r="BH132" s="194">
        <f t="shared" si="27"/>
        <v>0</v>
      </c>
      <c r="BI132" s="194">
        <f t="shared" si="28"/>
        <v>0</v>
      </c>
      <c r="BJ132" s="25" t="s">
        <v>24</v>
      </c>
      <c r="BK132" s="194">
        <f t="shared" si="29"/>
        <v>0</v>
      </c>
      <c r="BL132" s="25" t="s">
        <v>194</v>
      </c>
      <c r="BM132" s="25" t="s">
        <v>2820</v>
      </c>
    </row>
    <row r="133" spans="2:65" s="11" customFormat="1" ht="37.35" customHeight="1">
      <c r="B133" s="168"/>
      <c r="D133" s="179" t="s">
        <v>72</v>
      </c>
      <c r="E133" s="256" t="s">
        <v>2821</v>
      </c>
      <c r="F133" s="256" t="s">
        <v>2822</v>
      </c>
      <c r="I133" s="171"/>
      <c r="J133" s="257">
        <f>BK133</f>
        <v>0</v>
      </c>
      <c r="L133" s="168"/>
      <c r="M133" s="173"/>
      <c r="N133" s="174"/>
      <c r="O133" s="174"/>
      <c r="P133" s="175">
        <f>SUM(P134:P135)</f>
        <v>0</v>
      </c>
      <c r="Q133" s="174"/>
      <c r="R133" s="175">
        <f>SUM(R134:R135)</f>
        <v>0</v>
      </c>
      <c r="S133" s="174"/>
      <c r="T133" s="176">
        <f>SUM(T134:T135)</f>
        <v>0</v>
      </c>
      <c r="AR133" s="169" t="s">
        <v>24</v>
      </c>
      <c r="AT133" s="177" t="s">
        <v>72</v>
      </c>
      <c r="AU133" s="177" t="s">
        <v>73</v>
      </c>
      <c r="AY133" s="169" t="s">
        <v>187</v>
      </c>
      <c r="BK133" s="178">
        <f>SUM(BK134:BK135)</f>
        <v>0</v>
      </c>
    </row>
    <row r="134" spans="2:65" s="1" customFormat="1" ht="22.5" customHeight="1">
      <c r="B134" s="182"/>
      <c r="C134" s="183" t="s">
        <v>413</v>
      </c>
      <c r="D134" s="183" t="s">
        <v>189</v>
      </c>
      <c r="E134" s="184" t="s">
        <v>2823</v>
      </c>
      <c r="F134" s="185" t="s">
        <v>2824</v>
      </c>
      <c r="G134" s="186" t="s">
        <v>2522</v>
      </c>
      <c r="H134" s="187">
        <v>1</v>
      </c>
      <c r="I134" s="188"/>
      <c r="J134" s="189">
        <f>ROUND(I134*H134,2)</f>
        <v>0</v>
      </c>
      <c r="K134" s="185" t="s">
        <v>5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24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2825</v>
      </c>
    </row>
    <row r="135" spans="2:65" s="1" customFormat="1" ht="22.5" customHeight="1">
      <c r="B135" s="182"/>
      <c r="C135" s="183" t="s">
        <v>420</v>
      </c>
      <c r="D135" s="183" t="s">
        <v>189</v>
      </c>
      <c r="E135" s="184" t="s">
        <v>2826</v>
      </c>
      <c r="F135" s="185" t="s">
        <v>2827</v>
      </c>
      <c r="G135" s="186" t="s">
        <v>258</v>
      </c>
      <c r="H135" s="187">
        <v>0.23400000000000001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24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2828</v>
      </c>
    </row>
    <row r="136" spans="2:65" s="11" customFormat="1" ht="37.35" customHeight="1">
      <c r="B136" s="168"/>
      <c r="D136" s="179" t="s">
        <v>72</v>
      </c>
      <c r="E136" s="256" t="s">
        <v>2829</v>
      </c>
      <c r="F136" s="256" t="s">
        <v>2830</v>
      </c>
      <c r="I136" s="171"/>
      <c r="J136" s="257">
        <f>BK136</f>
        <v>0</v>
      </c>
      <c r="L136" s="168"/>
      <c r="M136" s="173"/>
      <c r="N136" s="174"/>
      <c r="O136" s="174"/>
      <c r="P136" s="175">
        <f>SUM(P137:P142)</f>
        <v>0</v>
      </c>
      <c r="Q136" s="174"/>
      <c r="R136" s="175">
        <f>SUM(R137:R142)</f>
        <v>0</v>
      </c>
      <c r="S136" s="174"/>
      <c r="T136" s="176">
        <f>SUM(T137:T142)</f>
        <v>0</v>
      </c>
      <c r="AR136" s="169" t="s">
        <v>24</v>
      </c>
      <c r="AT136" s="177" t="s">
        <v>72</v>
      </c>
      <c r="AU136" s="177" t="s">
        <v>73</v>
      </c>
      <c r="AY136" s="169" t="s">
        <v>187</v>
      </c>
      <c r="BK136" s="178">
        <f>SUM(BK137:BK142)</f>
        <v>0</v>
      </c>
    </row>
    <row r="137" spans="2:65" s="1" customFormat="1" ht="22.5" customHeight="1">
      <c r="B137" s="182"/>
      <c r="C137" s="183" t="s">
        <v>425</v>
      </c>
      <c r="D137" s="183" t="s">
        <v>189</v>
      </c>
      <c r="E137" s="184" t="s">
        <v>2831</v>
      </c>
      <c r="F137" s="185" t="s">
        <v>2832</v>
      </c>
      <c r="G137" s="186" t="s">
        <v>305</v>
      </c>
      <c r="H137" s="187">
        <v>70</v>
      </c>
      <c r="I137" s="188"/>
      <c r="J137" s="189">
        <f t="shared" ref="J137:J142" si="30"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 t="shared" ref="P137:P142" si="31">O137*H137</f>
        <v>0</v>
      </c>
      <c r="Q137" s="192">
        <v>0</v>
      </c>
      <c r="R137" s="192">
        <f t="shared" ref="R137:R142" si="32">Q137*H137</f>
        <v>0</v>
      </c>
      <c r="S137" s="192">
        <v>0</v>
      </c>
      <c r="T137" s="193">
        <f t="shared" ref="T137:T142" si="33">S137*H137</f>
        <v>0</v>
      </c>
      <c r="AR137" s="25" t="s">
        <v>194</v>
      </c>
      <c r="AT137" s="25" t="s">
        <v>189</v>
      </c>
      <c r="AU137" s="25" t="s">
        <v>24</v>
      </c>
      <c r="AY137" s="25" t="s">
        <v>187</v>
      </c>
      <c r="BE137" s="194">
        <f t="shared" ref="BE137:BE142" si="34">IF(N137="základní",J137,0)</f>
        <v>0</v>
      </c>
      <c r="BF137" s="194">
        <f t="shared" ref="BF137:BF142" si="35">IF(N137="snížená",J137,0)</f>
        <v>0</v>
      </c>
      <c r="BG137" s="194">
        <f t="shared" ref="BG137:BG142" si="36">IF(N137="zákl. přenesená",J137,0)</f>
        <v>0</v>
      </c>
      <c r="BH137" s="194">
        <f t="shared" ref="BH137:BH142" si="37">IF(N137="sníž. přenesená",J137,0)</f>
        <v>0</v>
      </c>
      <c r="BI137" s="194">
        <f t="shared" ref="BI137:BI142" si="38">IF(N137="nulová",J137,0)</f>
        <v>0</v>
      </c>
      <c r="BJ137" s="25" t="s">
        <v>24</v>
      </c>
      <c r="BK137" s="194">
        <f t="shared" ref="BK137:BK142" si="39">ROUND(I137*H137,2)</f>
        <v>0</v>
      </c>
      <c r="BL137" s="25" t="s">
        <v>194</v>
      </c>
      <c r="BM137" s="25" t="s">
        <v>2833</v>
      </c>
    </row>
    <row r="138" spans="2:65" s="1" customFormat="1" ht="22.5" customHeight="1">
      <c r="B138" s="182"/>
      <c r="C138" s="183" t="s">
        <v>437</v>
      </c>
      <c r="D138" s="183" t="s">
        <v>189</v>
      </c>
      <c r="E138" s="184" t="s">
        <v>2834</v>
      </c>
      <c r="F138" s="185" t="s">
        <v>2835</v>
      </c>
      <c r="G138" s="186" t="s">
        <v>305</v>
      </c>
      <c r="H138" s="187">
        <v>35</v>
      </c>
      <c r="I138" s="188"/>
      <c r="J138" s="189">
        <f t="shared" si="30"/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 t="shared" si="31"/>
        <v>0</v>
      </c>
      <c r="Q138" s="192">
        <v>0</v>
      </c>
      <c r="R138" s="192">
        <f t="shared" si="32"/>
        <v>0</v>
      </c>
      <c r="S138" s="192">
        <v>0</v>
      </c>
      <c r="T138" s="193">
        <f t="shared" si="33"/>
        <v>0</v>
      </c>
      <c r="AR138" s="25" t="s">
        <v>194</v>
      </c>
      <c r="AT138" s="25" t="s">
        <v>189</v>
      </c>
      <c r="AU138" s="25" t="s">
        <v>24</v>
      </c>
      <c r="AY138" s="25" t="s">
        <v>187</v>
      </c>
      <c r="BE138" s="194">
        <f t="shared" si="34"/>
        <v>0</v>
      </c>
      <c r="BF138" s="194">
        <f t="shared" si="35"/>
        <v>0</v>
      </c>
      <c r="BG138" s="194">
        <f t="shared" si="36"/>
        <v>0</v>
      </c>
      <c r="BH138" s="194">
        <f t="shared" si="37"/>
        <v>0</v>
      </c>
      <c r="BI138" s="194">
        <f t="shared" si="38"/>
        <v>0</v>
      </c>
      <c r="BJ138" s="25" t="s">
        <v>24</v>
      </c>
      <c r="BK138" s="194">
        <f t="shared" si="39"/>
        <v>0</v>
      </c>
      <c r="BL138" s="25" t="s">
        <v>194</v>
      </c>
      <c r="BM138" s="25" t="s">
        <v>2836</v>
      </c>
    </row>
    <row r="139" spans="2:65" s="1" customFormat="1" ht="22.5" customHeight="1">
      <c r="B139" s="182"/>
      <c r="C139" s="183" t="s">
        <v>469</v>
      </c>
      <c r="D139" s="183" t="s">
        <v>189</v>
      </c>
      <c r="E139" s="184" t="s">
        <v>2837</v>
      </c>
      <c r="F139" s="185" t="s">
        <v>2838</v>
      </c>
      <c r="G139" s="186" t="s">
        <v>305</v>
      </c>
      <c r="H139" s="187">
        <v>35</v>
      </c>
      <c r="I139" s="188"/>
      <c r="J139" s="189">
        <f t="shared" si="30"/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 t="shared" si="31"/>
        <v>0</v>
      </c>
      <c r="Q139" s="192">
        <v>0</v>
      </c>
      <c r="R139" s="192">
        <f t="shared" si="32"/>
        <v>0</v>
      </c>
      <c r="S139" s="192">
        <v>0</v>
      </c>
      <c r="T139" s="193">
        <f t="shared" si="33"/>
        <v>0</v>
      </c>
      <c r="AR139" s="25" t="s">
        <v>194</v>
      </c>
      <c r="AT139" s="25" t="s">
        <v>189</v>
      </c>
      <c r="AU139" s="25" t="s">
        <v>24</v>
      </c>
      <c r="AY139" s="25" t="s">
        <v>187</v>
      </c>
      <c r="BE139" s="194">
        <f t="shared" si="34"/>
        <v>0</v>
      </c>
      <c r="BF139" s="194">
        <f t="shared" si="35"/>
        <v>0</v>
      </c>
      <c r="BG139" s="194">
        <f t="shared" si="36"/>
        <v>0</v>
      </c>
      <c r="BH139" s="194">
        <f t="shared" si="37"/>
        <v>0</v>
      </c>
      <c r="BI139" s="194">
        <f t="shared" si="38"/>
        <v>0</v>
      </c>
      <c r="BJ139" s="25" t="s">
        <v>24</v>
      </c>
      <c r="BK139" s="194">
        <f t="shared" si="39"/>
        <v>0</v>
      </c>
      <c r="BL139" s="25" t="s">
        <v>194</v>
      </c>
      <c r="BM139" s="25" t="s">
        <v>2839</v>
      </c>
    </row>
    <row r="140" spans="2:65" s="1" customFormat="1" ht="22.5" customHeight="1">
      <c r="B140" s="182"/>
      <c r="C140" s="183" t="s">
        <v>474</v>
      </c>
      <c r="D140" s="183" t="s">
        <v>189</v>
      </c>
      <c r="E140" s="184" t="s">
        <v>2840</v>
      </c>
      <c r="F140" s="185" t="s">
        <v>2841</v>
      </c>
      <c r="G140" s="186" t="s">
        <v>305</v>
      </c>
      <c r="H140" s="187">
        <v>20</v>
      </c>
      <c r="I140" s="188"/>
      <c r="J140" s="189">
        <f t="shared" si="30"/>
        <v>0</v>
      </c>
      <c r="K140" s="185" t="s">
        <v>5</v>
      </c>
      <c r="L140" s="42"/>
      <c r="M140" s="190" t="s">
        <v>5</v>
      </c>
      <c r="N140" s="191" t="s">
        <v>44</v>
      </c>
      <c r="O140" s="43"/>
      <c r="P140" s="192">
        <f t="shared" si="31"/>
        <v>0</v>
      </c>
      <c r="Q140" s="192">
        <v>0</v>
      </c>
      <c r="R140" s="192">
        <f t="shared" si="32"/>
        <v>0</v>
      </c>
      <c r="S140" s="192">
        <v>0</v>
      </c>
      <c r="T140" s="193">
        <f t="shared" si="33"/>
        <v>0</v>
      </c>
      <c r="AR140" s="25" t="s">
        <v>194</v>
      </c>
      <c r="AT140" s="25" t="s">
        <v>189</v>
      </c>
      <c r="AU140" s="25" t="s">
        <v>24</v>
      </c>
      <c r="AY140" s="25" t="s">
        <v>187</v>
      </c>
      <c r="BE140" s="194">
        <f t="shared" si="34"/>
        <v>0</v>
      </c>
      <c r="BF140" s="194">
        <f t="shared" si="35"/>
        <v>0</v>
      </c>
      <c r="BG140" s="194">
        <f t="shared" si="36"/>
        <v>0</v>
      </c>
      <c r="BH140" s="194">
        <f t="shared" si="37"/>
        <v>0</v>
      </c>
      <c r="BI140" s="194">
        <f t="shared" si="38"/>
        <v>0</v>
      </c>
      <c r="BJ140" s="25" t="s">
        <v>24</v>
      </c>
      <c r="BK140" s="194">
        <f t="shared" si="39"/>
        <v>0</v>
      </c>
      <c r="BL140" s="25" t="s">
        <v>194</v>
      </c>
      <c r="BM140" s="25" t="s">
        <v>2842</v>
      </c>
    </row>
    <row r="141" spans="2:65" s="1" customFormat="1" ht="22.5" customHeight="1">
      <c r="B141" s="182"/>
      <c r="C141" s="183" t="s">
        <v>488</v>
      </c>
      <c r="D141" s="183" t="s">
        <v>189</v>
      </c>
      <c r="E141" s="184" t="s">
        <v>2843</v>
      </c>
      <c r="F141" s="185" t="s">
        <v>2844</v>
      </c>
      <c r="G141" s="186" t="s">
        <v>305</v>
      </c>
      <c r="H141" s="187">
        <v>18</v>
      </c>
      <c r="I141" s="188"/>
      <c r="J141" s="189">
        <f t="shared" si="30"/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 t="shared" si="31"/>
        <v>0</v>
      </c>
      <c r="Q141" s="192">
        <v>0</v>
      </c>
      <c r="R141" s="192">
        <f t="shared" si="32"/>
        <v>0</v>
      </c>
      <c r="S141" s="192">
        <v>0</v>
      </c>
      <c r="T141" s="193">
        <f t="shared" si="33"/>
        <v>0</v>
      </c>
      <c r="AR141" s="25" t="s">
        <v>194</v>
      </c>
      <c r="AT141" s="25" t="s">
        <v>189</v>
      </c>
      <c r="AU141" s="25" t="s">
        <v>24</v>
      </c>
      <c r="AY141" s="25" t="s">
        <v>187</v>
      </c>
      <c r="BE141" s="194">
        <f t="shared" si="34"/>
        <v>0</v>
      </c>
      <c r="BF141" s="194">
        <f t="shared" si="35"/>
        <v>0</v>
      </c>
      <c r="BG141" s="194">
        <f t="shared" si="36"/>
        <v>0</v>
      </c>
      <c r="BH141" s="194">
        <f t="shared" si="37"/>
        <v>0</v>
      </c>
      <c r="BI141" s="194">
        <f t="shared" si="38"/>
        <v>0</v>
      </c>
      <c r="BJ141" s="25" t="s">
        <v>24</v>
      </c>
      <c r="BK141" s="194">
        <f t="shared" si="39"/>
        <v>0</v>
      </c>
      <c r="BL141" s="25" t="s">
        <v>194</v>
      </c>
      <c r="BM141" s="25" t="s">
        <v>2845</v>
      </c>
    </row>
    <row r="142" spans="2:65" s="1" customFormat="1" ht="22.5" customHeight="1">
      <c r="B142" s="182"/>
      <c r="C142" s="183" t="s">
        <v>494</v>
      </c>
      <c r="D142" s="183" t="s">
        <v>189</v>
      </c>
      <c r="E142" s="184" t="s">
        <v>2846</v>
      </c>
      <c r="F142" s="185" t="s">
        <v>2847</v>
      </c>
      <c r="G142" s="186" t="s">
        <v>258</v>
      </c>
      <c r="H142" s="187">
        <v>0.128</v>
      </c>
      <c r="I142" s="188"/>
      <c r="J142" s="189">
        <f t="shared" si="30"/>
        <v>0</v>
      </c>
      <c r="K142" s="185" t="s">
        <v>5</v>
      </c>
      <c r="L142" s="42"/>
      <c r="M142" s="190" t="s">
        <v>5</v>
      </c>
      <c r="N142" s="191" t="s">
        <v>44</v>
      </c>
      <c r="O142" s="43"/>
      <c r="P142" s="192">
        <f t="shared" si="31"/>
        <v>0</v>
      </c>
      <c r="Q142" s="192">
        <v>0</v>
      </c>
      <c r="R142" s="192">
        <f t="shared" si="32"/>
        <v>0</v>
      </c>
      <c r="S142" s="192">
        <v>0</v>
      </c>
      <c r="T142" s="193">
        <f t="shared" si="33"/>
        <v>0</v>
      </c>
      <c r="AR142" s="25" t="s">
        <v>194</v>
      </c>
      <c r="AT142" s="25" t="s">
        <v>189</v>
      </c>
      <c r="AU142" s="25" t="s">
        <v>24</v>
      </c>
      <c r="AY142" s="25" t="s">
        <v>187</v>
      </c>
      <c r="BE142" s="194">
        <f t="shared" si="34"/>
        <v>0</v>
      </c>
      <c r="BF142" s="194">
        <f t="shared" si="35"/>
        <v>0</v>
      </c>
      <c r="BG142" s="194">
        <f t="shared" si="36"/>
        <v>0</v>
      </c>
      <c r="BH142" s="194">
        <f t="shared" si="37"/>
        <v>0</v>
      </c>
      <c r="BI142" s="194">
        <f t="shared" si="38"/>
        <v>0</v>
      </c>
      <c r="BJ142" s="25" t="s">
        <v>24</v>
      </c>
      <c r="BK142" s="194">
        <f t="shared" si="39"/>
        <v>0</v>
      </c>
      <c r="BL142" s="25" t="s">
        <v>194</v>
      </c>
      <c r="BM142" s="25" t="s">
        <v>2848</v>
      </c>
    </row>
    <row r="143" spans="2:65" s="11" customFormat="1" ht="37.35" customHeight="1">
      <c r="B143" s="168"/>
      <c r="D143" s="179" t="s">
        <v>72</v>
      </c>
      <c r="E143" s="256" t="s">
        <v>2849</v>
      </c>
      <c r="F143" s="256" t="s">
        <v>2850</v>
      </c>
      <c r="I143" s="171"/>
      <c r="J143" s="257">
        <f>BK143</f>
        <v>0</v>
      </c>
      <c r="L143" s="168"/>
      <c r="M143" s="173"/>
      <c r="N143" s="174"/>
      <c r="O143" s="174"/>
      <c r="P143" s="175">
        <f>SUM(P144:P170)</f>
        <v>0</v>
      </c>
      <c r="Q143" s="174"/>
      <c r="R143" s="175">
        <f>SUM(R144:R170)</f>
        <v>0</v>
      </c>
      <c r="S143" s="174"/>
      <c r="T143" s="176">
        <f>SUM(T144:T170)</f>
        <v>0</v>
      </c>
      <c r="AR143" s="169" t="s">
        <v>24</v>
      </c>
      <c r="AT143" s="177" t="s">
        <v>72</v>
      </c>
      <c r="AU143" s="177" t="s">
        <v>73</v>
      </c>
      <c r="AY143" s="169" t="s">
        <v>187</v>
      </c>
      <c r="BK143" s="178">
        <f>SUM(BK144:BK170)</f>
        <v>0</v>
      </c>
    </row>
    <row r="144" spans="2:65" s="1" customFormat="1" ht="22.5" customHeight="1">
      <c r="B144" s="182"/>
      <c r="C144" s="183" t="s">
        <v>500</v>
      </c>
      <c r="D144" s="183" t="s">
        <v>189</v>
      </c>
      <c r="E144" s="184" t="s">
        <v>2851</v>
      </c>
      <c r="F144" s="185" t="s">
        <v>2852</v>
      </c>
      <c r="G144" s="186" t="s">
        <v>410</v>
      </c>
      <c r="H144" s="187">
        <v>4</v>
      </c>
      <c r="I144" s="188"/>
      <c r="J144" s="189">
        <f>ROUND(I144*H144,2)</f>
        <v>0</v>
      </c>
      <c r="K144" s="185" t="s">
        <v>5</v>
      </c>
      <c r="L144" s="42"/>
      <c r="M144" s="190" t="s">
        <v>5</v>
      </c>
      <c r="N144" s="191" t="s">
        <v>44</v>
      </c>
      <c r="O144" s="43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5" t="s">
        <v>194</v>
      </c>
      <c r="AT144" s="25" t="s">
        <v>189</v>
      </c>
      <c r="AU144" s="25" t="s">
        <v>24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194</v>
      </c>
      <c r="BM144" s="25" t="s">
        <v>2853</v>
      </c>
    </row>
    <row r="145" spans="2:65" s="1" customFormat="1" ht="22.5" customHeight="1">
      <c r="B145" s="182"/>
      <c r="C145" s="183" t="s">
        <v>505</v>
      </c>
      <c r="D145" s="183" t="s">
        <v>189</v>
      </c>
      <c r="E145" s="184" t="s">
        <v>2854</v>
      </c>
      <c r="F145" s="185" t="s">
        <v>2855</v>
      </c>
      <c r="G145" s="186" t="s">
        <v>410</v>
      </c>
      <c r="H145" s="187">
        <v>6</v>
      </c>
      <c r="I145" s="188"/>
      <c r="J145" s="189">
        <f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194</v>
      </c>
      <c r="AT145" s="25" t="s">
        <v>189</v>
      </c>
      <c r="AU145" s="25" t="s">
        <v>24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194</v>
      </c>
      <c r="BM145" s="25" t="s">
        <v>2856</v>
      </c>
    </row>
    <row r="146" spans="2:65" s="1" customFormat="1" ht="22.5" customHeight="1">
      <c r="B146" s="182"/>
      <c r="C146" s="183" t="s">
        <v>512</v>
      </c>
      <c r="D146" s="183" t="s">
        <v>189</v>
      </c>
      <c r="E146" s="184" t="s">
        <v>2857</v>
      </c>
      <c r="F146" s="185" t="s">
        <v>2858</v>
      </c>
      <c r="G146" s="186" t="s">
        <v>410</v>
      </c>
      <c r="H146" s="187">
        <v>38</v>
      </c>
      <c r="I146" s="188"/>
      <c r="J146" s="189">
        <f>ROUND(I146*H146,2)</f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25" t="s">
        <v>194</v>
      </c>
      <c r="AT146" s="25" t="s">
        <v>189</v>
      </c>
      <c r="AU146" s="25" t="s">
        <v>24</v>
      </c>
      <c r="AY146" s="25" t="s">
        <v>187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24</v>
      </c>
      <c r="BK146" s="194">
        <f>ROUND(I146*H146,2)</f>
        <v>0</v>
      </c>
      <c r="BL146" s="25" t="s">
        <v>194</v>
      </c>
      <c r="BM146" s="25" t="s">
        <v>2859</v>
      </c>
    </row>
    <row r="147" spans="2:65" s="1" customFormat="1" ht="27">
      <c r="B147" s="42"/>
      <c r="D147" s="221" t="s">
        <v>417</v>
      </c>
      <c r="F147" s="252" t="s">
        <v>2860</v>
      </c>
      <c r="I147" s="244"/>
      <c r="L147" s="42"/>
      <c r="M147" s="245"/>
      <c r="N147" s="43"/>
      <c r="O147" s="43"/>
      <c r="P147" s="43"/>
      <c r="Q147" s="43"/>
      <c r="R147" s="43"/>
      <c r="S147" s="43"/>
      <c r="T147" s="71"/>
      <c r="AT147" s="25" t="s">
        <v>417</v>
      </c>
      <c r="AU147" s="25" t="s">
        <v>24</v>
      </c>
    </row>
    <row r="148" spans="2:65" s="1" customFormat="1" ht="22.5" customHeight="1">
      <c r="B148" s="182"/>
      <c r="C148" s="183" t="s">
        <v>524</v>
      </c>
      <c r="D148" s="183" t="s">
        <v>189</v>
      </c>
      <c r="E148" s="184" t="s">
        <v>2857</v>
      </c>
      <c r="F148" s="185" t="s">
        <v>2858</v>
      </c>
      <c r="G148" s="186" t="s">
        <v>410</v>
      </c>
      <c r="H148" s="187">
        <v>2</v>
      </c>
      <c r="I148" s="188"/>
      <c r="J148" s="189">
        <f>ROUND(I148*H148,2)</f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5" t="s">
        <v>194</v>
      </c>
      <c r="AT148" s="25" t="s">
        <v>189</v>
      </c>
      <c r="AU148" s="25" t="s">
        <v>24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194</v>
      </c>
      <c r="BM148" s="25" t="s">
        <v>2861</v>
      </c>
    </row>
    <row r="149" spans="2:65" s="1" customFormat="1" ht="22.5" customHeight="1">
      <c r="B149" s="182"/>
      <c r="C149" s="183" t="s">
        <v>530</v>
      </c>
      <c r="D149" s="183" t="s">
        <v>189</v>
      </c>
      <c r="E149" s="184" t="s">
        <v>2862</v>
      </c>
      <c r="F149" s="185" t="s">
        <v>2863</v>
      </c>
      <c r="G149" s="186" t="s">
        <v>410</v>
      </c>
      <c r="H149" s="187">
        <v>6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194</v>
      </c>
      <c r="AT149" s="25" t="s">
        <v>189</v>
      </c>
      <c r="AU149" s="25" t="s">
        <v>24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194</v>
      </c>
      <c r="BM149" s="25" t="s">
        <v>2864</v>
      </c>
    </row>
    <row r="150" spans="2:65" s="1" customFormat="1" ht="22.5" customHeight="1">
      <c r="B150" s="182"/>
      <c r="C150" s="183" t="s">
        <v>537</v>
      </c>
      <c r="D150" s="183" t="s">
        <v>189</v>
      </c>
      <c r="E150" s="184" t="s">
        <v>2865</v>
      </c>
      <c r="F150" s="185" t="s">
        <v>2866</v>
      </c>
      <c r="G150" s="186" t="s">
        <v>410</v>
      </c>
      <c r="H150" s="187">
        <v>8</v>
      </c>
      <c r="I150" s="188"/>
      <c r="J150" s="189">
        <f>ROUND(I150*H150,2)</f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5" t="s">
        <v>194</v>
      </c>
      <c r="AT150" s="25" t="s">
        <v>189</v>
      </c>
      <c r="AU150" s="25" t="s">
        <v>24</v>
      </c>
      <c r="AY150" s="25" t="s">
        <v>187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24</v>
      </c>
      <c r="BK150" s="194">
        <f>ROUND(I150*H150,2)</f>
        <v>0</v>
      </c>
      <c r="BL150" s="25" t="s">
        <v>194</v>
      </c>
      <c r="BM150" s="25" t="s">
        <v>2867</v>
      </c>
    </row>
    <row r="151" spans="2:65" s="1" customFormat="1" ht="22.5" customHeight="1">
      <c r="B151" s="182"/>
      <c r="C151" s="183" t="s">
        <v>541</v>
      </c>
      <c r="D151" s="183" t="s">
        <v>189</v>
      </c>
      <c r="E151" s="184" t="s">
        <v>2868</v>
      </c>
      <c r="F151" s="185" t="s">
        <v>2869</v>
      </c>
      <c r="G151" s="186" t="s">
        <v>2522</v>
      </c>
      <c r="H151" s="187">
        <v>17</v>
      </c>
      <c r="I151" s="188"/>
      <c r="J151" s="189">
        <f>ROUND(I151*H151,2)</f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194</v>
      </c>
      <c r="AT151" s="25" t="s">
        <v>189</v>
      </c>
      <c r="AU151" s="25" t="s">
        <v>24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194</v>
      </c>
      <c r="BM151" s="25" t="s">
        <v>2870</v>
      </c>
    </row>
    <row r="152" spans="2:65" s="1" customFormat="1" ht="40.5">
      <c r="B152" s="42"/>
      <c r="D152" s="221" t="s">
        <v>417</v>
      </c>
      <c r="F152" s="252" t="s">
        <v>2871</v>
      </c>
      <c r="I152" s="244"/>
      <c r="L152" s="42"/>
      <c r="M152" s="245"/>
      <c r="N152" s="43"/>
      <c r="O152" s="43"/>
      <c r="P152" s="43"/>
      <c r="Q152" s="43"/>
      <c r="R152" s="43"/>
      <c r="S152" s="43"/>
      <c r="T152" s="71"/>
      <c r="AT152" s="25" t="s">
        <v>417</v>
      </c>
      <c r="AU152" s="25" t="s">
        <v>24</v>
      </c>
    </row>
    <row r="153" spans="2:65" s="1" customFormat="1" ht="31.5" customHeight="1">
      <c r="B153" s="182"/>
      <c r="C153" s="183" t="s">
        <v>552</v>
      </c>
      <c r="D153" s="183" t="s">
        <v>189</v>
      </c>
      <c r="E153" s="184" t="s">
        <v>2872</v>
      </c>
      <c r="F153" s="185" t="s">
        <v>2873</v>
      </c>
      <c r="G153" s="186" t="s">
        <v>410</v>
      </c>
      <c r="H153" s="187">
        <v>17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194</v>
      </c>
      <c r="AT153" s="25" t="s">
        <v>189</v>
      </c>
      <c r="AU153" s="25" t="s">
        <v>24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194</v>
      </c>
      <c r="BM153" s="25" t="s">
        <v>2874</v>
      </c>
    </row>
    <row r="154" spans="2:65" s="1" customFormat="1" ht="40.5">
      <c r="B154" s="42"/>
      <c r="D154" s="221" t="s">
        <v>417</v>
      </c>
      <c r="F154" s="252" t="s">
        <v>2871</v>
      </c>
      <c r="I154" s="244"/>
      <c r="L154" s="42"/>
      <c r="M154" s="245"/>
      <c r="N154" s="43"/>
      <c r="O154" s="43"/>
      <c r="P154" s="43"/>
      <c r="Q154" s="43"/>
      <c r="R154" s="43"/>
      <c r="S154" s="43"/>
      <c r="T154" s="71"/>
      <c r="AT154" s="25" t="s">
        <v>417</v>
      </c>
      <c r="AU154" s="25" t="s">
        <v>24</v>
      </c>
    </row>
    <row r="155" spans="2:65" s="1" customFormat="1" ht="31.5" customHeight="1">
      <c r="B155" s="182"/>
      <c r="C155" s="183" t="s">
        <v>562</v>
      </c>
      <c r="D155" s="183" t="s">
        <v>189</v>
      </c>
      <c r="E155" s="184" t="s">
        <v>2875</v>
      </c>
      <c r="F155" s="185" t="s">
        <v>2876</v>
      </c>
      <c r="G155" s="186" t="s">
        <v>410</v>
      </c>
      <c r="H155" s="187">
        <v>2</v>
      </c>
      <c r="I155" s="188"/>
      <c r="J155" s="189">
        <f>ROUND(I155*H155,2)</f>
        <v>0</v>
      </c>
      <c r="K155" s="185" t="s">
        <v>5</v>
      </c>
      <c r="L155" s="42"/>
      <c r="M155" s="190" t="s">
        <v>5</v>
      </c>
      <c r="N155" s="191" t="s">
        <v>44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194</v>
      </c>
      <c r="AT155" s="25" t="s">
        <v>189</v>
      </c>
      <c r="AU155" s="25" t="s">
        <v>24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194</v>
      </c>
      <c r="BM155" s="25" t="s">
        <v>2877</v>
      </c>
    </row>
    <row r="156" spans="2:65" s="1" customFormat="1" ht="40.5">
      <c r="B156" s="42"/>
      <c r="D156" s="221" t="s">
        <v>417</v>
      </c>
      <c r="F156" s="252" t="s">
        <v>2871</v>
      </c>
      <c r="I156" s="244"/>
      <c r="L156" s="42"/>
      <c r="M156" s="245"/>
      <c r="N156" s="43"/>
      <c r="O156" s="43"/>
      <c r="P156" s="43"/>
      <c r="Q156" s="43"/>
      <c r="R156" s="43"/>
      <c r="S156" s="43"/>
      <c r="T156" s="71"/>
      <c r="AT156" s="25" t="s">
        <v>417</v>
      </c>
      <c r="AU156" s="25" t="s">
        <v>24</v>
      </c>
    </row>
    <row r="157" spans="2:65" s="1" customFormat="1" ht="22.5" customHeight="1">
      <c r="B157" s="182"/>
      <c r="C157" s="183" t="s">
        <v>567</v>
      </c>
      <c r="D157" s="183" t="s">
        <v>189</v>
      </c>
      <c r="E157" s="184" t="s">
        <v>2878</v>
      </c>
      <c r="F157" s="185" t="s">
        <v>2879</v>
      </c>
      <c r="G157" s="186" t="s">
        <v>2522</v>
      </c>
      <c r="H157" s="187">
        <v>17</v>
      </c>
      <c r="I157" s="188"/>
      <c r="J157" s="189">
        <f t="shared" ref="J157:J170" si="40"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 t="shared" ref="P157:P170" si="41">O157*H157</f>
        <v>0</v>
      </c>
      <c r="Q157" s="192">
        <v>0</v>
      </c>
      <c r="R157" s="192">
        <f t="shared" ref="R157:R170" si="42">Q157*H157</f>
        <v>0</v>
      </c>
      <c r="S157" s="192">
        <v>0</v>
      </c>
      <c r="T157" s="193">
        <f t="shared" ref="T157:T170" si="43">S157*H157</f>
        <v>0</v>
      </c>
      <c r="AR157" s="25" t="s">
        <v>194</v>
      </c>
      <c r="AT157" s="25" t="s">
        <v>189</v>
      </c>
      <c r="AU157" s="25" t="s">
        <v>24</v>
      </c>
      <c r="AY157" s="25" t="s">
        <v>187</v>
      </c>
      <c r="BE157" s="194">
        <f t="shared" ref="BE157:BE170" si="44">IF(N157="základní",J157,0)</f>
        <v>0</v>
      </c>
      <c r="BF157" s="194">
        <f t="shared" ref="BF157:BF170" si="45">IF(N157="snížená",J157,0)</f>
        <v>0</v>
      </c>
      <c r="BG157" s="194">
        <f t="shared" ref="BG157:BG170" si="46">IF(N157="zákl. přenesená",J157,0)</f>
        <v>0</v>
      </c>
      <c r="BH157" s="194">
        <f t="shared" ref="BH157:BH170" si="47">IF(N157="sníž. přenesená",J157,0)</f>
        <v>0</v>
      </c>
      <c r="BI157" s="194">
        <f t="shared" ref="BI157:BI170" si="48">IF(N157="nulová",J157,0)</f>
        <v>0</v>
      </c>
      <c r="BJ157" s="25" t="s">
        <v>24</v>
      </c>
      <c r="BK157" s="194">
        <f t="shared" ref="BK157:BK170" si="49">ROUND(I157*H157,2)</f>
        <v>0</v>
      </c>
      <c r="BL157" s="25" t="s">
        <v>194</v>
      </c>
      <c r="BM157" s="25" t="s">
        <v>2880</v>
      </c>
    </row>
    <row r="158" spans="2:65" s="1" customFormat="1" ht="22.5" customHeight="1">
      <c r="B158" s="182"/>
      <c r="C158" s="183" t="s">
        <v>573</v>
      </c>
      <c r="D158" s="183" t="s">
        <v>189</v>
      </c>
      <c r="E158" s="184" t="s">
        <v>2881</v>
      </c>
      <c r="F158" s="185" t="s">
        <v>2882</v>
      </c>
      <c r="G158" s="186" t="s">
        <v>410</v>
      </c>
      <c r="H158" s="187">
        <v>6</v>
      </c>
      <c r="I158" s="188"/>
      <c r="J158" s="189">
        <f t="shared" si="40"/>
        <v>0</v>
      </c>
      <c r="K158" s="185" t="s">
        <v>5</v>
      </c>
      <c r="L158" s="42"/>
      <c r="M158" s="190" t="s">
        <v>5</v>
      </c>
      <c r="N158" s="191" t="s">
        <v>44</v>
      </c>
      <c r="O158" s="43"/>
      <c r="P158" s="192">
        <f t="shared" si="41"/>
        <v>0</v>
      </c>
      <c r="Q158" s="192">
        <v>0</v>
      </c>
      <c r="R158" s="192">
        <f t="shared" si="42"/>
        <v>0</v>
      </c>
      <c r="S158" s="192">
        <v>0</v>
      </c>
      <c r="T158" s="193">
        <f t="shared" si="43"/>
        <v>0</v>
      </c>
      <c r="AR158" s="25" t="s">
        <v>194</v>
      </c>
      <c r="AT158" s="25" t="s">
        <v>189</v>
      </c>
      <c r="AU158" s="25" t="s">
        <v>24</v>
      </c>
      <c r="AY158" s="25" t="s">
        <v>187</v>
      </c>
      <c r="BE158" s="194">
        <f t="shared" si="44"/>
        <v>0</v>
      </c>
      <c r="BF158" s="194">
        <f t="shared" si="45"/>
        <v>0</v>
      </c>
      <c r="BG158" s="194">
        <f t="shared" si="46"/>
        <v>0</v>
      </c>
      <c r="BH158" s="194">
        <f t="shared" si="47"/>
        <v>0</v>
      </c>
      <c r="BI158" s="194">
        <f t="shared" si="48"/>
        <v>0</v>
      </c>
      <c r="BJ158" s="25" t="s">
        <v>24</v>
      </c>
      <c r="BK158" s="194">
        <f t="shared" si="49"/>
        <v>0</v>
      </c>
      <c r="BL158" s="25" t="s">
        <v>194</v>
      </c>
      <c r="BM158" s="25" t="s">
        <v>2883</v>
      </c>
    </row>
    <row r="159" spans="2:65" s="1" customFormat="1" ht="22.5" customHeight="1">
      <c r="B159" s="182"/>
      <c r="C159" s="183" t="s">
        <v>578</v>
      </c>
      <c r="D159" s="183" t="s">
        <v>189</v>
      </c>
      <c r="E159" s="184" t="s">
        <v>2884</v>
      </c>
      <c r="F159" s="185" t="s">
        <v>2885</v>
      </c>
      <c r="G159" s="186" t="s">
        <v>410</v>
      </c>
      <c r="H159" s="187">
        <v>1</v>
      </c>
      <c r="I159" s="188"/>
      <c r="J159" s="189">
        <f t="shared" si="40"/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 t="shared" si="41"/>
        <v>0</v>
      </c>
      <c r="Q159" s="192">
        <v>0</v>
      </c>
      <c r="R159" s="192">
        <f t="shared" si="42"/>
        <v>0</v>
      </c>
      <c r="S159" s="192">
        <v>0</v>
      </c>
      <c r="T159" s="193">
        <f t="shared" si="43"/>
        <v>0</v>
      </c>
      <c r="AR159" s="25" t="s">
        <v>194</v>
      </c>
      <c r="AT159" s="25" t="s">
        <v>189</v>
      </c>
      <c r="AU159" s="25" t="s">
        <v>24</v>
      </c>
      <c r="AY159" s="25" t="s">
        <v>187</v>
      </c>
      <c r="BE159" s="194">
        <f t="shared" si="44"/>
        <v>0</v>
      </c>
      <c r="BF159" s="194">
        <f t="shared" si="45"/>
        <v>0</v>
      </c>
      <c r="BG159" s="194">
        <f t="shared" si="46"/>
        <v>0</v>
      </c>
      <c r="BH159" s="194">
        <f t="shared" si="47"/>
        <v>0</v>
      </c>
      <c r="BI159" s="194">
        <f t="shared" si="48"/>
        <v>0</v>
      </c>
      <c r="BJ159" s="25" t="s">
        <v>24</v>
      </c>
      <c r="BK159" s="194">
        <f t="shared" si="49"/>
        <v>0</v>
      </c>
      <c r="BL159" s="25" t="s">
        <v>194</v>
      </c>
      <c r="BM159" s="25" t="s">
        <v>2886</v>
      </c>
    </row>
    <row r="160" spans="2:65" s="1" customFormat="1" ht="22.5" customHeight="1">
      <c r="B160" s="182"/>
      <c r="C160" s="183" t="s">
        <v>583</v>
      </c>
      <c r="D160" s="183" t="s">
        <v>189</v>
      </c>
      <c r="E160" s="184" t="s">
        <v>2887</v>
      </c>
      <c r="F160" s="185" t="s">
        <v>2888</v>
      </c>
      <c r="G160" s="186" t="s">
        <v>410</v>
      </c>
      <c r="H160" s="187">
        <v>2</v>
      </c>
      <c r="I160" s="188"/>
      <c r="J160" s="189">
        <f t="shared" si="40"/>
        <v>0</v>
      </c>
      <c r="K160" s="185" t="s">
        <v>5</v>
      </c>
      <c r="L160" s="42"/>
      <c r="M160" s="190" t="s">
        <v>5</v>
      </c>
      <c r="N160" s="191" t="s">
        <v>44</v>
      </c>
      <c r="O160" s="43"/>
      <c r="P160" s="192">
        <f t="shared" si="41"/>
        <v>0</v>
      </c>
      <c r="Q160" s="192">
        <v>0</v>
      </c>
      <c r="R160" s="192">
        <f t="shared" si="42"/>
        <v>0</v>
      </c>
      <c r="S160" s="192">
        <v>0</v>
      </c>
      <c r="T160" s="193">
        <f t="shared" si="43"/>
        <v>0</v>
      </c>
      <c r="AR160" s="25" t="s">
        <v>194</v>
      </c>
      <c r="AT160" s="25" t="s">
        <v>189</v>
      </c>
      <c r="AU160" s="25" t="s">
        <v>24</v>
      </c>
      <c r="AY160" s="25" t="s">
        <v>187</v>
      </c>
      <c r="BE160" s="194">
        <f t="shared" si="44"/>
        <v>0</v>
      </c>
      <c r="BF160" s="194">
        <f t="shared" si="45"/>
        <v>0</v>
      </c>
      <c r="BG160" s="194">
        <f t="shared" si="46"/>
        <v>0</v>
      </c>
      <c r="BH160" s="194">
        <f t="shared" si="47"/>
        <v>0</v>
      </c>
      <c r="BI160" s="194">
        <f t="shared" si="48"/>
        <v>0</v>
      </c>
      <c r="BJ160" s="25" t="s">
        <v>24</v>
      </c>
      <c r="BK160" s="194">
        <f t="shared" si="49"/>
        <v>0</v>
      </c>
      <c r="BL160" s="25" t="s">
        <v>194</v>
      </c>
      <c r="BM160" s="25" t="s">
        <v>2889</v>
      </c>
    </row>
    <row r="161" spans="2:65" s="1" customFormat="1" ht="22.5" customHeight="1">
      <c r="B161" s="182"/>
      <c r="C161" s="183" t="s">
        <v>587</v>
      </c>
      <c r="D161" s="183" t="s">
        <v>189</v>
      </c>
      <c r="E161" s="184" t="s">
        <v>2890</v>
      </c>
      <c r="F161" s="185" t="s">
        <v>2441</v>
      </c>
      <c r="G161" s="186" t="s">
        <v>410</v>
      </c>
      <c r="H161" s="187">
        <v>3</v>
      </c>
      <c r="I161" s="188"/>
      <c r="J161" s="189">
        <f t="shared" si="40"/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 t="shared" si="41"/>
        <v>0</v>
      </c>
      <c r="Q161" s="192">
        <v>0</v>
      </c>
      <c r="R161" s="192">
        <f t="shared" si="42"/>
        <v>0</v>
      </c>
      <c r="S161" s="192">
        <v>0</v>
      </c>
      <c r="T161" s="193">
        <f t="shared" si="43"/>
        <v>0</v>
      </c>
      <c r="AR161" s="25" t="s">
        <v>194</v>
      </c>
      <c r="AT161" s="25" t="s">
        <v>189</v>
      </c>
      <c r="AU161" s="25" t="s">
        <v>24</v>
      </c>
      <c r="AY161" s="25" t="s">
        <v>187</v>
      </c>
      <c r="BE161" s="194">
        <f t="shared" si="44"/>
        <v>0</v>
      </c>
      <c r="BF161" s="194">
        <f t="shared" si="45"/>
        <v>0</v>
      </c>
      <c r="BG161" s="194">
        <f t="shared" si="46"/>
        <v>0</v>
      </c>
      <c r="BH161" s="194">
        <f t="shared" si="47"/>
        <v>0</v>
      </c>
      <c r="BI161" s="194">
        <f t="shared" si="48"/>
        <v>0</v>
      </c>
      <c r="BJ161" s="25" t="s">
        <v>24</v>
      </c>
      <c r="BK161" s="194">
        <f t="shared" si="49"/>
        <v>0</v>
      </c>
      <c r="BL161" s="25" t="s">
        <v>194</v>
      </c>
      <c r="BM161" s="25" t="s">
        <v>2891</v>
      </c>
    </row>
    <row r="162" spans="2:65" s="1" customFormat="1" ht="22.5" customHeight="1">
      <c r="B162" s="182"/>
      <c r="C162" s="183" t="s">
        <v>592</v>
      </c>
      <c r="D162" s="183" t="s">
        <v>189</v>
      </c>
      <c r="E162" s="184" t="s">
        <v>2892</v>
      </c>
      <c r="F162" s="185" t="s">
        <v>2437</v>
      </c>
      <c r="G162" s="186" t="s">
        <v>410</v>
      </c>
      <c r="H162" s="187">
        <v>5</v>
      </c>
      <c r="I162" s="188"/>
      <c r="J162" s="189">
        <f t="shared" si="40"/>
        <v>0</v>
      </c>
      <c r="K162" s="185" t="s">
        <v>5</v>
      </c>
      <c r="L162" s="42"/>
      <c r="M162" s="190" t="s">
        <v>5</v>
      </c>
      <c r="N162" s="191" t="s">
        <v>44</v>
      </c>
      <c r="O162" s="43"/>
      <c r="P162" s="192">
        <f t="shared" si="41"/>
        <v>0</v>
      </c>
      <c r="Q162" s="192">
        <v>0</v>
      </c>
      <c r="R162" s="192">
        <f t="shared" si="42"/>
        <v>0</v>
      </c>
      <c r="S162" s="192">
        <v>0</v>
      </c>
      <c r="T162" s="193">
        <f t="shared" si="43"/>
        <v>0</v>
      </c>
      <c r="AR162" s="25" t="s">
        <v>194</v>
      </c>
      <c r="AT162" s="25" t="s">
        <v>189</v>
      </c>
      <c r="AU162" s="25" t="s">
        <v>24</v>
      </c>
      <c r="AY162" s="25" t="s">
        <v>187</v>
      </c>
      <c r="BE162" s="194">
        <f t="shared" si="44"/>
        <v>0</v>
      </c>
      <c r="BF162" s="194">
        <f t="shared" si="45"/>
        <v>0</v>
      </c>
      <c r="BG162" s="194">
        <f t="shared" si="46"/>
        <v>0</v>
      </c>
      <c r="BH162" s="194">
        <f t="shared" si="47"/>
        <v>0</v>
      </c>
      <c r="BI162" s="194">
        <f t="shared" si="48"/>
        <v>0</v>
      </c>
      <c r="BJ162" s="25" t="s">
        <v>24</v>
      </c>
      <c r="BK162" s="194">
        <f t="shared" si="49"/>
        <v>0</v>
      </c>
      <c r="BL162" s="25" t="s">
        <v>194</v>
      </c>
      <c r="BM162" s="25" t="s">
        <v>2893</v>
      </c>
    </row>
    <row r="163" spans="2:65" s="1" customFormat="1" ht="22.5" customHeight="1">
      <c r="B163" s="182"/>
      <c r="C163" s="230" t="s">
        <v>596</v>
      </c>
      <c r="D163" s="230" t="s">
        <v>269</v>
      </c>
      <c r="E163" s="231" t="s">
        <v>2894</v>
      </c>
      <c r="F163" s="232" t="s">
        <v>2895</v>
      </c>
      <c r="G163" s="233" t="s">
        <v>410</v>
      </c>
      <c r="H163" s="234">
        <v>1</v>
      </c>
      <c r="I163" s="235"/>
      <c r="J163" s="236">
        <f t="shared" si="40"/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 t="shared" si="41"/>
        <v>0</v>
      </c>
      <c r="Q163" s="192">
        <v>0</v>
      </c>
      <c r="R163" s="192">
        <f t="shared" si="42"/>
        <v>0</v>
      </c>
      <c r="S163" s="192">
        <v>0</v>
      </c>
      <c r="T163" s="193">
        <f t="shared" si="43"/>
        <v>0</v>
      </c>
      <c r="AR163" s="25" t="s">
        <v>240</v>
      </c>
      <c r="AT163" s="25" t="s">
        <v>269</v>
      </c>
      <c r="AU163" s="25" t="s">
        <v>24</v>
      </c>
      <c r="AY163" s="25" t="s">
        <v>187</v>
      </c>
      <c r="BE163" s="194">
        <f t="shared" si="44"/>
        <v>0</v>
      </c>
      <c r="BF163" s="194">
        <f t="shared" si="45"/>
        <v>0</v>
      </c>
      <c r="BG163" s="194">
        <f t="shared" si="46"/>
        <v>0</v>
      </c>
      <c r="BH163" s="194">
        <f t="shared" si="47"/>
        <v>0</v>
      </c>
      <c r="BI163" s="194">
        <f t="shared" si="48"/>
        <v>0</v>
      </c>
      <c r="BJ163" s="25" t="s">
        <v>24</v>
      </c>
      <c r="BK163" s="194">
        <f t="shared" si="49"/>
        <v>0</v>
      </c>
      <c r="BL163" s="25" t="s">
        <v>194</v>
      </c>
      <c r="BM163" s="25" t="s">
        <v>2896</v>
      </c>
    </row>
    <row r="164" spans="2:65" s="1" customFormat="1" ht="22.5" customHeight="1">
      <c r="B164" s="182"/>
      <c r="C164" s="230" t="s">
        <v>602</v>
      </c>
      <c r="D164" s="230" t="s">
        <v>269</v>
      </c>
      <c r="E164" s="231" t="s">
        <v>2897</v>
      </c>
      <c r="F164" s="232" t="s">
        <v>2898</v>
      </c>
      <c r="G164" s="233" t="s">
        <v>410</v>
      </c>
      <c r="H164" s="234">
        <v>1</v>
      </c>
      <c r="I164" s="235"/>
      <c r="J164" s="236">
        <f t="shared" si="40"/>
        <v>0</v>
      </c>
      <c r="K164" s="232" t="s">
        <v>5</v>
      </c>
      <c r="L164" s="237"/>
      <c r="M164" s="238" t="s">
        <v>5</v>
      </c>
      <c r="N164" s="239" t="s">
        <v>44</v>
      </c>
      <c r="O164" s="43"/>
      <c r="P164" s="192">
        <f t="shared" si="41"/>
        <v>0</v>
      </c>
      <c r="Q164" s="192">
        <v>0</v>
      </c>
      <c r="R164" s="192">
        <f t="shared" si="42"/>
        <v>0</v>
      </c>
      <c r="S164" s="192">
        <v>0</v>
      </c>
      <c r="T164" s="193">
        <f t="shared" si="43"/>
        <v>0</v>
      </c>
      <c r="AR164" s="25" t="s">
        <v>240</v>
      </c>
      <c r="AT164" s="25" t="s">
        <v>269</v>
      </c>
      <c r="AU164" s="25" t="s">
        <v>24</v>
      </c>
      <c r="AY164" s="25" t="s">
        <v>187</v>
      </c>
      <c r="BE164" s="194">
        <f t="shared" si="44"/>
        <v>0</v>
      </c>
      <c r="BF164" s="194">
        <f t="shared" si="45"/>
        <v>0</v>
      </c>
      <c r="BG164" s="194">
        <f t="shared" si="46"/>
        <v>0</v>
      </c>
      <c r="BH164" s="194">
        <f t="shared" si="47"/>
        <v>0</v>
      </c>
      <c r="BI164" s="194">
        <f t="shared" si="48"/>
        <v>0</v>
      </c>
      <c r="BJ164" s="25" t="s">
        <v>24</v>
      </c>
      <c r="BK164" s="194">
        <f t="shared" si="49"/>
        <v>0</v>
      </c>
      <c r="BL164" s="25" t="s">
        <v>194</v>
      </c>
      <c r="BM164" s="25" t="s">
        <v>2899</v>
      </c>
    </row>
    <row r="165" spans="2:65" s="1" customFormat="1" ht="22.5" customHeight="1">
      <c r="B165" s="182"/>
      <c r="C165" s="230" t="s">
        <v>607</v>
      </c>
      <c r="D165" s="230" t="s">
        <v>269</v>
      </c>
      <c r="E165" s="231" t="s">
        <v>2900</v>
      </c>
      <c r="F165" s="232" t="s">
        <v>2901</v>
      </c>
      <c r="G165" s="233" t="s">
        <v>410</v>
      </c>
      <c r="H165" s="234">
        <v>1</v>
      </c>
      <c r="I165" s="235"/>
      <c r="J165" s="236">
        <f t="shared" si="40"/>
        <v>0</v>
      </c>
      <c r="K165" s="232" t="s">
        <v>5</v>
      </c>
      <c r="L165" s="237"/>
      <c r="M165" s="238" t="s">
        <v>5</v>
      </c>
      <c r="N165" s="239" t="s">
        <v>44</v>
      </c>
      <c r="O165" s="43"/>
      <c r="P165" s="192">
        <f t="shared" si="41"/>
        <v>0</v>
      </c>
      <c r="Q165" s="192">
        <v>0</v>
      </c>
      <c r="R165" s="192">
        <f t="shared" si="42"/>
        <v>0</v>
      </c>
      <c r="S165" s="192">
        <v>0</v>
      </c>
      <c r="T165" s="193">
        <f t="shared" si="43"/>
        <v>0</v>
      </c>
      <c r="AR165" s="25" t="s">
        <v>240</v>
      </c>
      <c r="AT165" s="25" t="s">
        <v>269</v>
      </c>
      <c r="AU165" s="25" t="s">
        <v>24</v>
      </c>
      <c r="AY165" s="25" t="s">
        <v>187</v>
      </c>
      <c r="BE165" s="194">
        <f t="shared" si="44"/>
        <v>0</v>
      </c>
      <c r="BF165" s="194">
        <f t="shared" si="45"/>
        <v>0</v>
      </c>
      <c r="BG165" s="194">
        <f t="shared" si="46"/>
        <v>0</v>
      </c>
      <c r="BH165" s="194">
        <f t="shared" si="47"/>
        <v>0</v>
      </c>
      <c r="BI165" s="194">
        <f t="shared" si="48"/>
        <v>0</v>
      </c>
      <c r="BJ165" s="25" t="s">
        <v>24</v>
      </c>
      <c r="BK165" s="194">
        <f t="shared" si="49"/>
        <v>0</v>
      </c>
      <c r="BL165" s="25" t="s">
        <v>194</v>
      </c>
      <c r="BM165" s="25" t="s">
        <v>2902</v>
      </c>
    </row>
    <row r="166" spans="2:65" s="1" customFormat="1" ht="22.5" customHeight="1">
      <c r="B166" s="182"/>
      <c r="C166" s="230" t="s">
        <v>615</v>
      </c>
      <c r="D166" s="230" t="s">
        <v>269</v>
      </c>
      <c r="E166" s="231" t="s">
        <v>2903</v>
      </c>
      <c r="F166" s="232" t="s">
        <v>2904</v>
      </c>
      <c r="G166" s="233" t="s">
        <v>410</v>
      </c>
      <c r="H166" s="234">
        <v>4</v>
      </c>
      <c r="I166" s="235"/>
      <c r="J166" s="236">
        <f t="shared" si="40"/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 t="shared" si="41"/>
        <v>0</v>
      </c>
      <c r="Q166" s="192">
        <v>0</v>
      </c>
      <c r="R166" s="192">
        <f t="shared" si="42"/>
        <v>0</v>
      </c>
      <c r="S166" s="192">
        <v>0</v>
      </c>
      <c r="T166" s="193">
        <f t="shared" si="43"/>
        <v>0</v>
      </c>
      <c r="AR166" s="25" t="s">
        <v>240</v>
      </c>
      <c r="AT166" s="25" t="s">
        <v>269</v>
      </c>
      <c r="AU166" s="25" t="s">
        <v>24</v>
      </c>
      <c r="AY166" s="25" t="s">
        <v>187</v>
      </c>
      <c r="BE166" s="194">
        <f t="shared" si="44"/>
        <v>0</v>
      </c>
      <c r="BF166" s="194">
        <f t="shared" si="45"/>
        <v>0</v>
      </c>
      <c r="BG166" s="194">
        <f t="shared" si="46"/>
        <v>0</v>
      </c>
      <c r="BH166" s="194">
        <f t="shared" si="47"/>
        <v>0</v>
      </c>
      <c r="BI166" s="194">
        <f t="shared" si="48"/>
        <v>0</v>
      </c>
      <c r="BJ166" s="25" t="s">
        <v>24</v>
      </c>
      <c r="BK166" s="194">
        <f t="shared" si="49"/>
        <v>0</v>
      </c>
      <c r="BL166" s="25" t="s">
        <v>194</v>
      </c>
      <c r="BM166" s="25" t="s">
        <v>2905</v>
      </c>
    </row>
    <row r="167" spans="2:65" s="1" customFormat="1" ht="22.5" customHeight="1">
      <c r="B167" s="182"/>
      <c r="C167" s="183" t="s">
        <v>621</v>
      </c>
      <c r="D167" s="183" t="s">
        <v>189</v>
      </c>
      <c r="E167" s="184" t="s">
        <v>2906</v>
      </c>
      <c r="F167" s="185" t="s">
        <v>2907</v>
      </c>
      <c r="G167" s="186" t="s">
        <v>410</v>
      </c>
      <c r="H167" s="187">
        <v>1</v>
      </c>
      <c r="I167" s="188"/>
      <c r="J167" s="189">
        <f t="shared" si="40"/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 t="shared" si="41"/>
        <v>0</v>
      </c>
      <c r="Q167" s="192">
        <v>0</v>
      </c>
      <c r="R167" s="192">
        <f t="shared" si="42"/>
        <v>0</v>
      </c>
      <c r="S167" s="192">
        <v>0</v>
      </c>
      <c r="T167" s="193">
        <f t="shared" si="43"/>
        <v>0</v>
      </c>
      <c r="AR167" s="25" t="s">
        <v>194</v>
      </c>
      <c r="AT167" s="25" t="s">
        <v>189</v>
      </c>
      <c r="AU167" s="25" t="s">
        <v>24</v>
      </c>
      <c r="AY167" s="25" t="s">
        <v>187</v>
      </c>
      <c r="BE167" s="194">
        <f t="shared" si="44"/>
        <v>0</v>
      </c>
      <c r="BF167" s="194">
        <f t="shared" si="45"/>
        <v>0</v>
      </c>
      <c r="BG167" s="194">
        <f t="shared" si="46"/>
        <v>0</v>
      </c>
      <c r="BH167" s="194">
        <f t="shared" si="47"/>
        <v>0</v>
      </c>
      <c r="BI167" s="194">
        <f t="shared" si="48"/>
        <v>0</v>
      </c>
      <c r="BJ167" s="25" t="s">
        <v>24</v>
      </c>
      <c r="BK167" s="194">
        <f t="shared" si="49"/>
        <v>0</v>
      </c>
      <c r="BL167" s="25" t="s">
        <v>194</v>
      </c>
      <c r="BM167" s="25" t="s">
        <v>2908</v>
      </c>
    </row>
    <row r="168" spans="2:65" s="1" customFormat="1" ht="22.5" customHeight="1">
      <c r="B168" s="182"/>
      <c r="C168" s="183" t="s">
        <v>626</v>
      </c>
      <c r="D168" s="183" t="s">
        <v>189</v>
      </c>
      <c r="E168" s="184" t="s">
        <v>2909</v>
      </c>
      <c r="F168" s="185" t="s">
        <v>2910</v>
      </c>
      <c r="G168" s="186" t="s">
        <v>410</v>
      </c>
      <c r="H168" s="187">
        <v>1</v>
      </c>
      <c r="I168" s="188"/>
      <c r="J168" s="189">
        <f t="shared" si="40"/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 t="shared" si="41"/>
        <v>0</v>
      </c>
      <c r="Q168" s="192">
        <v>0</v>
      </c>
      <c r="R168" s="192">
        <f t="shared" si="42"/>
        <v>0</v>
      </c>
      <c r="S168" s="192">
        <v>0</v>
      </c>
      <c r="T168" s="193">
        <f t="shared" si="43"/>
        <v>0</v>
      </c>
      <c r="AR168" s="25" t="s">
        <v>194</v>
      </c>
      <c r="AT168" s="25" t="s">
        <v>189</v>
      </c>
      <c r="AU168" s="25" t="s">
        <v>24</v>
      </c>
      <c r="AY168" s="25" t="s">
        <v>187</v>
      </c>
      <c r="BE168" s="194">
        <f t="shared" si="44"/>
        <v>0</v>
      </c>
      <c r="BF168" s="194">
        <f t="shared" si="45"/>
        <v>0</v>
      </c>
      <c r="BG168" s="194">
        <f t="shared" si="46"/>
        <v>0</v>
      </c>
      <c r="BH168" s="194">
        <f t="shared" si="47"/>
        <v>0</v>
      </c>
      <c r="BI168" s="194">
        <f t="shared" si="48"/>
        <v>0</v>
      </c>
      <c r="BJ168" s="25" t="s">
        <v>24</v>
      </c>
      <c r="BK168" s="194">
        <f t="shared" si="49"/>
        <v>0</v>
      </c>
      <c r="BL168" s="25" t="s">
        <v>194</v>
      </c>
      <c r="BM168" s="25" t="s">
        <v>2911</v>
      </c>
    </row>
    <row r="169" spans="2:65" s="1" customFormat="1" ht="22.5" customHeight="1">
      <c r="B169" s="182"/>
      <c r="C169" s="183" t="s">
        <v>632</v>
      </c>
      <c r="D169" s="183" t="s">
        <v>189</v>
      </c>
      <c r="E169" s="184" t="s">
        <v>2912</v>
      </c>
      <c r="F169" s="185" t="s">
        <v>2913</v>
      </c>
      <c r="G169" s="186" t="s">
        <v>410</v>
      </c>
      <c r="H169" s="187">
        <v>1</v>
      </c>
      <c r="I169" s="188"/>
      <c r="J169" s="189">
        <f t="shared" si="40"/>
        <v>0</v>
      </c>
      <c r="K169" s="185" t="s">
        <v>5</v>
      </c>
      <c r="L169" s="42"/>
      <c r="M169" s="190" t="s">
        <v>5</v>
      </c>
      <c r="N169" s="191" t="s">
        <v>44</v>
      </c>
      <c r="O169" s="43"/>
      <c r="P169" s="192">
        <f t="shared" si="41"/>
        <v>0</v>
      </c>
      <c r="Q169" s="192">
        <v>0</v>
      </c>
      <c r="R169" s="192">
        <f t="shared" si="42"/>
        <v>0</v>
      </c>
      <c r="S169" s="192">
        <v>0</v>
      </c>
      <c r="T169" s="193">
        <f t="shared" si="43"/>
        <v>0</v>
      </c>
      <c r="AR169" s="25" t="s">
        <v>194</v>
      </c>
      <c r="AT169" s="25" t="s">
        <v>189</v>
      </c>
      <c r="AU169" s="25" t="s">
        <v>24</v>
      </c>
      <c r="AY169" s="25" t="s">
        <v>187</v>
      </c>
      <c r="BE169" s="194">
        <f t="shared" si="44"/>
        <v>0</v>
      </c>
      <c r="BF169" s="194">
        <f t="shared" si="45"/>
        <v>0</v>
      </c>
      <c r="BG169" s="194">
        <f t="shared" si="46"/>
        <v>0</v>
      </c>
      <c r="BH169" s="194">
        <f t="shared" si="47"/>
        <v>0</v>
      </c>
      <c r="BI169" s="194">
        <f t="shared" si="48"/>
        <v>0</v>
      </c>
      <c r="BJ169" s="25" t="s">
        <v>24</v>
      </c>
      <c r="BK169" s="194">
        <f t="shared" si="49"/>
        <v>0</v>
      </c>
      <c r="BL169" s="25" t="s">
        <v>194</v>
      </c>
      <c r="BM169" s="25" t="s">
        <v>2914</v>
      </c>
    </row>
    <row r="170" spans="2:65" s="1" customFormat="1" ht="22.5" customHeight="1">
      <c r="B170" s="182"/>
      <c r="C170" s="183" t="s">
        <v>641</v>
      </c>
      <c r="D170" s="183" t="s">
        <v>189</v>
      </c>
      <c r="E170" s="184" t="s">
        <v>2915</v>
      </c>
      <c r="F170" s="185" t="s">
        <v>2916</v>
      </c>
      <c r="G170" s="186" t="s">
        <v>410</v>
      </c>
      <c r="H170" s="187">
        <v>1</v>
      </c>
      <c r="I170" s="188"/>
      <c r="J170" s="189">
        <f t="shared" si="40"/>
        <v>0</v>
      </c>
      <c r="K170" s="185" t="s">
        <v>5</v>
      </c>
      <c r="L170" s="42"/>
      <c r="M170" s="190" t="s">
        <v>5</v>
      </c>
      <c r="N170" s="191" t="s">
        <v>44</v>
      </c>
      <c r="O170" s="43"/>
      <c r="P170" s="192">
        <f t="shared" si="41"/>
        <v>0</v>
      </c>
      <c r="Q170" s="192">
        <v>0</v>
      </c>
      <c r="R170" s="192">
        <f t="shared" si="42"/>
        <v>0</v>
      </c>
      <c r="S170" s="192">
        <v>0</v>
      </c>
      <c r="T170" s="193">
        <f t="shared" si="43"/>
        <v>0</v>
      </c>
      <c r="AR170" s="25" t="s">
        <v>194</v>
      </c>
      <c r="AT170" s="25" t="s">
        <v>189</v>
      </c>
      <c r="AU170" s="25" t="s">
        <v>24</v>
      </c>
      <c r="AY170" s="25" t="s">
        <v>187</v>
      </c>
      <c r="BE170" s="194">
        <f t="shared" si="44"/>
        <v>0</v>
      </c>
      <c r="BF170" s="194">
        <f t="shared" si="45"/>
        <v>0</v>
      </c>
      <c r="BG170" s="194">
        <f t="shared" si="46"/>
        <v>0</v>
      </c>
      <c r="BH170" s="194">
        <f t="shared" si="47"/>
        <v>0</v>
      </c>
      <c r="BI170" s="194">
        <f t="shared" si="48"/>
        <v>0</v>
      </c>
      <c r="BJ170" s="25" t="s">
        <v>24</v>
      </c>
      <c r="BK170" s="194">
        <f t="shared" si="49"/>
        <v>0</v>
      </c>
      <c r="BL170" s="25" t="s">
        <v>194</v>
      </c>
      <c r="BM170" s="25" t="s">
        <v>2917</v>
      </c>
    </row>
    <row r="171" spans="2:65" s="11" customFormat="1" ht="37.35" customHeight="1">
      <c r="B171" s="168"/>
      <c r="D171" s="179" t="s">
        <v>72</v>
      </c>
      <c r="E171" s="256" t="s">
        <v>2918</v>
      </c>
      <c r="F171" s="256" t="s">
        <v>2919</v>
      </c>
      <c r="I171" s="171"/>
      <c r="J171" s="257">
        <f>BK171</f>
        <v>0</v>
      </c>
      <c r="L171" s="168"/>
      <c r="M171" s="173"/>
      <c r="N171" s="174"/>
      <c r="O171" s="174"/>
      <c r="P171" s="175">
        <f>SUM(P172:P191)</f>
        <v>0</v>
      </c>
      <c r="Q171" s="174"/>
      <c r="R171" s="175">
        <f>SUM(R172:R191)</f>
        <v>0</v>
      </c>
      <c r="S171" s="174"/>
      <c r="T171" s="176">
        <f>SUM(T172:T191)</f>
        <v>0</v>
      </c>
      <c r="AR171" s="169" t="s">
        <v>24</v>
      </c>
      <c r="AT171" s="177" t="s">
        <v>72</v>
      </c>
      <c r="AU171" s="177" t="s">
        <v>73</v>
      </c>
      <c r="AY171" s="169" t="s">
        <v>187</v>
      </c>
      <c r="BK171" s="178">
        <f>SUM(BK172:BK191)</f>
        <v>0</v>
      </c>
    </row>
    <row r="172" spans="2:65" s="1" customFormat="1" ht="22.5" customHeight="1">
      <c r="B172" s="182"/>
      <c r="C172" s="183" t="s">
        <v>647</v>
      </c>
      <c r="D172" s="183" t="s">
        <v>189</v>
      </c>
      <c r="E172" s="184" t="s">
        <v>2920</v>
      </c>
      <c r="F172" s="185" t="s">
        <v>2921</v>
      </c>
      <c r="G172" s="186" t="s">
        <v>410</v>
      </c>
      <c r="H172" s="187">
        <v>19</v>
      </c>
      <c r="I172" s="188"/>
      <c r="J172" s="189">
        <f t="shared" ref="J172:J191" si="50">ROUND(I172*H172,2)</f>
        <v>0</v>
      </c>
      <c r="K172" s="185" t="s">
        <v>5</v>
      </c>
      <c r="L172" s="42"/>
      <c r="M172" s="190" t="s">
        <v>5</v>
      </c>
      <c r="N172" s="191" t="s">
        <v>44</v>
      </c>
      <c r="O172" s="43"/>
      <c r="P172" s="192">
        <f t="shared" ref="P172:P191" si="51">O172*H172</f>
        <v>0</v>
      </c>
      <c r="Q172" s="192">
        <v>0</v>
      </c>
      <c r="R172" s="192">
        <f t="shared" ref="R172:R191" si="52">Q172*H172</f>
        <v>0</v>
      </c>
      <c r="S172" s="192">
        <v>0</v>
      </c>
      <c r="T172" s="193">
        <f t="shared" ref="T172:T191" si="53">S172*H172</f>
        <v>0</v>
      </c>
      <c r="AR172" s="25" t="s">
        <v>194</v>
      </c>
      <c r="AT172" s="25" t="s">
        <v>189</v>
      </c>
      <c r="AU172" s="25" t="s">
        <v>24</v>
      </c>
      <c r="AY172" s="25" t="s">
        <v>187</v>
      </c>
      <c r="BE172" s="194">
        <f t="shared" ref="BE172:BE191" si="54">IF(N172="základní",J172,0)</f>
        <v>0</v>
      </c>
      <c r="BF172" s="194">
        <f t="shared" ref="BF172:BF191" si="55">IF(N172="snížená",J172,0)</f>
        <v>0</v>
      </c>
      <c r="BG172" s="194">
        <f t="shared" ref="BG172:BG191" si="56">IF(N172="zákl. přenesená",J172,0)</f>
        <v>0</v>
      </c>
      <c r="BH172" s="194">
        <f t="shared" ref="BH172:BH191" si="57">IF(N172="sníž. přenesená",J172,0)</f>
        <v>0</v>
      </c>
      <c r="BI172" s="194">
        <f t="shared" ref="BI172:BI191" si="58">IF(N172="nulová",J172,0)</f>
        <v>0</v>
      </c>
      <c r="BJ172" s="25" t="s">
        <v>24</v>
      </c>
      <c r="BK172" s="194">
        <f t="shared" ref="BK172:BK191" si="59">ROUND(I172*H172,2)</f>
        <v>0</v>
      </c>
      <c r="BL172" s="25" t="s">
        <v>194</v>
      </c>
      <c r="BM172" s="25" t="s">
        <v>2922</v>
      </c>
    </row>
    <row r="173" spans="2:65" s="1" customFormat="1" ht="22.5" customHeight="1">
      <c r="B173" s="182"/>
      <c r="C173" s="183" t="s">
        <v>653</v>
      </c>
      <c r="D173" s="183" t="s">
        <v>189</v>
      </c>
      <c r="E173" s="184" t="s">
        <v>2923</v>
      </c>
      <c r="F173" s="185" t="s">
        <v>2924</v>
      </c>
      <c r="G173" s="186" t="s">
        <v>410</v>
      </c>
      <c r="H173" s="187">
        <v>1</v>
      </c>
      <c r="I173" s="188"/>
      <c r="J173" s="189">
        <f t="shared" si="50"/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 t="shared" si="51"/>
        <v>0</v>
      </c>
      <c r="Q173" s="192">
        <v>0</v>
      </c>
      <c r="R173" s="192">
        <f t="shared" si="52"/>
        <v>0</v>
      </c>
      <c r="S173" s="192">
        <v>0</v>
      </c>
      <c r="T173" s="193">
        <f t="shared" si="53"/>
        <v>0</v>
      </c>
      <c r="AR173" s="25" t="s">
        <v>194</v>
      </c>
      <c r="AT173" s="25" t="s">
        <v>189</v>
      </c>
      <c r="AU173" s="25" t="s">
        <v>24</v>
      </c>
      <c r="AY173" s="25" t="s">
        <v>187</v>
      </c>
      <c r="BE173" s="194">
        <f t="shared" si="54"/>
        <v>0</v>
      </c>
      <c r="BF173" s="194">
        <f t="shared" si="55"/>
        <v>0</v>
      </c>
      <c r="BG173" s="194">
        <f t="shared" si="56"/>
        <v>0</v>
      </c>
      <c r="BH173" s="194">
        <f t="shared" si="57"/>
        <v>0</v>
      </c>
      <c r="BI173" s="194">
        <f t="shared" si="58"/>
        <v>0</v>
      </c>
      <c r="BJ173" s="25" t="s">
        <v>24</v>
      </c>
      <c r="BK173" s="194">
        <f t="shared" si="59"/>
        <v>0</v>
      </c>
      <c r="BL173" s="25" t="s">
        <v>194</v>
      </c>
      <c r="BM173" s="25" t="s">
        <v>2925</v>
      </c>
    </row>
    <row r="174" spans="2:65" s="1" customFormat="1" ht="22.5" customHeight="1">
      <c r="B174" s="182"/>
      <c r="C174" s="183" t="s">
        <v>658</v>
      </c>
      <c r="D174" s="183" t="s">
        <v>189</v>
      </c>
      <c r="E174" s="184" t="s">
        <v>2926</v>
      </c>
      <c r="F174" s="185" t="s">
        <v>2927</v>
      </c>
      <c r="G174" s="186" t="s">
        <v>410</v>
      </c>
      <c r="H174" s="187">
        <v>1</v>
      </c>
      <c r="I174" s="188"/>
      <c r="J174" s="189">
        <f t="shared" si="50"/>
        <v>0</v>
      </c>
      <c r="K174" s="185" t="s">
        <v>5</v>
      </c>
      <c r="L174" s="42"/>
      <c r="M174" s="190" t="s">
        <v>5</v>
      </c>
      <c r="N174" s="191" t="s">
        <v>44</v>
      </c>
      <c r="O174" s="43"/>
      <c r="P174" s="192">
        <f t="shared" si="51"/>
        <v>0</v>
      </c>
      <c r="Q174" s="192">
        <v>0</v>
      </c>
      <c r="R174" s="192">
        <f t="shared" si="52"/>
        <v>0</v>
      </c>
      <c r="S174" s="192">
        <v>0</v>
      </c>
      <c r="T174" s="193">
        <f t="shared" si="53"/>
        <v>0</v>
      </c>
      <c r="AR174" s="25" t="s">
        <v>194</v>
      </c>
      <c r="AT174" s="25" t="s">
        <v>189</v>
      </c>
      <c r="AU174" s="25" t="s">
        <v>24</v>
      </c>
      <c r="AY174" s="25" t="s">
        <v>187</v>
      </c>
      <c r="BE174" s="194">
        <f t="shared" si="54"/>
        <v>0</v>
      </c>
      <c r="BF174" s="194">
        <f t="shared" si="55"/>
        <v>0</v>
      </c>
      <c r="BG174" s="194">
        <f t="shared" si="56"/>
        <v>0</v>
      </c>
      <c r="BH174" s="194">
        <f t="shared" si="57"/>
        <v>0</v>
      </c>
      <c r="BI174" s="194">
        <f t="shared" si="58"/>
        <v>0</v>
      </c>
      <c r="BJ174" s="25" t="s">
        <v>24</v>
      </c>
      <c r="BK174" s="194">
        <f t="shared" si="59"/>
        <v>0</v>
      </c>
      <c r="BL174" s="25" t="s">
        <v>194</v>
      </c>
      <c r="BM174" s="25" t="s">
        <v>2928</v>
      </c>
    </row>
    <row r="175" spans="2:65" s="1" customFormat="1" ht="22.5" customHeight="1">
      <c r="B175" s="182"/>
      <c r="C175" s="183" t="s">
        <v>663</v>
      </c>
      <c r="D175" s="183" t="s">
        <v>189</v>
      </c>
      <c r="E175" s="184" t="s">
        <v>2929</v>
      </c>
      <c r="F175" s="185" t="s">
        <v>2930</v>
      </c>
      <c r="G175" s="186" t="s">
        <v>410</v>
      </c>
      <c r="H175" s="187">
        <v>1</v>
      </c>
      <c r="I175" s="188"/>
      <c r="J175" s="189">
        <f t="shared" si="50"/>
        <v>0</v>
      </c>
      <c r="K175" s="185" t="s">
        <v>5</v>
      </c>
      <c r="L175" s="42"/>
      <c r="M175" s="190" t="s">
        <v>5</v>
      </c>
      <c r="N175" s="191" t="s">
        <v>44</v>
      </c>
      <c r="O175" s="43"/>
      <c r="P175" s="192">
        <f t="shared" si="51"/>
        <v>0</v>
      </c>
      <c r="Q175" s="192">
        <v>0</v>
      </c>
      <c r="R175" s="192">
        <f t="shared" si="52"/>
        <v>0</v>
      </c>
      <c r="S175" s="192">
        <v>0</v>
      </c>
      <c r="T175" s="193">
        <f t="shared" si="53"/>
        <v>0</v>
      </c>
      <c r="AR175" s="25" t="s">
        <v>194</v>
      </c>
      <c r="AT175" s="25" t="s">
        <v>189</v>
      </c>
      <c r="AU175" s="25" t="s">
        <v>24</v>
      </c>
      <c r="AY175" s="25" t="s">
        <v>187</v>
      </c>
      <c r="BE175" s="194">
        <f t="shared" si="54"/>
        <v>0</v>
      </c>
      <c r="BF175" s="194">
        <f t="shared" si="55"/>
        <v>0</v>
      </c>
      <c r="BG175" s="194">
        <f t="shared" si="56"/>
        <v>0</v>
      </c>
      <c r="BH175" s="194">
        <f t="shared" si="57"/>
        <v>0</v>
      </c>
      <c r="BI175" s="194">
        <f t="shared" si="58"/>
        <v>0</v>
      </c>
      <c r="BJ175" s="25" t="s">
        <v>24</v>
      </c>
      <c r="BK175" s="194">
        <f t="shared" si="59"/>
        <v>0</v>
      </c>
      <c r="BL175" s="25" t="s">
        <v>194</v>
      </c>
      <c r="BM175" s="25" t="s">
        <v>2931</v>
      </c>
    </row>
    <row r="176" spans="2:65" s="1" customFormat="1" ht="22.5" customHeight="1">
      <c r="B176" s="182"/>
      <c r="C176" s="183" t="s">
        <v>406</v>
      </c>
      <c r="D176" s="183" t="s">
        <v>189</v>
      </c>
      <c r="E176" s="184" t="s">
        <v>2932</v>
      </c>
      <c r="F176" s="185" t="s">
        <v>2933</v>
      </c>
      <c r="G176" s="186" t="s">
        <v>410</v>
      </c>
      <c r="H176" s="187">
        <v>1</v>
      </c>
      <c r="I176" s="188"/>
      <c r="J176" s="189">
        <f t="shared" si="50"/>
        <v>0</v>
      </c>
      <c r="K176" s="185" t="s">
        <v>5</v>
      </c>
      <c r="L176" s="42"/>
      <c r="M176" s="190" t="s">
        <v>5</v>
      </c>
      <c r="N176" s="191" t="s">
        <v>44</v>
      </c>
      <c r="O176" s="43"/>
      <c r="P176" s="192">
        <f t="shared" si="51"/>
        <v>0</v>
      </c>
      <c r="Q176" s="192">
        <v>0</v>
      </c>
      <c r="R176" s="192">
        <f t="shared" si="52"/>
        <v>0</v>
      </c>
      <c r="S176" s="192">
        <v>0</v>
      </c>
      <c r="T176" s="193">
        <f t="shared" si="53"/>
        <v>0</v>
      </c>
      <c r="AR176" s="25" t="s">
        <v>194</v>
      </c>
      <c r="AT176" s="25" t="s">
        <v>189</v>
      </c>
      <c r="AU176" s="25" t="s">
        <v>24</v>
      </c>
      <c r="AY176" s="25" t="s">
        <v>187</v>
      </c>
      <c r="BE176" s="194">
        <f t="shared" si="54"/>
        <v>0</v>
      </c>
      <c r="BF176" s="194">
        <f t="shared" si="55"/>
        <v>0</v>
      </c>
      <c r="BG176" s="194">
        <f t="shared" si="56"/>
        <v>0</v>
      </c>
      <c r="BH176" s="194">
        <f t="shared" si="57"/>
        <v>0</v>
      </c>
      <c r="BI176" s="194">
        <f t="shared" si="58"/>
        <v>0</v>
      </c>
      <c r="BJ176" s="25" t="s">
        <v>24</v>
      </c>
      <c r="BK176" s="194">
        <f t="shared" si="59"/>
        <v>0</v>
      </c>
      <c r="BL176" s="25" t="s">
        <v>194</v>
      </c>
      <c r="BM176" s="25" t="s">
        <v>2934</v>
      </c>
    </row>
    <row r="177" spans="2:65" s="1" customFormat="1" ht="22.5" customHeight="1">
      <c r="B177" s="182"/>
      <c r="C177" s="183" t="s">
        <v>672</v>
      </c>
      <c r="D177" s="183" t="s">
        <v>189</v>
      </c>
      <c r="E177" s="184" t="s">
        <v>2935</v>
      </c>
      <c r="F177" s="185" t="s">
        <v>2936</v>
      </c>
      <c r="G177" s="186" t="s">
        <v>410</v>
      </c>
      <c r="H177" s="187">
        <v>1</v>
      </c>
      <c r="I177" s="188"/>
      <c r="J177" s="189">
        <f t="shared" si="50"/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 t="shared" si="51"/>
        <v>0</v>
      </c>
      <c r="Q177" s="192">
        <v>0</v>
      </c>
      <c r="R177" s="192">
        <f t="shared" si="52"/>
        <v>0</v>
      </c>
      <c r="S177" s="192">
        <v>0</v>
      </c>
      <c r="T177" s="193">
        <f t="shared" si="53"/>
        <v>0</v>
      </c>
      <c r="AR177" s="25" t="s">
        <v>194</v>
      </c>
      <c r="AT177" s="25" t="s">
        <v>189</v>
      </c>
      <c r="AU177" s="25" t="s">
        <v>24</v>
      </c>
      <c r="AY177" s="25" t="s">
        <v>187</v>
      </c>
      <c r="BE177" s="194">
        <f t="shared" si="54"/>
        <v>0</v>
      </c>
      <c r="BF177" s="194">
        <f t="shared" si="55"/>
        <v>0</v>
      </c>
      <c r="BG177" s="194">
        <f t="shared" si="56"/>
        <v>0</v>
      </c>
      <c r="BH177" s="194">
        <f t="shared" si="57"/>
        <v>0</v>
      </c>
      <c r="BI177" s="194">
        <f t="shared" si="58"/>
        <v>0</v>
      </c>
      <c r="BJ177" s="25" t="s">
        <v>24</v>
      </c>
      <c r="BK177" s="194">
        <f t="shared" si="59"/>
        <v>0</v>
      </c>
      <c r="BL177" s="25" t="s">
        <v>194</v>
      </c>
      <c r="BM177" s="25" t="s">
        <v>2937</v>
      </c>
    </row>
    <row r="178" spans="2:65" s="1" customFormat="1" ht="22.5" customHeight="1">
      <c r="B178" s="182"/>
      <c r="C178" s="183" t="s">
        <v>678</v>
      </c>
      <c r="D178" s="183" t="s">
        <v>189</v>
      </c>
      <c r="E178" s="184" t="s">
        <v>2938</v>
      </c>
      <c r="F178" s="185" t="s">
        <v>2939</v>
      </c>
      <c r="G178" s="186" t="s">
        <v>410</v>
      </c>
      <c r="H178" s="187">
        <v>1</v>
      </c>
      <c r="I178" s="188"/>
      <c r="J178" s="189">
        <f t="shared" si="50"/>
        <v>0</v>
      </c>
      <c r="K178" s="185" t="s">
        <v>5</v>
      </c>
      <c r="L178" s="42"/>
      <c r="M178" s="190" t="s">
        <v>5</v>
      </c>
      <c r="N178" s="191" t="s">
        <v>44</v>
      </c>
      <c r="O178" s="43"/>
      <c r="P178" s="192">
        <f t="shared" si="51"/>
        <v>0</v>
      </c>
      <c r="Q178" s="192">
        <v>0</v>
      </c>
      <c r="R178" s="192">
        <f t="shared" si="52"/>
        <v>0</v>
      </c>
      <c r="S178" s="192">
        <v>0</v>
      </c>
      <c r="T178" s="193">
        <f t="shared" si="53"/>
        <v>0</v>
      </c>
      <c r="AR178" s="25" t="s">
        <v>194</v>
      </c>
      <c r="AT178" s="25" t="s">
        <v>189</v>
      </c>
      <c r="AU178" s="25" t="s">
        <v>24</v>
      </c>
      <c r="AY178" s="25" t="s">
        <v>187</v>
      </c>
      <c r="BE178" s="194">
        <f t="shared" si="54"/>
        <v>0</v>
      </c>
      <c r="BF178" s="194">
        <f t="shared" si="55"/>
        <v>0</v>
      </c>
      <c r="BG178" s="194">
        <f t="shared" si="56"/>
        <v>0</v>
      </c>
      <c r="BH178" s="194">
        <f t="shared" si="57"/>
        <v>0</v>
      </c>
      <c r="BI178" s="194">
        <f t="shared" si="58"/>
        <v>0</v>
      </c>
      <c r="BJ178" s="25" t="s">
        <v>24</v>
      </c>
      <c r="BK178" s="194">
        <f t="shared" si="59"/>
        <v>0</v>
      </c>
      <c r="BL178" s="25" t="s">
        <v>194</v>
      </c>
      <c r="BM178" s="25" t="s">
        <v>2940</v>
      </c>
    </row>
    <row r="179" spans="2:65" s="1" customFormat="1" ht="22.5" customHeight="1">
      <c r="B179" s="182"/>
      <c r="C179" s="183" t="s">
        <v>684</v>
      </c>
      <c r="D179" s="183" t="s">
        <v>189</v>
      </c>
      <c r="E179" s="184" t="s">
        <v>2941</v>
      </c>
      <c r="F179" s="185" t="s">
        <v>2942</v>
      </c>
      <c r="G179" s="186" t="s">
        <v>410</v>
      </c>
      <c r="H179" s="187">
        <v>2</v>
      </c>
      <c r="I179" s="188"/>
      <c r="J179" s="189">
        <f t="shared" si="50"/>
        <v>0</v>
      </c>
      <c r="K179" s="185" t="s">
        <v>5</v>
      </c>
      <c r="L179" s="42"/>
      <c r="M179" s="190" t="s">
        <v>5</v>
      </c>
      <c r="N179" s="191" t="s">
        <v>44</v>
      </c>
      <c r="O179" s="43"/>
      <c r="P179" s="192">
        <f t="shared" si="51"/>
        <v>0</v>
      </c>
      <c r="Q179" s="192">
        <v>0</v>
      </c>
      <c r="R179" s="192">
        <f t="shared" si="52"/>
        <v>0</v>
      </c>
      <c r="S179" s="192">
        <v>0</v>
      </c>
      <c r="T179" s="193">
        <f t="shared" si="53"/>
        <v>0</v>
      </c>
      <c r="AR179" s="25" t="s">
        <v>194</v>
      </c>
      <c r="AT179" s="25" t="s">
        <v>189</v>
      </c>
      <c r="AU179" s="25" t="s">
        <v>24</v>
      </c>
      <c r="AY179" s="25" t="s">
        <v>187</v>
      </c>
      <c r="BE179" s="194">
        <f t="shared" si="54"/>
        <v>0</v>
      </c>
      <c r="BF179" s="194">
        <f t="shared" si="55"/>
        <v>0</v>
      </c>
      <c r="BG179" s="194">
        <f t="shared" si="56"/>
        <v>0</v>
      </c>
      <c r="BH179" s="194">
        <f t="shared" si="57"/>
        <v>0</v>
      </c>
      <c r="BI179" s="194">
        <f t="shared" si="58"/>
        <v>0</v>
      </c>
      <c r="BJ179" s="25" t="s">
        <v>24</v>
      </c>
      <c r="BK179" s="194">
        <f t="shared" si="59"/>
        <v>0</v>
      </c>
      <c r="BL179" s="25" t="s">
        <v>194</v>
      </c>
      <c r="BM179" s="25" t="s">
        <v>2943</v>
      </c>
    </row>
    <row r="180" spans="2:65" s="1" customFormat="1" ht="22.5" customHeight="1">
      <c r="B180" s="182"/>
      <c r="C180" s="183" t="s">
        <v>689</v>
      </c>
      <c r="D180" s="183" t="s">
        <v>189</v>
      </c>
      <c r="E180" s="184" t="s">
        <v>2944</v>
      </c>
      <c r="F180" s="185" t="s">
        <v>2945</v>
      </c>
      <c r="G180" s="186" t="s">
        <v>410</v>
      </c>
      <c r="H180" s="187">
        <v>1</v>
      </c>
      <c r="I180" s="188"/>
      <c r="J180" s="189">
        <f t="shared" si="50"/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 t="shared" si="51"/>
        <v>0</v>
      </c>
      <c r="Q180" s="192">
        <v>0</v>
      </c>
      <c r="R180" s="192">
        <f t="shared" si="52"/>
        <v>0</v>
      </c>
      <c r="S180" s="192">
        <v>0</v>
      </c>
      <c r="T180" s="193">
        <f t="shared" si="53"/>
        <v>0</v>
      </c>
      <c r="AR180" s="25" t="s">
        <v>194</v>
      </c>
      <c r="AT180" s="25" t="s">
        <v>189</v>
      </c>
      <c r="AU180" s="25" t="s">
        <v>24</v>
      </c>
      <c r="AY180" s="25" t="s">
        <v>187</v>
      </c>
      <c r="BE180" s="194">
        <f t="shared" si="54"/>
        <v>0</v>
      </c>
      <c r="BF180" s="194">
        <f t="shared" si="55"/>
        <v>0</v>
      </c>
      <c r="BG180" s="194">
        <f t="shared" si="56"/>
        <v>0</v>
      </c>
      <c r="BH180" s="194">
        <f t="shared" si="57"/>
        <v>0</v>
      </c>
      <c r="BI180" s="194">
        <f t="shared" si="58"/>
        <v>0</v>
      </c>
      <c r="BJ180" s="25" t="s">
        <v>24</v>
      </c>
      <c r="BK180" s="194">
        <f t="shared" si="59"/>
        <v>0</v>
      </c>
      <c r="BL180" s="25" t="s">
        <v>194</v>
      </c>
      <c r="BM180" s="25" t="s">
        <v>2946</v>
      </c>
    </row>
    <row r="181" spans="2:65" s="1" customFormat="1" ht="22.5" customHeight="1">
      <c r="B181" s="182"/>
      <c r="C181" s="183" t="s">
        <v>702</v>
      </c>
      <c r="D181" s="183" t="s">
        <v>189</v>
      </c>
      <c r="E181" s="184" t="s">
        <v>2947</v>
      </c>
      <c r="F181" s="185" t="s">
        <v>2948</v>
      </c>
      <c r="G181" s="186" t="s">
        <v>410</v>
      </c>
      <c r="H181" s="187">
        <v>2</v>
      </c>
      <c r="I181" s="188"/>
      <c r="J181" s="189">
        <f t="shared" si="50"/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 t="shared" si="51"/>
        <v>0</v>
      </c>
      <c r="Q181" s="192">
        <v>0</v>
      </c>
      <c r="R181" s="192">
        <f t="shared" si="52"/>
        <v>0</v>
      </c>
      <c r="S181" s="192">
        <v>0</v>
      </c>
      <c r="T181" s="193">
        <f t="shared" si="53"/>
        <v>0</v>
      </c>
      <c r="AR181" s="25" t="s">
        <v>194</v>
      </c>
      <c r="AT181" s="25" t="s">
        <v>189</v>
      </c>
      <c r="AU181" s="25" t="s">
        <v>24</v>
      </c>
      <c r="AY181" s="25" t="s">
        <v>187</v>
      </c>
      <c r="BE181" s="194">
        <f t="shared" si="54"/>
        <v>0</v>
      </c>
      <c r="BF181" s="194">
        <f t="shared" si="55"/>
        <v>0</v>
      </c>
      <c r="BG181" s="194">
        <f t="shared" si="56"/>
        <v>0</v>
      </c>
      <c r="BH181" s="194">
        <f t="shared" si="57"/>
        <v>0</v>
      </c>
      <c r="BI181" s="194">
        <f t="shared" si="58"/>
        <v>0</v>
      </c>
      <c r="BJ181" s="25" t="s">
        <v>24</v>
      </c>
      <c r="BK181" s="194">
        <f t="shared" si="59"/>
        <v>0</v>
      </c>
      <c r="BL181" s="25" t="s">
        <v>194</v>
      </c>
      <c r="BM181" s="25" t="s">
        <v>2949</v>
      </c>
    </row>
    <row r="182" spans="2:65" s="1" customFormat="1" ht="22.5" customHeight="1">
      <c r="B182" s="182"/>
      <c r="C182" s="183" t="s">
        <v>716</v>
      </c>
      <c r="D182" s="183" t="s">
        <v>189</v>
      </c>
      <c r="E182" s="184" t="s">
        <v>2950</v>
      </c>
      <c r="F182" s="185" t="s">
        <v>2951</v>
      </c>
      <c r="G182" s="186" t="s">
        <v>410</v>
      </c>
      <c r="H182" s="187">
        <v>1</v>
      </c>
      <c r="I182" s="188"/>
      <c r="J182" s="189">
        <f t="shared" si="50"/>
        <v>0</v>
      </c>
      <c r="K182" s="185" t="s">
        <v>5</v>
      </c>
      <c r="L182" s="42"/>
      <c r="M182" s="190" t="s">
        <v>5</v>
      </c>
      <c r="N182" s="191" t="s">
        <v>44</v>
      </c>
      <c r="O182" s="43"/>
      <c r="P182" s="192">
        <f t="shared" si="51"/>
        <v>0</v>
      </c>
      <c r="Q182" s="192">
        <v>0</v>
      </c>
      <c r="R182" s="192">
        <f t="shared" si="52"/>
        <v>0</v>
      </c>
      <c r="S182" s="192">
        <v>0</v>
      </c>
      <c r="T182" s="193">
        <f t="shared" si="53"/>
        <v>0</v>
      </c>
      <c r="AR182" s="25" t="s">
        <v>194</v>
      </c>
      <c r="AT182" s="25" t="s">
        <v>189</v>
      </c>
      <c r="AU182" s="25" t="s">
        <v>24</v>
      </c>
      <c r="AY182" s="25" t="s">
        <v>187</v>
      </c>
      <c r="BE182" s="194">
        <f t="shared" si="54"/>
        <v>0</v>
      </c>
      <c r="BF182" s="194">
        <f t="shared" si="55"/>
        <v>0</v>
      </c>
      <c r="BG182" s="194">
        <f t="shared" si="56"/>
        <v>0</v>
      </c>
      <c r="BH182" s="194">
        <f t="shared" si="57"/>
        <v>0</v>
      </c>
      <c r="BI182" s="194">
        <f t="shared" si="58"/>
        <v>0</v>
      </c>
      <c r="BJ182" s="25" t="s">
        <v>24</v>
      </c>
      <c r="BK182" s="194">
        <f t="shared" si="59"/>
        <v>0</v>
      </c>
      <c r="BL182" s="25" t="s">
        <v>194</v>
      </c>
      <c r="BM182" s="25" t="s">
        <v>2952</v>
      </c>
    </row>
    <row r="183" spans="2:65" s="1" customFormat="1" ht="22.5" customHeight="1">
      <c r="B183" s="182"/>
      <c r="C183" s="183" t="s">
        <v>747</v>
      </c>
      <c r="D183" s="183" t="s">
        <v>189</v>
      </c>
      <c r="E183" s="184" t="s">
        <v>2953</v>
      </c>
      <c r="F183" s="185" t="s">
        <v>2954</v>
      </c>
      <c r="G183" s="186" t="s">
        <v>410</v>
      </c>
      <c r="H183" s="187">
        <v>2</v>
      </c>
      <c r="I183" s="188"/>
      <c r="J183" s="189">
        <f t="shared" si="50"/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 t="shared" si="51"/>
        <v>0</v>
      </c>
      <c r="Q183" s="192">
        <v>0</v>
      </c>
      <c r="R183" s="192">
        <f t="shared" si="52"/>
        <v>0</v>
      </c>
      <c r="S183" s="192">
        <v>0</v>
      </c>
      <c r="T183" s="193">
        <f t="shared" si="53"/>
        <v>0</v>
      </c>
      <c r="AR183" s="25" t="s">
        <v>194</v>
      </c>
      <c r="AT183" s="25" t="s">
        <v>189</v>
      </c>
      <c r="AU183" s="25" t="s">
        <v>24</v>
      </c>
      <c r="AY183" s="25" t="s">
        <v>187</v>
      </c>
      <c r="BE183" s="194">
        <f t="shared" si="54"/>
        <v>0</v>
      </c>
      <c r="BF183" s="194">
        <f t="shared" si="55"/>
        <v>0</v>
      </c>
      <c r="BG183" s="194">
        <f t="shared" si="56"/>
        <v>0</v>
      </c>
      <c r="BH183" s="194">
        <f t="shared" si="57"/>
        <v>0</v>
      </c>
      <c r="BI183" s="194">
        <f t="shared" si="58"/>
        <v>0</v>
      </c>
      <c r="BJ183" s="25" t="s">
        <v>24</v>
      </c>
      <c r="BK183" s="194">
        <f t="shared" si="59"/>
        <v>0</v>
      </c>
      <c r="BL183" s="25" t="s">
        <v>194</v>
      </c>
      <c r="BM183" s="25" t="s">
        <v>2955</v>
      </c>
    </row>
    <row r="184" spans="2:65" s="1" customFormat="1" ht="22.5" customHeight="1">
      <c r="B184" s="182"/>
      <c r="C184" s="183" t="s">
        <v>755</v>
      </c>
      <c r="D184" s="183" t="s">
        <v>189</v>
      </c>
      <c r="E184" s="184" t="s">
        <v>2956</v>
      </c>
      <c r="F184" s="185" t="s">
        <v>2957</v>
      </c>
      <c r="G184" s="186" t="s">
        <v>410</v>
      </c>
      <c r="H184" s="187">
        <v>3</v>
      </c>
      <c r="I184" s="188"/>
      <c r="J184" s="189">
        <f t="shared" si="50"/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 t="shared" si="51"/>
        <v>0</v>
      </c>
      <c r="Q184" s="192">
        <v>0</v>
      </c>
      <c r="R184" s="192">
        <f t="shared" si="52"/>
        <v>0</v>
      </c>
      <c r="S184" s="192">
        <v>0</v>
      </c>
      <c r="T184" s="193">
        <f t="shared" si="53"/>
        <v>0</v>
      </c>
      <c r="AR184" s="25" t="s">
        <v>194</v>
      </c>
      <c r="AT184" s="25" t="s">
        <v>189</v>
      </c>
      <c r="AU184" s="25" t="s">
        <v>24</v>
      </c>
      <c r="AY184" s="25" t="s">
        <v>187</v>
      </c>
      <c r="BE184" s="194">
        <f t="shared" si="54"/>
        <v>0</v>
      </c>
      <c r="BF184" s="194">
        <f t="shared" si="55"/>
        <v>0</v>
      </c>
      <c r="BG184" s="194">
        <f t="shared" si="56"/>
        <v>0</v>
      </c>
      <c r="BH184" s="194">
        <f t="shared" si="57"/>
        <v>0</v>
      </c>
      <c r="BI184" s="194">
        <f t="shared" si="58"/>
        <v>0</v>
      </c>
      <c r="BJ184" s="25" t="s">
        <v>24</v>
      </c>
      <c r="BK184" s="194">
        <f t="shared" si="59"/>
        <v>0</v>
      </c>
      <c r="BL184" s="25" t="s">
        <v>194</v>
      </c>
      <c r="BM184" s="25" t="s">
        <v>2958</v>
      </c>
    </row>
    <row r="185" spans="2:65" s="1" customFormat="1" ht="22.5" customHeight="1">
      <c r="B185" s="182"/>
      <c r="C185" s="183" t="s">
        <v>767</v>
      </c>
      <c r="D185" s="183" t="s">
        <v>189</v>
      </c>
      <c r="E185" s="184" t="s">
        <v>2959</v>
      </c>
      <c r="F185" s="185" t="s">
        <v>2960</v>
      </c>
      <c r="G185" s="186" t="s">
        <v>410</v>
      </c>
      <c r="H185" s="187">
        <v>2</v>
      </c>
      <c r="I185" s="188"/>
      <c r="J185" s="189">
        <f t="shared" si="50"/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 t="shared" si="51"/>
        <v>0</v>
      </c>
      <c r="Q185" s="192">
        <v>0</v>
      </c>
      <c r="R185" s="192">
        <f t="shared" si="52"/>
        <v>0</v>
      </c>
      <c r="S185" s="192">
        <v>0</v>
      </c>
      <c r="T185" s="193">
        <f t="shared" si="53"/>
        <v>0</v>
      </c>
      <c r="AR185" s="25" t="s">
        <v>194</v>
      </c>
      <c r="AT185" s="25" t="s">
        <v>189</v>
      </c>
      <c r="AU185" s="25" t="s">
        <v>24</v>
      </c>
      <c r="AY185" s="25" t="s">
        <v>187</v>
      </c>
      <c r="BE185" s="194">
        <f t="shared" si="54"/>
        <v>0</v>
      </c>
      <c r="BF185" s="194">
        <f t="shared" si="55"/>
        <v>0</v>
      </c>
      <c r="BG185" s="194">
        <f t="shared" si="56"/>
        <v>0</v>
      </c>
      <c r="BH185" s="194">
        <f t="shared" si="57"/>
        <v>0</v>
      </c>
      <c r="BI185" s="194">
        <f t="shared" si="58"/>
        <v>0</v>
      </c>
      <c r="BJ185" s="25" t="s">
        <v>24</v>
      </c>
      <c r="BK185" s="194">
        <f t="shared" si="59"/>
        <v>0</v>
      </c>
      <c r="BL185" s="25" t="s">
        <v>194</v>
      </c>
      <c r="BM185" s="25" t="s">
        <v>2961</v>
      </c>
    </row>
    <row r="186" spans="2:65" s="1" customFormat="1" ht="22.5" customHeight="1">
      <c r="B186" s="182"/>
      <c r="C186" s="183" t="s">
        <v>772</v>
      </c>
      <c r="D186" s="183" t="s">
        <v>189</v>
      </c>
      <c r="E186" s="184" t="s">
        <v>2962</v>
      </c>
      <c r="F186" s="185" t="s">
        <v>2963</v>
      </c>
      <c r="G186" s="186" t="s">
        <v>2522</v>
      </c>
      <c r="H186" s="187">
        <v>1</v>
      </c>
      <c r="I186" s="188"/>
      <c r="J186" s="189">
        <f t="shared" si="50"/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 t="shared" si="51"/>
        <v>0</v>
      </c>
      <c r="Q186" s="192">
        <v>0</v>
      </c>
      <c r="R186" s="192">
        <f t="shared" si="52"/>
        <v>0</v>
      </c>
      <c r="S186" s="192">
        <v>0</v>
      </c>
      <c r="T186" s="193">
        <f t="shared" si="53"/>
        <v>0</v>
      </c>
      <c r="AR186" s="25" t="s">
        <v>194</v>
      </c>
      <c r="AT186" s="25" t="s">
        <v>189</v>
      </c>
      <c r="AU186" s="25" t="s">
        <v>24</v>
      </c>
      <c r="AY186" s="25" t="s">
        <v>187</v>
      </c>
      <c r="BE186" s="194">
        <f t="shared" si="54"/>
        <v>0</v>
      </c>
      <c r="BF186" s="194">
        <f t="shared" si="55"/>
        <v>0</v>
      </c>
      <c r="BG186" s="194">
        <f t="shared" si="56"/>
        <v>0</v>
      </c>
      <c r="BH186" s="194">
        <f t="shared" si="57"/>
        <v>0</v>
      </c>
      <c r="BI186" s="194">
        <f t="shared" si="58"/>
        <v>0</v>
      </c>
      <c r="BJ186" s="25" t="s">
        <v>24</v>
      </c>
      <c r="BK186" s="194">
        <f t="shared" si="59"/>
        <v>0</v>
      </c>
      <c r="BL186" s="25" t="s">
        <v>194</v>
      </c>
      <c r="BM186" s="25" t="s">
        <v>2964</v>
      </c>
    </row>
    <row r="187" spans="2:65" s="1" customFormat="1" ht="22.5" customHeight="1">
      <c r="B187" s="182"/>
      <c r="C187" s="183" t="s">
        <v>779</v>
      </c>
      <c r="D187" s="183" t="s">
        <v>189</v>
      </c>
      <c r="E187" s="184" t="s">
        <v>2965</v>
      </c>
      <c r="F187" s="185" t="s">
        <v>2966</v>
      </c>
      <c r="G187" s="186" t="s">
        <v>2522</v>
      </c>
      <c r="H187" s="187">
        <v>1</v>
      </c>
      <c r="I187" s="188"/>
      <c r="J187" s="189">
        <f t="shared" si="50"/>
        <v>0</v>
      </c>
      <c r="K187" s="185" t="s">
        <v>5</v>
      </c>
      <c r="L187" s="42"/>
      <c r="M187" s="190" t="s">
        <v>5</v>
      </c>
      <c r="N187" s="191" t="s">
        <v>44</v>
      </c>
      <c r="O187" s="43"/>
      <c r="P187" s="192">
        <f t="shared" si="51"/>
        <v>0</v>
      </c>
      <c r="Q187" s="192">
        <v>0</v>
      </c>
      <c r="R187" s="192">
        <f t="shared" si="52"/>
        <v>0</v>
      </c>
      <c r="S187" s="192">
        <v>0</v>
      </c>
      <c r="T187" s="193">
        <f t="shared" si="53"/>
        <v>0</v>
      </c>
      <c r="AR187" s="25" t="s">
        <v>194</v>
      </c>
      <c r="AT187" s="25" t="s">
        <v>189</v>
      </c>
      <c r="AU187" s="25" t="s">
        <v>24</v>
      </c>
      <c r="AY187" s="25" t="s">
        <v>187</v>
      </c>
      <c r="BE187" s="194">
        <f t="shared" si="54"/>
        <v>0</v>
      </c>
      <c r="BF187" s="194">
        <f t="shared" si="55"/>
        <v>0</v>
      </c>
      <c r="BG187" s="194">
        <f t="shared" si="56"/>
        <v>0</v>
      </c>
      <c r="BH187" s="194">
        <f t="shared" si="57"/>
        <v>0</v>
      </c>
      <c r="BI187" s="194">
        <f t="shared" si="58"/>
        <v>0</v>
      </c>
      <c r="BJ187" s="25" t="s">
        <v>24</v>
      </c>
      <c r="BK187" s="194">
        <f t="shared" si="59"/>
        <v>0</v>
      </c>
      <c r="BL187" s="25" t="s">
        <v>194</v>
      </c>
      <c r="BM187" s="25" t="s">
        <v>2967</v>
      </c>
    </row>
    <row r="188" spans="2:65" s="1" customFormat="1" ht="22.5" customHeight="1">
      <c r="B188" s="182"/>
      <c r="C188" s="183" t="s">
        <v>794</v>
      </c>
      <c r="D188" s="183" t="s">
        <v>189</v>
      </c>
      <c r="E188" s="184" t="s">
        <v>2968</v>
      </c>
      <c r="F188" s="185" t="s">
        <v>2969</v>
      </c>
      <c r="G188" s="186" t="s">
        <v>410</v>
      </c>
      <c r="H188" s="187">
        <v>19</v>
      </c>
      <c r="I188" s="188"/>
      <c r="J188" s="189">
        <f t="shared" si="50"/>
        <v>0</v>
      </c>
      <c r="K188" s="185" t="s">
        <v>5</v>
      </c>
      <c r="L188" s="42"/>
      <c r="M188" s="190" t="s">
        <v>5</v>
      </c>
      <c r="N188" s="191" t="s">
        <v>44</v>
      </c>
      <c r="O188" s="43"/>
      <c r="P188" s="192">
        <f t="shared" si="51"/>
        <v>0</v>
      </c>
      <c r="Q188" s="192">
        <v>0</v>
      </c>
      <c r="R188" s="192">
        <f t="shared" si="52"/>
        <v>0</v>
      </c>
      <c r="S188" s="192">
        <v>0</v>
      </c>
      <c r="T188" s="193">
        <f t="shared" si="53"/>
        <v>0</v>
      </c>
      <c r="AR188" s="25" t="s">
        <v>194</v>
      </c>
      <c r="AT188" s="25" t="s">
        <v>189</v>
      </c>
      <c r="AU188" s="25" t="s">
        <v>24</v>
      </c>
      <c r="AY188" s="25" t="s">
        <v>187</v>
      </c>
      <c r="BE188" s="194">
        <f t="shared" si="54"/>
        <v>0</v>
      </c>
      <c r="BF188" s="194">
        <f t="shared" si="55"/>
        <v>0</v>
      </c>
      <c r="BG188" s="194">
        <f t="shared" si="56"/>
        <v>0</v>
      </c>
      <c r="BH188" s="194">
        <f t="shared" si="57"/>
        <v>0</v>
      </c>
      <c r="BI188" s="194">
        <f t="shared" si="58"/>
        <v>0</v>
      </c>
      <c r="BJ188" s="25" t="s">
        <v>24</v>
      </c>
      <c r="BK188" s="194">
        <f t="shared" si="59"/>
        <v>0</v>
      </c>
      <c r="BL188" s="25" t="s">
        <v>194</v>
      </c>
      <c r="BM188" s="25" t="s">
        <v>2970</v>
      </c>
    </row>
    <row r="189" spans="2:65" s="1" customFormat="1" ht="22.5" customHeight="1">
      <c r="B189" s="182"/>
      <c r="C189" s="183" t="s">
        <v>805</v>
      </c>
      <c r="D189" s="183" t="s">
        <v>189</v>
      </c>
      <c r="E189" s="184" t="s">
        <v>2971</v>
      </c>
      <c r="F189" s="185" t="s">
        <v>2972</v>
      </c>
      <c r="G189" s="186" t="s">
        <v>277</v>
      </c>
      <c r="H189" s="187">
        <v>160</v>
      </c>
      <c r="I189" s="188"/>
      <c r="J189" s="189">
        <f t="shared" si="50"/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 t="shared" si="51"/>
        <v>0</v>
      </c>
      <c r="Q189" s="192">
        <v>0</v>
      </c>
      <c r="R189" s="192">
        <f t="shared" si="52"/>
        <v>0</v>
      </c>
      <c r="S189" s="192">
        <v>0</v>
      </c>
      <c r="T189" s="193">
        <f t="shared" si="53"/>
        <v>0</v>
      </c>
      <c r="AR189" s="25" t="s">
        <v>194</v>
      </c>
      <c r="AT189" s="25" t="s">
        <v>189</v>
      </c>
      <c r="AU189" s="25" t="s">
        <v>24</v>
      </c>
      <c r="AY189" s="25" t="s">
        <v>187</v>
      </c>
      <c r="BE189" s="194">
        <f t="shared" si="54"/>
        <v>0</v>
      </c>
      <c r="BF189" s="194">
        <f t="shared" si="55"/>
        <v>0</v>
      </c>
      <c r="BG189" s="194">
        <f t="shared" si="56"/>
        <v>0</v>
      </c>
      <c r="BH189" s="194">
        <f t="shared" si="57"/>
        <v>0</v>
      </c>
      <c r="BI189" s="194">
        <f t="shared" si="58"/>
        <v>0</v>
      </c>
      <c r="BJ189" s="25" t="s">
        <v>24</v>
      </c>
      <c r="BK189" s="194">
        <f t="shared" si="59"/>
        <v>0</v>
      </c>
      <c r="BL189" s="25" t="s">
        <v>194</v>
      </c>
      <c r="BM189" s="25" t="s">
        <v>2973</v>
      </c>
    </row>
    <row r="190" spans="2:65" s="1" customFormat="1" ht="22.5" customHeight="1">
      <c r="B190" s="182"/>
      <c r="C190" s="183" t="s">
        <v>812</v>
      </c>
      <c r="D190" s="183" t="s">
        <v>189</v>
      </c>
      <c r="E190" s="184" t="s">
        <v>2974</v>
      </c>
      <c r="F190" s="185" t="s">
        <v>2975</v>
      </c>
      <c r="G190" s="186" t="s">
        <v>277</v>
      </c>
      <c r="H190" s="187">
        <v>160</v>
      </c>
      <c r="I190" s="188"/>
      <c r="J190" s="189">
        <f t="shared" si="50"/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 t="shared" si="51"/>
        <v>0</v>
      </c>
      <c r="Q190" s="192">
        <v>0</v>
      </c>
      <c r="R190" s="192">
        <f t="shared" si="52"/>
        <v>0</v>
      </c>
      <c r="S190" s="192">
        <v>0</v>
      </c>
      <c r="T190" s="193">
        <f t="shared" si="53"/>
        <v>0</v>
      </c>
      <c r="AR190" s="25" t="s">
        <v>194</v>
      </c>
      <c r="AT190" s="25" t="s">
        <v>189</v>
      </c>
      <c r="AU190" s="25" t="s">
        <v>24</v>
      </c>
      <c r="AY190" s="25" t="s">
        <v>187</v>
      </c>
      <c r="BE190" s="194">
        <f t="shared" si="54"/>
        <v>0</v>
      </c>
      <c r="BF190" s="194">
        <f t="shared" si="55"/>
        <v>0</v>
      </c>
      <c r="BG190" s="194">
        <f t="shared" si="56"/>
        <v>0</v>
      </c>
      <c r="BH190" s="194">
        <f t="shared" si="57"/>
        <v>0</v>
      </c>
      <c r="BI190" s="194">
        <f t="shared" si="58"/>
        <v>0</v>
      </c>
      <c r="BJ190" s="25" t="s">
        <v>24</v>
      </c>
      <c r="BK190" s="194">
        <f t="shared" si="59"/>
        <v>0</v>
      </c>
      <c r="BL190" s="25" t="s">
        <v>194</v>
      </c>
      <c r="BM190" s="25" t="s">
        <v>2976</v>
      </c>
    </row>
    <row r="191" spans="2:65" s="1" customFormat="1" ht="22.5" customHeight="1">
      <c r="B191" s="182"/>
      <c r="C191" s="183" t="s">
        <v>817</v>
      </c>
      <c r="D191" s="183" t="s">
        <v>189</v>
      </c>
      <c r="E191" s="184" t="s">
        <v>2977</v>
      </c>
      <c r="F191" s="185" t="s">
        <v>2978</v>
      </c>
      <c r="G191" s="186" t="s">
        <v>258</v>
      </c>
      <c r="H191" s="187">
        <v>0.63300000000000001</v>
      </c>
      <c r="I191" s="188"/>
      <c r="J191" s="189">
        <f t="shared" si="50"/>
        <v>0</v>
      </c>
      <c r="K191" s="185" t="s">
        <v>5</v>
      </c>
      <c r="L191" s="42"/>
      <c r="M191" s="190" t="s">
        <v>5</v>
      </c>
      <c r="N191" s="258" t="s">
        <v>44</v>
      </c>
      <c r="O191" s="254"/>
      <c r="P191" s="259">
        <f t="shared" si="51"/>
        <v>0</v>
      </c>
      <c r="Q191" s="259">
        <v>0</v>
      </c>
      <c r="R191" s="259">
        <f t="shared" si="52"/>
        <v>0</v>
      </c>
      <c r="S191" s="259">
        <v>0</v>
      </c>
      <c r="T191" s="260">
        <f t="shared" si="53"/>
        <v>0</v>
      </c>
      <c r="AR191" s="25" t="s">
        <v>194</v>
      </c>
      <c r="AT191" s="25" t="s">
        <v>189</v>
      </c>
      <c r="AU191" s="25" t="s">
        <v>24</v>
      </c>
      <c r="AY191" s="25" t="s">
        <v>187</v>
      </c>
      <c r="BE191" s="194">
        <f t="shared" si="54"/>
        <v>0</v>
      </c>
      <c r="BF191" s="194">
        <f t="shared" si="55"/>
        <v>0</v>
      </c>
      <c r="BG191" s="194">
        <f t="shared" si="56"/>
        <v>0</v>
      </c>
      <c r="BH191" s="194">
        <f t="shared" si="57"/>
        <v>0</v>
      </c>
      <c r="BI191" s="194">
        <f t="shared" si="58"/>
        <v>0</v>
      </c>
      <c r="BJ191" s="25" t="s">
        <v>24</v>
      </c>
      <c r="BK191" s="194">
        <f t="shared" si="59"/>
        <v>0</v>
      </c>
      <c r="BL191" s="25" t="s">
        <v>194</v>
      </c>
      <c r="BM191" s="25" t="s">
        <v>2979</v>
      </c>
    </row>
    <row r="192" spans="2:65" s="1" customFormat="1" ht="6.95" customHeight="1">
      <c r="B192" s="57"/>
      <c r="C192" s="58"/>
      <c r="D192" s="58"/>
      <c r="E192" s="58"/>
      <c r="F192" s="58"/>
      <c r="G192" s="58"/>
      <c r="H192" s="58"/>
      <c r="I192" s="135"/>
      <c r="J192" s="58"/>
      <c r="K192" s="58"/>
      <c r="L192" s="42"/>
    </row>
  </sheetData>
  <autoFilter ref="C89:K191"/>
  <mergeCells count="12">
    <mergeCell ref="E80:H80"/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2980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ROUND(SUM(BE89:BE156), 2)</f>
        <v>0</v>
      </c>
      <c r="G32" s="43"/>
      <c r="H32" s="43"/>
      <c r="I32" s="127">
        <v>0.21</v>
      </c>
      <c r="J32" s="126">
        <f>ROUND(ROUND((SUM(BE89:BE156)),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ROUND(SUM(BF89:BF156), 2)</f>
        <v>0</v>
      </c>
      <c r="G33" s="43"/>
      <c r="H33" s="43"/>
      <c r="I33" s="127">
        <v>0.15</v>
      </c>
      <c r="J33" s="126">
        <f>ROUND(ROUND((SUM(BF89:BF156)),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ROUND(SUM(BG89:BG156),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ROUND(SUM(BH89:BH156),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ROUND(SUM(BI89:BI156),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04 - Vzduchotechnika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J89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2981</v>
      </c>
      <c r="E61" s="146"/>
      <c r="F61" s="146"/>
      <c r="G61" s="146"/>
      <c r="H61" s="146"/>
      <c r="I61" s="147"/>
      <c r="J61" s="148">
        <f>J90</f>
        <v>0</v>
      </c>
      <c r="K61" s="149"/>
    </row>
    <row r="62" spans="2:47" s="8" customFormat="1" ht="24.95" customHeight="1">
      <c r="B62" s="143"/>
      <c r="C62" s="144"/>
      <c r="D62" s="145" t="s">
        <v>2982</v>
      </c>
      <c r="E62" s="146"/>
      <c r="F62" s="146"/>
      <c r="G62" s="146"/>
      <c r="H62" s="146"/>
      <c r="I62" s="147"/>
      <c r="J62" s="148">
        <f>J121</f>
        <v>0</v>
      </c>
      <c r="K62" s="149"/>
    </row>
    <row r="63" spans="2:47" s="8" customFormat="1" ht="24.95" customHeight="1">
      <c r="B63" s="143"/>
      <c r="C63" s="144"/>
      <c r="D63" s="145" t="s">
        <v>2983</v>
      </c>
      <c r="E63" s="146"/>
      <c r="F63" s="146"/>
      <c r="G63" s="146"/>
      <c r="H63" s="146"/>
      <c r="I63" s="147"/>
      <c r="J63" s="148">
        <f>J127</f>
        <v>0</v>
      </c>
      <c r="K63" s="149"/>
    </row>
    <row r="64" spans="2:47" s="8" customFormat="1" ht="24.95" customHeight="1">
      <c r="B64" s="143"/>
      <c r="C64" s="144"/>
      <c r="D64" s="145" t="s">
        <v>2984</v>
      </c>
      <c r="E64" s="146"/>
      <c r="F64" s="146"/>
      <c r="G64" s="146"/>
      <c r="H64" s="146"/>
      <c r="I64" s="147"/>
      <c r="J64" s="148">
        <f>J128</f>
        <v>0</v>
      </c>
      <c r="K64" s="149"/>
    </row>
    <row r="65" spans="2:12" s="8" customFormat="1" ht="24.95" customHeight="1">
      <c r="B65" s="143"/>
      <c r="C65" s="144"/>
      <c r="D65" s="145" t="s">
        <v>2985</v>
      </c>
      <c r="E65" s="146"/>
      <c r="F65" s="146"/>
      <c r="G65" s="146"/>
      <c r="H65" s="146"/>
      <c r="I65" s="147"/>
      <c r="J65" s="148">
        <f>J134</f>
        <v>0</v>
      </c>
      <c r="K65" s="149"/>
    </row>
    <row r="66" spans="2:12" s="8" customFormat="1" ht="24.95" customHeight="1">
      <c r="B66" s="143"/>
      <c r="C66" s="144"/>
      <c r="D66" s="145" t="s">
        <v>2986</v>
      </c>
      <c r="E66" s="146"/>
      <c r="F66" s="146"/>
      <c r="G66" s="146"/>
      <c r="H66" s="146"/>
      <c r="I66" s="147"/>
      <c r="J66" s="148">
        <f>J142</f>
        <v>0</v>
      </c>
      <c r="K66" s="149"/>
    </row>
    <row r="67" spans="2:12" s="8" customFormat="1" ht="24.95" customHeight="1">
      <c r="B67" s="143"/>
      <c r="C67" s="144"/>
      <c r="D67" s="145" t="s">
        <v>2987</v>
      </c>
      <c r="E67" s="146"/>
      <c r="F67" s="146"/>
      <c r="G67" s="146"/>
      <c r="H67" s="146"/>
      <c r="I67" s="147"/>
      <c r="J67" s="148">
        <f>J155</f>
        <v>0</v>
      </c>
      <c r="K67" s="149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14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35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36"/>
      <c r="J73" s="61"/>
      <c r="K73" s="61"/>
      <c r="L73" s="42"/>
    </row>
    <row r="74" spans="2:12" s="1" customFormat="1" ht="36.950000000000003" customHeight="1">
      <c r="B74" s="42"/>
      <c r="C74" s="62" t="s">
        <v>171</v>
      </c>
      <c r="L74" s="42"/>
    </row>
    <row r="75" spans="2:12" s="1" customFormat="1" ht="6.95" customHeight="1">
      <c r="B75" s="42"/>
      <c r="L75" s="42"/>
    </row>
    <row r="76" spans="2:12" s="1" customFormat="1" ht="14.45" customHeight="1">
      <c r="B76" s="42"/>
      <c r="C76" s="64" t="s">
        <v>19</v>
      </c>
      <c r="L76" s="42"/>
    </row>
    <row r="77" spans="2:12" s="1" customFormat="1" ht="22.5" customHeight="1">
      <c r="B77" s="42"/>
      <c r="E77" s="386" t="str">
        <f>E7</f>
        <v>PURKRABSKÁ 2-4 - DVORNÍ OBJEKT  ALBÍNKA- STAVEBNÍ ÚPRAVY, parc.č. st.572 , k.ú. Olomouc- město</v>
      </c>
      <c r="F77" s="387"/>
      <c r="G77" s="387"/>
      <c r="H77" s="387"/>
      <c r="L77" s="42"/>
    </row>
    <row r="78" spans="2:12" ht="15">
      <c r="B78" s="29"/>
      <c r="C78" s="64" t="s">
        <v>135</v>
      </c>
      <c r="L78" s="29"/>
    </row>
    <row r="79" spans="2:12" s="1" customFormat="1" ht="22.5" customHeight="1">
      <c r="B79" s="42"/>
      <c r="E79" s="386" t="s">
        <v>136</v>
      </c>
      <c r="F79" s="388"/>
      <c r="G79" s="388"/>
      <c r="H79" s="388"/>
      <c r="L79" s="42"/>
    </row>
    <row r="80" spans="2:12" s="1" customFormat="1" ht="14.45" customHeight="1">
      <c r="B80" s="42"/>
      <c r="C80" s="64" t="s">
        <v>137</v>
      </c>
      <c r="L80" s="42"/>
    </row>
    <row r="81" spans="2:65" s="1" customFormat="1" ht="23.25" customHeight="1">
      <c r="B81" s="42"/>
      <c r="E81" s="356" t="str">
        <f>E11</f>
        <v>04 - Vzduchotechnika</v>
      </c>
      <c r="F81" s="388"/>
      <c r="G81" s="388"/>
      <c r="H81" s="388"/>
      <c r="L81" s="42"/>
    </row>
    <row r="82" spans="2:65" s="1" customFormat="1" ht="6.95" customHeight="1">
      <c r="B82" s="42"/>
      <c r="L82" s="42"/>
    </row>
    <row r="83" spans="2:65" s="1" customFormat="1" ht="18" customHeight="1">
      <c r="B83" s="42"/>
      <c r="C83" s="64" t="s">
        <v>25</v>
      </c>
      <c r="F83" s="157" t="str">
        <f>F14</f>
        <v>Purkrabská, Olomouc</v>
      </c>
      <c r="I83" s="158" t="s">
        <v>27</v>
      </c>
      <c r="J83" s="68" t="str">
        <f>IF(J14="","",J14)</f>
        <v>5. 10. 2016</v>
      </c>
      <c r="L83" s="42"/>
    </row>
    <row r="84" spans="2:65" s="1" customFormat="1" ht="6.95" customHeight="1">
      <c r="B84" s="42"/>
      <c r="L84" s="42"/>
    </row>
    <row r="85" spans="2:65" s="1" customFormat="1" ht="15">
      <c r="B85" s="42"/>
      <c r="C85" s="64" t="s">
        <v>31</v>
      </c>
      <c r="F85" s="157" t="str">
        <f>E17</f>
        <v>Univerzita Palackého v Olomouci</v>
      </c>
      <c r="I85" s="158" t="s">
        <v>36</v>
      </c>
      <c r="J85" s="157" t="str">
        <f>E23</f>
        <v xml:space="preserve">ATELIER Polách &amp; Bravenec s r.o. </v>
      </c>
      <c r="L85" s="42"/>
    </row>
    <row r="86" spans="2:65" s="1" customFormat="1" ht="14.45" customHeight="1">
      <c r="B86" s="42"/>
      <c r="C86" s="64" t="s">
        <v>34</v>
      </c>
      <c r="F86" s="157" t="str">
        <f>IF(E20="","",E20)</f>
        <v/>
      </c>
      <c r="L86" s="42"/>
    </row>
    <row r="87" spans="2:65" s="1" customFormat="1" ht="10.35" customHeight="1">
      <c r="B87" s="42"/>
      <c r="L87" s="42"/>
    </row>
    <row r="88" spans="2:65" s="10" customFormat="1" ht="29.25" customHeight="1">
      <c r="B88" s="159"/>
      <c r="C88" s="160" t="s">
        <v>172</v>
      </c>
      <c r="D88" s="161" t="s">
        <v>58</v>
      </c>
      <c r="E88" s="161" t="s">
        <v>54</v>
      </c>
      <c r="F88" s="161" t="s">
        <v>173</v>
      </c>
      <c r="G88" s="161" t="s">
        <v>174</v>
      </c>
      <c r="H88" s="161" t="s">
        <v>175</v>
      </c>
      <c r="I88" s="162" t="s">
        <v>176</v>
      </c>
      <c r="J88" s="161" t="s">
        <v>144</v>
      </c>
      <c r="K88" s="163" t="s">
        <v>177</v>
      </c>
      <c r="L88" s="159"/>
      <c r="M88" s="74" t="s">
        <v>178</v>
      </c>
      <c r="N88" s="75" t="s">
        <v>43</v>
      </c>
      <c r="O88" s="75" t="s">
        <v>179</v>
      </c>
      <c r="P88" s="75" t="s">
        <v>180</v>
      </c>
      <c r="Q88" s="75" t="s">
        <v>181</v>
      </c>
      <c r="R88" s="75" t="s">
        <v>182</v>
      </c>
      <c r="S88" s="75" t="s">
        <v>183</v>
      </c>
      <c r="T88" s="76" t="s">
        <v>184</v>
      </c>
    </row>
    <row r="89" spans="2:65" s="1" customFormat="1" ht="29.25" customHeight="1">
      <c r="B89" s="42"/>
      <c r="C89" s="78" t="s">
        <v>145</v>
      </c>
      <c r="J89" s="164">
        <f>BK89</f>
        <v>0</v>
      </c>
      <c r="L89" s="42"/>
      <c r="M89" s="77"/>
      <c r="N89" s="69"/>
      <c r="O89" s="69"/>
      <c r="P89" s="165">
        <f>P90+P121+P127+P128+P134+P142+P155</f>
        <v>0</v>
      </c>
      <c r="Q89" s="69"/>
      <c r="R89" s="165">
        <f>R90+R121+R127+R128+R134+R142+R155</f>
        <v>0</v>
      </c>
      <c r="S89" s="69"/>
      <c r="T89" s="166">
        <f>T90+T121+T127+T128+T134+T142+T155</f>
        <v>0</v>
      </c>
      <c r="AT89" s="25" t="s">
        <v>72</v>
      </c>
      <c r="AU89" s="25" t="s">
        <v>146</v>
      </c>
      <c r="BK89" s="167">
        <f>BK90+BK121+BK127+BK128+BK134+BK142+BK155</f>
        <v>0</v>
      </c>
    </row>
    <row r="90" spans="2:65" s="11" customFormat="1" ht="37.35" customHeight="1">
      <c r="B90" s="168"/>
      <c r="D90" s="179" t="s">
        <v>72</v>
      </c>
      <c r="E90" s="256" t="s">
        <v>2988</v>
      </c>
      <c r="F90" s="256" t="s">
        <v>2989</v>
      </c>
      <c r="I90" s="171"/>
      <c r="J90" s="257">
        <f>BK90</f>
        <v>0</v>
      </c>
      <c r="L90" s="168"/>
      <c r="M90" s="173"/>
      <c r="N90" s="174"/>
      <c r="O90" s="174"/>
      <c r="P90" s="175">
        <f>SUM(P91:P120)</f>
        <v>0</v>
      </c>
      <c r="Q90" s="174"/>
      <c r="R90" s="175">
        <f>SUM(R91:R120)</f>
        <v>0</v>
      </c>
      <c r="S90" s="174"/>
      <c r="T90" s="176">
        <f>SUM(T91:T120)</f>
        <v>0</v>
      </c>
      <c r="AR90" s="169" t="s">
        <v>24</v>
      </c>
      <c r="AT90" s="177" t="s">
        <v>72</v>
      </c>
      <c r="AU90" s="177" t="s">
        <v>73</v>
      </c>
      <c r="AY90" s="169" t="s">
        <v>187</v>
      </c>
      <c r="BK90" s="178">
        <f>SUM(BK91:BK120)</f>
        <v>0</v>
      </c>
    </row>
    <row r="91" spans="2:65" s="1" customFormat="1" ht="44.25" customHeight="1">
      <c r="B91" s="182"/>
      <c r="C91" s="183" t="s">
        <v>24</v>
      </c>
      <c r="D91" s="183" t="s">
        <v>189</v>
      </c>
      <c r="E91" s="184" t="s">
        <v>2990</v>
      </c>
      <c r="F91" s="185" t="s">
        <v>2991</v>
      </c>
      <c r="G91" s="186" t="s">
        <v>2359</v>
      </c>
      <c r="H91" s="187">
        <v>1</v>
      </c>
      <c r="I91" s="188"/>
      <c r="J91" s="189">
        <f t="shared" ref="J91:J120" si="0">ROUND(I91*H91,2)</f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 t="shared" ref="P91:P120" si="1">O91*H91</f>
        <v>0</v>
      </c>
      <c r="Q91" s="192">
        <v>0</v>
      </c>
      <c r="R91" s="192">
        <f t="shared" ref="R91:R120" si="2">Q91*H91</f>
        <v>0</v>
      </c>
      <c r="S91" s="192">
        <v>0</v>
      </c>
      <c r="T91" s="193">
        <f t="shared" ref="T91:T120" si="3">S91*H91</f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t="shared" ref="BE91:BE120" si="4">IF(N91="základní",J91,0)</f>
        <v>0</v>
      </c>
      <c r="BF91" s="194">
        <f t="shared" ref="BF91:BF120" si="5">IF(N91="snížená",J91,0)</f>
        <v>0</v>
      </c>
      <c r="BG91" s="194">
        <f t="shared" ref="BG91:BG120" si="6">IF(N91="zákl. přenesená",J91,0)</f>
        <v>0</v>
      </c>
      <c r="BH91" s="194">
        <f t="shared" ref="BH91:BH120" si="7">IF(N91="sníž. přenesená",J91,0)</f>
        <v>0</v>
      </c>
      <c r="BI91" s="194">
        <f t="shared" ref="BI91:BI120" si="8">IF(N91="nulová",J91,0)</f>
        <v>0</v>
      </c>
      <c r="BJ91" s="25" t="s">
        <v>24</v>
      </c>
      <c r="BK91" s="194">
        <f t="shared" ref="BK91:BK120" si="9">ROUND(I91*H91,2)</f>
        <v>0</v>
      </c>
      <c r="BL91" s="25" t="s">
        <v>194</v>
      </c>
      <c r="BM91" s="25" t="s">
        <v>2992</v>
      </c>
    </row>
    <row r="92" spans="2:65" s="1" customFormat="1" ht="22.5" customHeight="1">
      <c r="B92" s="182"/>
      <c r="C92" s="183" t="s">
        <v>80</v>
      </c>
      <c r="D92" s="183" t="s">
        <v>189</v>
      </c>
      <c r="E92" s="184" t="s">
        <v>2993</v>
      </c>
      <c r="F92" s="185" t="s">
        <v>2994</v>
      </c>
      <c r="G92" s="186" t="s">
        <v>2359</v>
      </c>
      <c r="H92" s="187">
        <v>1</v>
      </c>
      <c r="I92" s="188"/>
      <c r="J92" s="189">
        <f t="shared" si="0"/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25" t="s">
        <v>194</v>
      </c>
      <c r="AT92" s="25" t="s">
        <v>189</v>
      </c>
      <c r="AU92" s="25" t="s">
        <v>24</v>
      </c>
      <c r="AY92" s="25" t="s">
        <v>187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25" t="s">
        <v>24</v>
      </c>
      <c r="BK92" s="194">
        <f t="shared" si="9"/>
        <v>0</v>
      </c>
      <c r="BL92" s="25" t="s">
        <v>194</v>
      </c>
      <c r="BM92" s="25" t="s">
        <v>2995</v>
      </c>
    </row>
    <row r="93" spans="2:65" s="1" customFormat="1" ht="22.5" customHeight="1">
      <c r="B93" s="182"/>
      <c r="C93" s="183" t="s">
        <v>202</v>
      </c>
      <c r="D93" s="183" t="s">
        <v>189</v>
      </c>
      <c r="E93" s="184" t="s">
        <v>2996</v>
      </c>
      <c r="F93" s="185" t="s">
        <v>2997</v>
      </c>
      <c r="G93" s="186" t="s">
        <v>2359</v>
      </c>
      <c r="H93" s="187">
        <v>1</v>
      </c>
      <c r="I93" s="188"/>
      <c r="J93" s="189">
        <f t="shared" si="0"/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25" t="s">
        <v>24</v>
      </c>
      <c r="BK93" s="194">
        <f t="shared" si="9"/>
        <v>0</v>
      </c>
      <c r="BL93" s="25" t="s">
        <v>194</v>
      </c>
      <c r="BM93" s="25" t="s">
        <v>2998</v>
      </c>
    </row>
    <row r="94" spans="2:65" s="1" customFormat="1" ht="22.5" customHeight="1">
      <c r="B94" s="182"/>
      <c r="C94" s="183" t="s">
        <v>194</v>
      </c>
      <c r="D94" s="183" t="s">
        <v>189</v>
      </c>
      <c r="E94" s="184" t="s">
        <v>2999</v>
      </c>
      <c r="F94" s="185" t="s">
        <v>3000</v>
      </c>
      <c r="G94" s="186" t="s">
        <v>2359</v>
      </c>
      <c r="H94" s="187">
        <v>4</v>
      </c>
      <c r="I94" s="188"/>
      <c r="J94" s="189">
        <f t="shared" si="0"/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194</v>
      </c>
      <c r="AT94" s="25" t="s">
        <v>189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3001</v>
      </c>
    </row>
    <row r="95" spans="2:65" s="1" customFormat="1" ht="22.5" customHeight="1">
      <c r="B95" s="182"/>
      <c r="C95" s="183" t="s">
        <v>222</v>
      </c>
      <c r="D95" s="183" t="s">
        <v>189</v>
      </c>
      <c r="E95" s="184" t="s">
        <v>3002</v>
      </c>
      <c r="F95" s="185" t="s">
        <v>3003</v>
      </c>
      <c r="G95" s="186" t="s">
        <v>2359</v>
      </c>
      <c r="H95" s="187">
        <v>2</v>
      </c>
      <c r="I95" s="188"/>
      <c r="J95" s="189">
        <f t="shared" si="0"/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25" t="s">
        <v>194</v>
      </c>
      <c r="AT95" s="25" t="s">
        <v>189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3004</v>
      </c>
    </row>
    <row r="96" spans="2:65" s="1" customFormat="1" ht="22.5" customHeight="1">
      <c r="B96" s="182"/>
      <c r="C96" s="183" t="s">
        <v>229</v>
      </c>
      <c r="D96" s="183" t="s">
        <v>189</v>
      </c>
      <c r="E96" s="184" t="s">
        <v>3005</v>
      </c>
      <c r="F96" s="185" t="s">
        <v>3006</v>
      </c>
      <c r="G96" s="186" t="s">
        <v>2359</v>
      </c>
      <c r="H96" s="187">
        <v>1</v>
      </c>
      <c r="I96" s="188"/>
      <c r="J96" s="189">
        <f t="shared" si="0"/>
        <v>0</v>
      </c>
      <c r="K96" s="185" t="s">
        <v>5</v>
      </c>
      <c r="L96" s="42"/>
      <c r="M96" s="190" t="s">
        <v>5</v>
      </c>
      <c r="N96" s="191" t="s">
        <v>44</v>
      </c>
      <c r="O96" s="43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25" t="s">
        <v>194</v>
      </c>
      <c r="AT96" s="25" t="s">
        <v>189</v>
      </c>
      <c r="AU96" s="25" t="s">
        <v>24</v>
      </c>
      <c r="AY96" s="25" t="s">
        <v>187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25" t="s">
        <v>24</v>
      </c>
      <c r="BK96" s="194">
        <f t="shared" si="9"/>
        <v>0</v>
      </c>
      <c r="BL96" s="25" t="s">
        <v>194</v>
      </c>
      <c r="BM96" s="25" t="s">
        <v>3007</v>
      </c>
    </row>
    <row r="97" spans="2:65" s="1" customFormat="1" ht="31.5" customHeight="1">
      <c r="B97" s="182"/>
      <c r="C97" s="183" t="s">
        <v>233</v>
      </c>
      <c r="D97" s="183" t="s">
        <v>189</v>
      </c>
      <c r="E97" s="184" t="s">
        <v>3008</v>
      </c>
      <c r="F97" s="185" t="s">
        <v>3009</v>
      </c>
      <c r="G97" s="186" t="s">
        <v>2359</v>
      </c>
      <c r="H97" s="187">
        <v>2</v>
      </c>
      <c r="I97" s="188"/>
      <c r="J97" s="189">
        <f t="shared" si="0"/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25" t="s">
        <v>194</v>
      </c>
      <c r="AT97" s="25" t="s">
        <v>189</v>
      </c>
      <c r="AU97" s="25" t="s">
        <v>24</v>
      </c>
      <c r="AY97" s="25" t="s">
        <v>187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25" t="s">
        <v>24</v>
      </c>
      <c r="BK97" s="194">
        <f t="shared" si="9"/>
        <v>0</v>
      </c>
      <c r="BL97" s="25" t="s">
        <v>194</v>
      </c>
      <c r="BM97" s="25" t="s">
        <v>3010</v>
      </c>
    </row>
    <row r="98" spans="2:65" s="1" customFormat="1" ht="31.5" customHeight="1">
      <c r="B98" s="182"/>
      <c r="C98" s="183" t="s">
        <v>240</v>
      </c>
      <c r="D98" s="183" t="s">
        <v>189</v>
      </c>
      <c r="E98" s="184" t="s">
        <v>3011</v>
      </c>
      <c r="F98" s="185" t="s">
        <v>3012</v>
      </c>
      <c r="G98" s="186" t="s">
        <v>2359</v>
      </c>
      <c r="H98" s="187">
        <v>2</v>
      </c>
      <c r="I98" s="188"/>
      <c r="J98" s="189">
        <f t="shared" si="0"/>
        <v>0</v>
      </c>
      <c r="K98" s="185" t="s">
        <v>5</v>
      </c>
      <c r="L98" s="42"/>
      <c r="M98" s="190" t="s">
        <v>5</v>
      </c>
      <c r="N98" s="191" t="s">
        <v>44</v>
      </c>
      <c r="O98" s="43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25" t="s">
        <v>194</v>
      </c>
      <c r="AT98" s="25" t="s">
        <v>189</v>
      </c>
      <c r="AU98" s="25" t="s">
        <v>24</v>
      </c>
      <c r="AY98" s="25" t="s">
        <v>187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25" t="s">
        <v>24</v>
      </c>
      <c r="BK98" s="194">
        <f t="shared" si="9"/>
        <v>0</v>
      </c>
      <c r="BL98" s="25" t="s">
        <v>194</v>
      </c>
      <c r="BM98" s="25" t="s">
        <v>3013</v>
      </c>
    </row>
    <row r="99" spans="2:65" s="1" customFormat="1" ht="22.5" customHeight="1">
      <c r="B99" s="182"/>
      <c r="C99" s="183" t="s">
        <v>246</v>
      </c>
      <c r="D99" s="183" t="s">
        <v>189</v>
      </c>
      <c r="E99" s="184" t="s">
        <v>3014</v>
      </c>
      <c r="F99" s="185" t="s">
        <v>3015</v>
      </c>
      <c r="G99" s="186" t="s">
        <v>2359</v>
      </c>
      <c r="H99" s="187">
        <v>2</v>
      </c>
      <c r="I99" s="188"/>
      <c r="J99" s="189">
        <f t="shared" si="0"/>
        <v>0</v>
      </c>
      <c r="K99" s="185" t="s">
        <v>5</v>
      </c>
      <c r="L99" s="42"/>
      <c r="M99" s="190" t="s">
        <v>5</v>
      </c>
      <c r="N99" s="191" t="s">
        <v>44</v>
      </c>
      <c r="O99" s="43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25" t="s">
        <v>194</v>
      </c>
      <c r="AT99" s="25" t="s">
        <v>189</v>
      </c>
      <c r="AU99" s="25" t="s">
        <v>24</v>
      </c>
      <c r="AY99" s="25" t="s">
        <v>187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25" t="s">
        <v>24</v>
      </c>
      <c r="BK99" s="194">
        <f t="shared" si="9"/>
        <v>0</v>
      </c>
      <c r="BL99" s="25" t="s">
        <v>194</v>
      </c>
      <c r="BM99" s="25" t="s">
        <v>3016</v>
      </c>
    </row>
    <row r="100" spans="2:65" s="1" customFormat="1" ht="22.5" customHeight="1">
      <c r="B100" s="182"/>
      <c r="C100" s="183" t="s">
        <v>29</v>
      </c>
      <c r="D100" s="183" t="s">
        <v>189</v>
      </c>
      <c r="E100" s="184" t="s">
        <v>3017</v>
      </c>
      <c r="F100" s="185" t="s">
        <v>3018</v>
      </c>
      <c r="G100" s="186" t="s">
        <v>2359</v>
      </c>
      <c r="H100" s="187">
        <v>2</v>
      </c>
      <c r="I100" s="188"/>
      <c r="J100" s="189">
        <f t="shared" si="0"/>
        <v>0</v>
      </c>
      <c r="K100" s="185" t="s">
        <v>5</v>
      </c>
      <c r="L100" s="42"/>
      <c r="M100" s="190" t="s">
        <v>5</v>
      </c>
      <c r="N100" s="191" t="s">
        <v>44</v>
      </c>
      <c r="O100" s="43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25" t="s">
        <v>194</v>
      </c>
      <c r="AT100" s="25" t="s">
        <v>189</v>
      </c>
      <c r="AU100" s="25" t="s">
        <v>24</v>
      </c>
      <c r="AY100" s="25" t="s">
        <v>187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25" t="s">
        <v>24</v>
      </c>
      <c r="BK100" s="194">
        <f t="shared" si="9"/>
        <v>0</v>
      </c>
      <c r="BL100" s="25" t="s">
        <v>194</v>
      </c>
      <c r="BM100" s="25" t="s">
        <v>3019</v>
      </c>
    </row>
    <row r="101" spans="2:65" s="1" customFormat="1" ht="31.5" customHeight="1">
      <c r="B101" s="182"/>
      <c r="C101" s="183" t="s">
        <v>112</v>
      </c>
      <c r="D101" s="183" t="s">
        <v>189</v>
      </c>
      <c r="E101" s="184" t="s">
        <v>3020</v>
      </c>
      <c r="F101" s="185" t="s">
        <v>3021</v>
      </c>
      <c r="G101" s="186" t="s">
        <v>2359</v>
      </c>
      <c r="H101" s="187">
        <v>3</v>
      </c>
      <c r="I101" s="188"/>
      <c r="J101" s="189">
        <f t="shared" si="0"/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25" t="s">
        <v>194</v>
      </c>
      <c r="AT101" s="25" t="s">
        <v>189</v>
      </c>
      <c r="AU101" s="25" t="s">
        <v>24</v>
      </c>
      <c r="AY101" s="25" t="s">
        <v>187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25" t="s">
        <v>24</v>
      </c>
      <c r="BK101" s="194">
        <f t="shared" si="9"/>
        <v>0</v>
      </c>
      <c r="BL101" s="25" t="s">
        <v>194</v>
      </c>
      <c r="BM101" s="25" t="s">
        <v>3022</v>
      </c>
    </row>
    <row r="102" spans="2:65" s="1" customFormat="1" ht="22.5" customHeight="1">
      <c r="B102" s="182"/>
      <c r="C102" s="183" t="s">
        <v>115</v>
      </c>
      <c r="D102" s="183" t="s">
        <v>189</v>
      </c>
      <c r="E102" s="184" t="s">
        <v>3023</v>
      </c>
      <c r="F102" s="185" t="s">
        <v>3024</v>
      </c>
      <c r="G102" s="186" t="s">
        <v>2359</v>
      </c>
      <c r="H102" s="187">
        <v>6</v>
      </c>
      <c r="I102" s="188"/>
      <c r="J102" s="189">
        <f t="shared" si="0"/>
        <v>0</v>
      </c>
      <c r="K102" s="185" t="s">
        <v>5</v>
      </c>
      <c r="L102" s="42"/>
      <c r="M102" s="190" t="s">
        <v>5</v>
      </c>
      <c r="N102" s="191" t="s">
        <v>44</v>
      </c>
      <c r="O102" s="43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25" t="s">
        <v>194</v>
      </c>
      <c r="AT102" s="25" t="s">
        <v>189</v>
      </c>
      <c r="AU102" s="25" t="s">
        <v>24</v>
      </c>
      <c r="AY102" s="25" t="s">
        <v>187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25" t="s">
        <v>24</v>
      </c>
      <c r="BK102" s="194">
        <f t="shared" si="9"/>
        <v>0</v>
      </c>
      <c r="BL102" s="25" t="s">
        <v>194</v>
      </c>
      <c r="BM102" s="25" t="s">
        <v>3025</v>
      </c>
    </row>
    <row r="103" spans="2:65" s="1" customFormat="1" ht="22.5" customHeight="1">
      <c r="B103" s="182"/>
      <c r="C103" s="183" t="s">
        <v>118</v>
      </c>
      <c r="D103" s="183" t="s">
        <v>189</v>
      </c>
      <c r="E103" s="184" t="s">
        <v>3026</v>
      </c>
      <c r="F103" s="185" t="s">
        <v>3027</v>
      </c>
      <c r="G103" s="186" t="s">
        <v>2359</v>
      </c>
      <c r="H103" s="187">
        <v>2</v>
      </c>
      <c r="I103" s="188"/>
      <c r="J103" s="189">
        <f t="shared" si="0"/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25" t="s">
        <v>194</v>
      </c>
      <c r="AT103" s="25" t="s">
        <v>189</v>
      </c>
      <c r="AU103" s="25" t="s">
        <v>24</v>
      </c>
      <c r="AY103" s="25" t="s">
        <v>187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25" t="s">
        <v>24</v>
      </c>
      <c r="BK103" s="194">
        <f t="shared" si="9"/>
        <v>0</v>
      </c>
      <c r="BL103" s="25" t="s">
        <v>194</v>
      </c>
      <c r="BM103" s="25" t="s">
        <v>3028</v>
      </c>
    </row>
    <row r="104" spans="2:65" s="1" customFormat="1" ht="22.5" customHeight="1">
      <c r="B104" s="182"/>
      <c r="C104" s="183" t="s">
        <v>121</v>
      </c>
      <c r="D104" s="183" t="s">
        <v>189</v>
      </c>
      <c r="E104" s="184" t="s">
        <v>3029</v>
      </c>
      <c r="F104" s="185" t="s">
        <v>3030</v>
      </c>
      <c r="G104" s="186" t="s">
        <v>2359</v>
      </c>
      <c r="H104" s="187">
        <v>2</v>
      </c>
      <c r="I104" s="188"/>
      <c r="J104" s="189">
        <f t="shared" si="0"/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25" t="s">
        <v>194</v>
      </c>
      <c r="AT104" s="25" t="s">
        <v>189</v>
      </c>
      <c r="AU104" s="25" t="s">
        <v>24</v>
      </c>
      <c r="AY104" s="25" t="s">
        <v>187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25" t="s">
        <v>24</v>
      </c>
      <c r="BK104" s="194">
        <f t="shared" si="9"/>
        <v>0</v>
      </c>
      <c r="BL104" s="25" t="s">
        <v>194</v>
      </c>
      <c r="BM104" s="25" t="s">
        <v>3031</v>
      </c>
    </row>
    <row r="105" spans="2:65" s="1" customFormat="1" ht="22.5" customHeight="1">
      <c r="B105" s="182"/>
      <c r="C105" s="183" t="s">
        <v>11</v>
      </c>
      <c r="D105" s="183" t="s">
        <v>189</v>
      </c>
      <c r="E105" s="184" t="s">
        <v>3032</v>
      </c>
      <c r="F105" s="185" t="s">
        <v>3033</v>
      </c>
      <c r="G105" s="186" t="s">
        <v>2359</v>
      </c>
      <c r="H105" s="187">
        <v>1</v>
      </c>
      <c r="I105" s="188"/>
      <c r="J105" s="189">
        <f t="shared" si="0"/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25" t="s">
        <v>194</v>
      </c>
      <c r="AT105" s="25" t="s">
        <v>189</v>
      </c>
      <c r="AU105" s="25" t="s">
        <v>24</v>
      </c>
      <c r="AY105" s="25" t="s">
        <v>187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25" t="s">
        <v>24</v>
      </c>
      <c r="BK105" s="194">
        <f t="shared" si="9"/>
        <v>0</v>
      </c>
      <c r="BL105" s="25" t="s">
        <v>194</v>
      </c>
      <c r="BM105" s="25" t="s">
        <v>3034</v>
      </c>
    </row>
    <row r="106" spans="2:65" s="1" customFormat="1" ht="22.5" customHeight="1">
      <c r="B106" s="182"/>
      <c r="C106" s="183" t="s">
        <v>126</v>
      </c>
      <c r="D106" s="183" t="s">
        <v>189</v>
      </c>
      <c r="E106" s="184" t="s">
        <v>3035</v>
      </c>
      <c r="F106" s="185" t="s">
        <v>3036</v>
      </c>
      <c r="G106" s="186" t="s">
        <v>2359</v>
      </c>
      <c r="H106" s="187">
        <v>1</v>
      </c>
      <c r="I106" s="188"/>
      <c r="J106" s="189">
        <f t="shared" si="0"/>
        <v>0</v>
      </c>
      <c r="K106" s="185" t="s">
        <v>5</v>
      </c>
      <c r="L106" s="42"/>
      <c r="M106" s="190" t="s">
        <v>5</v>
      </c>
      <c r="N106" s="191" t="s">
        <v>44</v>
      </c>
      <c r="O106" s="43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25" t="s">
        <v>194</v>
      </c>
      <c r="AT106" s="25" t="s">
        <v>189</v>
      </c>
      <c r="AU106" s="25" t="s">
        <v>24</v>
      </c>
      <c r="AY106" s="25" t="s">
        <v>187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25" t="s">
        <v>24</v>
      </c>
      <c r="BK106" s="194">
        <f t="shared" si="9"/>
        <v>0</v>
      </c>
      <c r="BL106" s="25" t="s">
        <v>194</v>
      </c>
      <c r="BM106" s="25" t="s">
        <v>3037</v>
      </c>
    </row>
    <row r="107" spans="2:65" s="1" customFormat="1" ht="22.5" customHeight="1">
      <c r="B107" s="182"/>
      <c r="C107" s="183" t="s">
        <v>296</v>
      </c>
      <c r="D107" s="183" t="s">
        <v>189</v>
      </c>
      <c r="E107" s="184" t="s">
        <v>3038</v>
      </c>
      <c r="F107" s="185" t="s">
        <v>3039</v>
      </c>
      <c r="G107" s="186" t="s">
        <v>2359</v>
      </c>
      <c r="H107" s="187">
        <v>2</v>
      </c>
      <c r="I107" s="188"/>
      <c r="J107" s="189">
        <f t="shared" si="0"/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 t="shared" si="1"/>
        <v>0</v>
      </c>
      <c r="Q107" s="192">
        <v>0</v>
      </c>
      <c r="R107" s="192">
        <f t="shared" si="2"/>
        <v>0</v>
      </c>
      <c r="S107" s="192">
        <v>0</v>
      </c>
      <c r="T107" s="193">
        <f t="shared" si="3"/>
        <v>0</v>
      </c>
      <c r="AR107" s="25" t="s">
        <v>194</v>
      </c>
      <c r="AT107" s="25" t="s">
        <v>189</v>
      </c>
      <c r="AU107" s="25" t="s">
        <v>24</v>
      </c>
      <c r="AY107" s="25" t="s">
        <v>187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25" t="s">
        <v>24</v>
      </c>
      <c r="BK107" s="194">
        <f t="shared" si="9"/>
        <v>0</v>
      </c>
      <c r="BL107" s="25" t="s">
        <v>194</v>
      </c>
      <c r="BM107" s="25" t="s">
        <v>3040</v>
      </c>
    </row>
    <row r="108" spans="2:65" s="1" customFormat="1" ht="22.5" customHeight="1">
      <c r="B108" s="182"/>
      <c r="C108" s="183" t="s">
        <v>302</v>
      </c>
      <c r="D108" s="183" t="s">
        <v>189</v>
      </c>
      <c r="E108" s="184" t="s">
        <v>3041</v>
      </c>
      <c r="F108" s="185" t="s">
        <v>3042</v>
      </c>
      <c r="G108" s="186" t="s">
        <v>2359</v>
      </c>
      <c r="H108" s="187">
        <v>1</v>
      </c>
      <c r="I108" s="188"/>
      <c r="J108" s="189">
        <f t="shared" si="0"/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25" t="s">
        <v>194</v>
      </c>
      <c r="AT108" s="25" t="s">
        <v>189</v>
      </c>
      <c r="AU108" s="25" t="s">
        <v>24</v>
      </c>
      <c r="AY108" s="25" t="s">
        <v>187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25" t="s">
        <v>24</v>
      </c>
      <c r="BK108" s="194">
        <f t="shared" si="9"/>
        <v>0</v>
      </c>
      <c r="BL108" s="25" t="s">
        <v>194</v>
      </c>
      <c r="BM108" s="25" t="s">
        <v>3043</v>
      </c>
    </row>
    <row r="109" spans="2:65" s="1" customFormat="1" ht="22.5" customHeight="1">
      <c r="B109" s="182"/>
      <c r="C109" s="183" t="s">
        <v>309</v>
      </c>
      <c r="D109" s="183" t="s">
        <v>189</v>
      </c>
      <c r="E109" s="184" t="s">
        <v>3044</v>
      </c>
      <c r="F109" s="185" t="s">
        <v>3045</v>
      </c>
      <c r="G109" s="186" t="s">
        <v>2359</v>
      </c>
      <c r="H109" s="187">
        <v>1</v>
      </c>
      <c r="I109" s="188"/>
      <c r="J109" s="189">
        <f t="shared" si="0"/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 t="shared" si="1"/>
        <v>0</v>
      </c>
      <c r="Q109" s="192">
        <v>0</v>
      </c>
      <c r="R109" s="192">
        <f t="shared" si="2"/>
        <v>0</v>
      </c>
      <c r="S109" s="192">
        <v>0</v>
      </c>
      <c r="T109" s="193">
        <f t="shared" si="3"/>
        <v>0</v>
      </c>
      <c r="AR109" s="25" t="s">
        <v>194</v>
      </c>
      <c r="AT109" s="25" t="s">
        <v>189</v>
      </c>
      <c r="AU109" s="25" t="s">
        <v>24</v>
      </c>
      <c r="AY109" s="25" t="s">
        <v>187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25" t="s">
        <v>24</v>
      </c>
      <c r="BK109" s="194">
        <f t="shared" si="9"/>
        <v>0</v>
      </c>
      <c r="BL109" s="25" t="s">
        <v>194</v>
      </c>
      <c r="BM109" s="25" t="s">
        <v>3046</v>
      </c>
    </row>
    <row r="110" spans="2:65" s="1" customFormat="1" ht="22.5" customHeight="1">
      <c r="B110" s="182"/>
      <c r="C110" s="183" t="s">
        <v>317</v>
      </c>
      <c r="D110" s="183" t="s">
        <v>189</v>
      </c>
      <c r="E110" s="184" t="s">
        <v>3047</v>
      </c>
      <c r="F110" s="185" t="s">
        <v>3048</v>
      </c>
      <c r="G110" s="186" t="s">
        <v>2359</v>
      </c>
      <c r="H110" s="187">
        <v>1</v>
      </c>
      <c r="I110" s="188"/>
      <c r="J110" s="189">
        <f t="shared" si="0"/>
        <v>0</v>
      </c>
      <c r="K110" s="185" t="s">
        <v>5</v>
      </c>
      <c r="L110" s="42"/>
      <c r="M110" s="190" t="s">
        <v>5</v>
      </c>
      <c r="N110" s="191" t="s">
        <v>44</v>
      </c>
      <c r="O110" s="43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25" t="s">
        <v>194</v>
      </c>
      <c r="AT110" s="25" t="s">
        <v>189</v>
      </c>
      <c r="AU110" s="25" t="s">
        <v>24</v>
      </c>
      <c r="AY110" s="25" t="s">
        <v>187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25" t="s">
        <v>24</v>
      </c>
      <c r="BK110" s="194">
        <f t="shared" si="9"/>
        <v>0</v>
      </c>
      <c r="BL110" s="25" t="s">
        <v>194</v>
      </c>
      <c r="BM110" s="25" t="s">
        <v>3049</v>
      </c>
    </row>
    <row r="111" spans="2:65" s="1" customFormat="1" ht="22.5" customHeight="1">
      <c r="B111" s="182"/>
      <c r="C111" s="183" t="s">
        <v>10</v>
      </c>
      <c r="D111" s="183" t="s">
        <v>189</v>
      </c>
      <c r="E111" s="184" t="s">
        <v>3050</v>
      </c>
      <c r="F111" s="185" t="s">
        <v>3051</v>
      </c>
      <c r="G111" s="186" t="s">
        <v>305</v>
      </c>
      <c r="H111" s="187">
        <v>5</v>
      </c>
      <c r="I111" s="188"/>
      <c r="J111" s="189">
        <f t="shared" si="0"/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25" t="s">
        <v>194</v>
      </c>
      <c r="AT111" s="25" t="s">
        <v>189</v>
      </c>
      <c r="AU111" s="25" t="s">
        <v>24</v>
      </c>
      <c r="AY111" s="25" t="s">
        <v>187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25" t="s">
        <v>24</v>
      </c>
      <c r="BK111" s="194">
        <f t="shared" si="9"/>
        <v>0</v>
      </c>
      <c r="BL111" s="25" t="s">
        <v>194</v>
      </c>
      <c r="BM111" s="25" t="s">
        <v>3052</v>
      </c>
    </row>
    <row r="112" spans="2:65" s="1" customFormat="1" ht="22.5" customHeight="1">
      <c r="B112" s="182"/>
      <c r="C112" s="183" t="s">
        <v>329</v>
      </c>
      <c r="D112" s="183" t="s">
        <v>189</v>
      </c>
      <c r="E112" s="184" t="s">
        <v>3053</v>
      </c>
      <c r="F112" s="185" t="s">
        <v>3054</v>
      </c>
      <c r="G112" s="186" t="s">
        <v>305</v>
      </c>
      <c r="H112" s="187">
        <v>1</v>
      </c>
      <c r="I112" s="188"/>
      <c r="J112" s="189">
        <f t="shared" si="0"/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25" t="s">
        <v>194</v>
      </c>
      <c r="AT112" s="25" t="s">
        <v>189</v>
      </c>
      <c r="AU112" s="25" t="s">
        <v>24</v>
      </c>
      <c r="AY112" s="25" t="s">
        <v>187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25" t="s">
        <v>24</v>
      </c>
      <c r="BK112" s="194">
        <f t="shared" si="9"/>
        <v>0</v>
      </c>
      <c r="BL112" s="25" t="s">
        <v>194</v>
      </c>
      <c r="BM112" s="25" t="s">
        <v>3055</v>
      </c>
    </row>
    <row r="113" spans="2:65" s="1" customFormat="1" ht="22.5" customHeight="1">
      <c r="B113" s="182"/>
      <c r="C113" s="183" t="s">
        <v>337</v>
      </c>
      <c r="D113" s="183" t="s">
        <v>189</v>
      </c>
      <c r="E113" s="184" t="s">
        <v>3056</v>
      </c>
      <c r="F113" s="185" t="s">
        <v>3057</v>
      </c>
      <c r="G113" s="186" t="s">
        <v>305</v>
      </c>
      <c r="H113" s="187">
        <v>13</v>
      </c>
      <c r="I113" s="188"/>
      <c r="J113" s="189">
        <f t="shared" si="0"/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25" t="s">
        <v>194</v>
      </c>
      <c r="AT113" s="25" t="s">
        <v>189</v>
      </c>
      <c r="AU113" s="25" t="s">
        <v>24</v>
      </c>
      <c r="AY113" s="25" t="s">
        <v>187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25" t="s">
        <v>24</v>
      </c>
      <c r="BK113" s="194">
        <f t="shared" si="9"/>
        <v>0</v>
      </c>
      <c r="BL113" s="25" t="s">
        <v>194</v>
      </c>
      <c r="BM113" s="25" t="s">
        <v>3058</v>
      </c>
    </row>
    <row r="114" spans="2:65" s="1" customFormat="1" ht="22.5" customHeight="1">
      <c r="B114" s="182"/>
      <c r="C114" s="183" t="s">
        <v>344</v>
      </c>
      <c r="D114" s="183" t="s">
        <v>189</v>
      </c>
      <c r="E114" s="184" t="s">
        <v>3059</v>
      </c>
      <c r="F114" s="185" t="s">
        <v>3060</v>
      </c>
      <c r="G114" s="186" t="s">
        <v>305</v>
      </c>
      <c r="H114" s="187">
        <v>17</v>
      </c>
      <c r="I114" s="188"/>
      <c r="J114" s="189">
        <f t="shared" si="0"/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25" t="s">
        <v>194</v>
      </c>
      <c r="AT114" s="25" t="s">
        <v>189</v>
      </c>
      <c r="AU114" s="25" t="s">
        <v>24</v>
      </c>
      <c r="AY114" s="25" t="s">
        <v>187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25" t="s">
        <v>24</v>
      </c>
      <c r="BK114" s="194">
        <f t="shared" si="9"/>
        <v>0</v>
      </c>
      <c r="BL114" s="25" t="s">
        <v>194</v>
      </c>
      <c r="BM114" s="25" t="s">
        <v>3061</v>
      </c>
    </row>
    <row r="115" spans="2:65" s="1" customFormat="1" ht="22.5" customHeight="1">
      <c r="B115" s="182"/>
      <c r="C115" s="183" t="s">
        <v>308</v>
      </c>
      <c r="D115" s="183" t="s">
        <v>189</v>
      </c>
      <c r="E115" s="184" t="s">
        <v>3062</v>
      </c>
      <c r="F115" s="185" t="s">
        <v>3063</v>
      </c>
      <c r="G115" s="186" t="s">
        <v>305</v>
      </c>
      <c r="H115" s="187">
        <v>12</v>
      </c>
      <c r="I115" s="188"/>
      <c r="J115" s="189">
        <f t="shared" si="0"/>
        <v>0</v>
      </c>
      <c r="K115" s="185" t="s">
        <v>5</v>
      </c>
      <c r="L115" s="42"/>
      <c r="M115" s="190" t="s">
        <v>5</v>
      </c>
      <c r="N115" s="191" t="s">
        <v>44</v>
      </c>
      <c r="O115" s="43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25" t="s">
        <v>194</v>
      </c>
      <c r="AT115" s="25" t="s">
        <v>189</v>
      </c>
      <c r="AU115" s="25" t="s">
        <v>24</v>
      </c>
      <c r="AY115" s="25" t="s">
        <v>187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25" t="s">
        <v>24</v>
      </c>
      <c r="BK115" s="194">
        <f t="shared" si="9"/>
        <v>0</v>
      </c>
      <c r="BL115" s="25" t="s">
        <v>194</v>
      </c>
      <c r="BM115" s="25" t="s">
        <v>3064</v>
      </c>
    </row>
    <row r="116" spans="2:65" s="1" customFormat="1" ht="22.5" customHeight="1">
      <c r="B116" s="182"/>
      <c r="C116" s="183" t="s">
        <v>359</v>
      </c>
      <c r="D116" s="183" t="s">
        <v>189</v>
      </c>
      <c r="E116" s="184" t="s">
        <v>3065</v>
      </c>
      <c r="F116" s="185" t="s">
        <v>3066</v>
      </c>
      <c r="G116" s="186" t="s">
        <v>305</v>
      </c>
      <c r="H116" s="187">
        <v>8</v>
      </c>
      <c r="I116" s="188"/>
      <c r="J116" s="189">
        <f t="shared" si="0"/>
        <v>0</v>
      </c>
      <c r="K116" s="185" t="s">
        <v>5</v>
      </c>
      <c r="L116" s="42"/>
      <c r="M116" s="190" t="s">
        <v>5</v>
      </c>
      <c r="N116" s="191" t="s">
        <v>44</v>
      </c>
      <c r="O116" s="43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25" t="s">
        <v>194</v>
      </c>
      <c r="AT116" s="25" t="s">
        <v>189</v>
      </c>
      <c r="AU116" s="25" t="s">
        <v>24</v>
      </c>
      <c r="AY116" s="25" t="s">
        <v>187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25" t="s">
        <v>24</v>
      </c>
      <c r="BK116" s="194">
        <f t="shared" si="9"/>
        <v>0</v>
      </c>
      <c r="BL116" s="25" t="s">
        <v>194</v>
      </c>
      <c r="BM116" s="25" t="s">
        <v>3067</v>
      </c>
    </row>
    <row r="117" spans="2:65" s="1" customFormat="1" ht="22.5" customHeight="1">
      <c r="B117" s="182"/>
      <c r="C117" s="183" t="s">
        <v>365</v>
      </c>
      <c r="D117" s="183" t="s">
        <v>189</v>
      </c>
      <c r="E117" s="184" t="s">
        <v>3068</v>
      </c>
      <c r="F117" s="185" t="s">
        <v>3069</v>
      </c>
      <c r="G117" s="186" t="s">
        <v>305</v>
      </c>
      <c r="H117" s="187">
        <v>14</v>
      </c>
      <c r="I117" s="188"/>
      <c r="J117" s="189">
        <f t="shared" si="0"/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25" t="s">
        <v>194</v>
      </c>
      <c r="AT117" s="25" t="s">
        <v>189</v>
      </c>
      <c r="AU117" s="25" t="s">
        <v>24</v>
      </c>
      <c r="AY117" s="25" t="s">
        <v>187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25" t="s">
        <v>24</v>
      </c>
      <c r="BK117" s="194">
        <f t="shared" si="9"/>
        <v>0</v>
      </c>
      <c r="BL117" s="25" t="s">
        <v>194</v>
      </c>
      <c r="BM117" s="25" t="s">
        <v>3070</v>
      </c>
    </row>
    <row r="118" spans="2:65" s="1" customFormat="1" ht="22.5" customHeight="1">
      <c r="B118" s="182"/>
      <c r="C118" s="183" t="s">
        <v>372</v>
      </c>
      <c r="D118" s="183" t="s">
        <v>189</v>
      </c>
      <c r="E118" s="184" t="s">
        <v>3071</v>
      </c>
      <c r="F118" s="185" t="s">
        <v>3072</v>
      </c>
      <c r="G118" s="186" t="s">
        <v>305</v>
      </c>
      <c r="H118" s="187">
        <v>9</v>
      </c>
      <c r="I118" s="188"/>
      <c r="J118" s="189">
        <f t="shared" si="0"/>
        <v>0</v>
      </c>
      <c r="K118" s="185" t="s">
        <v>5</v>
      </c>
      <c r="L118" s="42"/>
      <c r="M118" s="190" t="s">
        <v>5</v>
      </c>
      <c r="N118" s="191" t="s">
        <v>44</v>
      </c>
      <c r="O118" s="43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25" t="s">
        <v>194</v>
      </c>
      <c r="AT118" s="25" t="s">
        <v>189</v>
      </c>
      <c r="AU118" s="25" t="s">
        <v>24</v>
      </c>
      <c r="AY118" s="25" t="s">
        <v>187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25" t="s">
        <v>24</v>
      </c>
      <c r="BK118" s="194">
        <f t="shared" si="9"/>
        <v>0</v>
      </c>
      <c r="BL118" s="25" t="s">
        <v>194</v>
      </c>
      <c r="BM118" s="25" t="s">
        <v>3073</v>
      </c>
    </row>
    <row r="119" spans="2:65" s="1" customFormat="1" ht="22.5" customHeight="1">
      <c r="B119" s="182"/>
      <c r="C119" s="183" t="s">
        <v>379</v>
      </c>
      <c r="D119" s="183" t="s">
        <v>189</v>
      </c>
      <c r="E119" s="184" t="s">
        <v>3074</v>
      </c>
      <c r="F119" s="185" t="s">
        <v>3075</v>
      </c>
      <c r="G119" s="186" t="s">
        <v>277</v>
      </c>
      <c r="H119" s="187">
        <v>80</v>
      </c>
      <c r="I119" s="188"/>
      <c r="J119" s="189">
        <f t="shared" si="0"/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25" t="s">
        <v>194</v>
      </c>
      <c r="AT119" s="25" t="s">
        <v>189</v>
      </c>
      <c r="AU119" s="25" t="s">
        <v>24</v>
      </c>
      <c r="AY119" s="25" t="s">
        <v>187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25" t="s">
        <v>24</v>
      </c>
      <c r="BK119" s="194">
        <f t="shared" si="9"/>
        <v>0</v>
      </c>
      <c r="BL119" s="25" t="s">
        <v>194</v>
      </c>
      <c r="BM119" s="25" t="s">
        <v>3076</v>
      </c>
    </row>
    <row r="120" spans="2:65" s="1" customFormat="1" ht="22.5" customHeight="1">
      <c r="B120" s="182"/>
      <c r="C120" s="183" t="s">
        <v>384</v>
      </c>
      <c r="D120" s="183" t="s">
        <v>189</v>
      </c>
      <c r="E120" s="184" t="s">
        <v>3077</v>
      </c>
      <c r="F120" s="185" t="s">
        <v>3078</v>
      </c>
      <c r="G120" s="186" t="s">
        <v>277</v>
      </c>
      <c r="H120" s="187">
        <v>25</v>
      </c>
      <c r="I120" s="188"/>
      <c r="J120" s="189">
        <f t="shared" si="0"/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25" t="s">
        <v>194</v>
      </c>
      <c r="AT120" s="25" t="s">
        <v>189</v>
      </c>
      <c r="AU120" s="25" t="s">
        <v>24</v>
      </c>
      <c r="AY120" s="25" t="s">
        <v>187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25" t="s">
        <v>24</v>
      </c>
      <c r="BK120" s="194">
        <f t="shared" si="9"/>
        <v>0</v>
      </c>
      <c r="BL120" s="25" t="s">
        <v>194</v>
      </c>
      <c r="BM120" s="25" t="s">
        <v>3079</v>
      </c>
    </row>
    <row r="121" spans="2:65" s="11" customFormat="1" ht="37.35" customHeight="1">
      <c r="B121" s="168"/>
      <c r="D121" s="179" t="s">
        <v>72</v>
      </c>
      <c r="E121" s="256" t="s">
        <v>3080</v>
      </c>
      <c r="F121" s="256" t="s">
        <v>3081</v>
      </c>
      <c r="I121" s="171"/>
      <c r="J121" s="257">
        <f>BK121</f>
        <v>0</v>
      </c>
      <c r="L121" s="168"/>
      <c r="M121" s="173"/>
      <c r="N121" s="174"/>
      <c r="O121" s="174"/>
      <c r="P121" s="175">
        <f>SUM(P122:P126)</f>
        <v>0</v>
      </c>
      <c r="Q121" s="174"/>
      <c r="R121" s="175">
        <f>SUM(R122:R126)</f>
        <v>0</v>
      </c>
      <c r="S121" s="174"/>
      <c r="T121" s="176">
        <f>SUM(T122:T126)</f>
        <v>0</v>
      </c>
      <c r="AR121" s="169" t="s">
        <v>24</v>
      </c>
      <c r="AT121" s="177" t="s">
        <v>72</v>
      </c>
      <c r="AU121" s="177" t="s">
        <v>73</v>
      </c>
      <c r="AY121" s="169" t="s">
        <v>187</v>
      </c>
      <c r="BK121" s="178">
        <f>SUM(BK122:BK126)</f>
        <v>0</v>
      </c>
    </row>
    <row r="122" spans="2:65" s="1" customFormat="1" ht="57" customHeight="1">
      <c r="B122" s="182"/>
      <c r="C122" s="183" t="s">
        <v>390</v>
      </c>
      <c r="D122" s="183" t="s">
        <v>189</v>
      </c>
      <c r="E122" s="184" t="s">
        <v>3082</v>
      </c>
      <c r="F122" s="185" t="s">
        <v>3083</v>
      </c>
      <c r="G122" s="186" t="s">
        <v>2359</v>
      </c>
      <c r="H122" s="187">
        <v>2</v>
      </c>
      <c r="I122" s="188"/>
      <c r="J122" s="189">
        <f>ROUND(I122*H122,2)</f>
        <v>0</v>
      </c>
      <c r="K122" s="185" t="s">
        <v>5</v>
      </c>
      <c r="L122" s="42"/>
      <c r="M122" s="190" t="s">
        <v>5</v>
      </c>
      <c r="N122" s="191" t="s">
        <v>44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194</v>
      </c>
      <c r="AT122" s="25" t="s">
        <v>189</v>
      </c>
      <c r="AU122" s="25" t="s">
        <v>24</v>
      </c>
      <c r="AY122" s="25" t="s">
        <v>187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24</v>
      </c>
      <c r="BK122" s="194">
        <f>ROUND(I122*H122,2)</f>
        <v>0</v>
      </c>
      <c r="BL122" s="25" t="s">
        <v>194</v>
      </c>
      <c r="BM122" s="25" t="s">
        <v>3084</v>
      </c>
    </row>
    <row r="123" spans="2:65" s="1" customFormat="1" ht="22.5" customHeight="1">
      <c r="B123" s="182"/>
      <c r="C123" s="183" t="s">
        <v>395</v>
      </c>
      <c r="D123" s="183" t="s">
        <v>189</v>
      </c>
      <c r="E123" s="184" t="s">
        <v>3085</v>
      </c>
      <c r="F123" s="185" t="s">
        <v>3086</v>
      </c>
      <c r="G123" s="186" t="s">
        <v>2359</v>
      </c>
      <c r="H123" s="187">
        <v>1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24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3087</v>
      </c>
    </row>
    <row r="124" spans="2:65" s="1" customFormat="1" ht="31.5" customHeight="1">
      <c r="B124" s="182"/>
      <c r="C124" s="183" t="s">
        <v>402</v>
      </c>
      <c r="D124" s="183" t="s">
        <v>189</v>
      </c>
      <c r="E124" s="184" t="s">
        <v>3088</v>
      </c>
      <c r="F124" s="185" t="s">
        <v>3089</v>
      </c>
      <c r="G124" s="186" t="s">
        <v>3090</v>
      </c>
      <c r="H124" s="187">
        <v>3</v>
      </c>
      <c r="I124" s="188"/>
      <c r="J124" s="189">
        <f>ROUND(I124*H124,2)</f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5" t="s">
        <v>194</v>
      </c>
      <c r="AT124" s="25" t="s">
        <v>189</v>
      </c>
      <c r="AU124" s="25" t="s">
        <v>24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194</v>
      </c>
      <c r="BM124" s="25" t="s">
        <v>3091</v>
      </c>
    </row>
    <row r="125" spans="2:65" s="1" customFormat="1" ht="31.5" customHeight="1">
      <c r="B125" s="182"/>
      <c r="C125" s="183" t="s">
        <v>407</v>
      </c>
      <c r="D125" s="183" t="s">
        <v>189</v>
      </c>
      <c r="E125" s="184" t="s">
        <v>3092</v>
      </c>
      <c r="F125" s="185" t="s">
        <v>3093</v>
      </c>
      <c r="G125" s="186" t="s">
        <v>3090</v>
      </c>
      <c r="H125" s="187">
        <v>7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24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3094</v>
      </c>
    </row>
    <row r="126" spans="2:65" s="1" customFormat="1" ht="22.5" customHeight="1">
      <c r="B126" s="182"/>
      <c r="C126" s="183" t="s">
        <v>413</v>
      </c>
      <c r="D126" s="183" t="s">
        <v>189</v>
      </c>
      <c r="E126" s="184" t="s">
        <v>3095</v>
      </c>
      <c r="F126" s="185" t="s">
        <v>3096</v>
      </c>
      <c r="G126" s="186" t="s">
        <v>2359</v>
      </c>
      <c r="H126" s="187">
        <v>4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24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3097</v>
      </c>
    </row>
    <row r="127" spans="2:65" s="11" customFormat="1" ht="37.35" customHeight="1">
      <c r="B127" s="168"/>
      <c r="D127" s="169" t="s">
        <v>72</v>
      </c>
      <c r="E127" s="170" t="s">
        <v>3098</v>
      </c>
      <c r="F127" s="170" t="s">
        <v>5</v>
      </c>
      <c r="I127" s="171"/>
      <c r="J127" s="172">
        <f>BK127</f>
        <v>0</v>
      </c>
      <c r="L127" s="168"/>
      <c r="M127" s="173"/>
      <c r="N127" s="174"/>
      <c r="O127" s="174"/>
      <c r="P127" s="175">
        <v>0</v>
      </c>
      <c r="Q127" s="174"/>
      <c r="R127" s="175">
        <v>0</v>
      </c>
      <c r="S127" s="174"/>
      <c r="T127" s="176">
        <v>0</v>
      </c>
      <c r="AR127" s="169" t="s">
        <v>24</v>
      </c>
      <c r="AT127" s="177" t="s">
        <v>72</v>
      </c>
      <c r="AU127" s="177" t="s">
        <v>73</v>
      </c>
      <c r="AY127" s="169" t="s">
        <v>187</v>
      </c>
      <c r="BK127" s="178">
        <v>0</v>
      </c>
    </row>
    <row r="128" spans="2:65" s="11" customFormat="1" ht="24.95" customHeight="1">
      <c r="B128" s="168"/>
      <c r="D128" s="179" t="s">
        <v>72</v>
      </c>
      <c r="E128" s="256" t="s">
        <v>3099</v>
      </c>
      <c r="F128" s="256" t="s">
        <v>3100</v>
      </c>
      <c r="I128" s="171"/>
      <c r="J128" s="257">
        <f>BK128</f>
        <v>0</v>
      </c>
      <c r="L128" s="168"/>
      <c r="M128" s="173"/>
      <c r="N128" s="174"/>
      <c r="O128" s="174"/>
      <c r="P128" s="175">
        <f>SUM(P129:P133)</f>
        <v>0</v>
      </c>
      <c r="Q128" s="174"/>
      <c r="R128" s="175">
        <f>SUM(R129:R133)</f>
        <v>0</v>
      </c>
      <c r="S128" s="174"/>
      <c r="T128" s="176">
        <f>SUM(T129:T133)</f>
        <v>0</v>
      </c>
      <c r="AR128" s="169" t="s">
        <v>24</v>
      </c>
      <c r="AT128" s="177" t="s">
        <v>72</v>
      </c>
      <c r="AU128" s="177" t="s">
        <v>73</v>
      </c>
      <c r="AY128" s="169" t="s">
        <v>187</v>
      </c>
      <c r="BK128" s="178">
        <f>SUM(BK129:BK133)</f>
        <v>0</v>
      </c>
    </row>
    <row r="129" spans="2:65" s="1" customFormat="1" ht="57" customHeight="1">
      <c r="B129" s="182"/>
      <c r="C129" s="183" t="s">
        <v>420</v>
      </c>
      <c r="D129" s="183" t="s">
        <v>189</v>
      </c>
      <c r="E129" s="184" t="s">
        <v>3101</v>
      </c>
      <c r="F129" s="185" t="s">
        <v>3083</v>
      </c>
      <c r="G129" s="186" t="s">
        <v>2359</v>
      </c>
      <c r="H129" s="187">
        <v>4</v>
      </c>
      <c r="I129" s="188"/>
      <c r="J129" s="189">
        <f>ROUND(I129*H129,2)</f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194</v>
      </c>
      <c r="AT129" s="25" t="s">
        <v>189</v>
      </c>
      <c r="AU129" s="25" t="s">
        <v>24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194</v>
      </c>
      <c r="BM129" s="25" t="s">
        <v>3102</v>
      </c>
    </row>
    <row r="130" spans="2:65" s="1" customFormat="1" ht="31.5" customHeight="1">
      <c r="B130" s="182"/>
      <c r="C130" s="183" t="s">
        <v>425</v>
      </c>
      <c r="D130" s="183" t="s">
        <v>189</v>
      </c>
      <c r="E130" s="184" t="s">
        <v>3088</v>
      </c>
      <c r="F130" s="185" t="s">
        <v>3089</v>
      </c>
      <c r="G130" s="186" t="s">
        <v>3090</v>
      </c>
      <c r="H130" s="187">
        <v>1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24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3103</v>
      </c>
    </row>
    <row r="131" spans="2:65" s="1" customFormat="1" ht="31.5" customHeight="1">
      <c r="B131" s="182"/>
      <c r="C131" s="183" t="s">
        <v>437</v>
      </c>
      <c r="D131" s="183" t="s">
        <v>189</v>
      </c>
      <c r="E131" s="184" t="s">
        <v>3104</v>
      </c>
      <c r="F131" s="185" t="s">
        <v>3105</v>
      </c>
      <c r="G131" s="186" t="s">
        <v>3090</v>
      </c>
      <c r="H131" s="187">
        <v>8</v>
      </c>
      <c r="I131" s="188"/>
      <c r="J131" s="189">
        <f>ROUND(I131*H131,2)</f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194</v>
      </c>
      <c r="AT131" s="25" t="s">
        <v>189</v>
      </c>
      <c r="AU131" s="25" t="s">
        <v>24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194</v>
      </c>
      <c r="BM131" s="25" t="s">
        <v>3106</v>
      </c>
    </row>
    <row r="132" spans="2:65" s="1" customFormat="1" ht="22.5" customHeight="1">
      <c r="B132" s="182"/>
      <c r="C132" s="183" t="s">
        <v>469</v>
      </c>
      <c r="D132" s="183" t="s">
        <v>189</v>
      </c>
      <c r="E132" s="184" t="s">
        <v>3095</v>
      </c>
      <c r="F132" s="185" t="s">
        <v>3096</v>
      </c>
      <c r="G132" s="186" t="s">
        <v>2359</v>
      </c>
      <c r="H132" s="187">
        <v>1</v>
      </c>
      <c r="I132" s="188"/>
      <c r="J132" s="189">
        <f>ROUND(I132*H132,2)</f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194</v>
      </c>
      <c r="AT132" s="25" t="s">
        <v>189</v>
      </c>
      <c r="AU132" s="25" t="s">
        <v>24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3107</v>
      </c>
    </row>
    <row r="133" spans="2:65" s="1" customFormat="1" ht="22.5" customHeight="1">
      <c r="B133" s="182"/>
      <c r="C133" s="183" t="s">
        <v>474</v>
      </c>
      <c r="D133" s="183" t="s">
        <v>189</v>
      </c>
      <c r="E133" s="184" t="s">
        <v>3108</v>
      </c>
      <c r="F133" s="185" t="s">
        <v>3109</v>
      </c>
      <c r="G133" s="186" t="s">
        <v>277</v>
      </c>
      <c r="H133" s="187">
        <v>5</v>
      </c>
      <c r="I133" s="188"/>
      <c r="J133" s="189">
        <f>ROUND(I133*H133,2)</f>
        <v>0</v>
      </c>
      <c r="K133" s="185" t="s">
        <v>5</v>
      </c>
      <c r="L133" s="42"/>
      <c r="M133" s="190" t="s">
        <v>5</v>
      </c>
      <c r="N133" s="191" t="s">
        <v>44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194</v>
      </c>
      <c r="AT133" s="25" t="s">
        <v>189</v>
      </c>
      <c r="AU133" s="25" t="s">
        <v>24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194</v>
      </c>
      <c r="BM133" s="25" t="s">
        <v>3110</v>
      </c>
    </row>
    <row r="134" spans="2:65" s="11" customFormat="1" ht="37.35" customHeight="1">
      <c r="B134" s="168"/>
      <c r="D134" s="179" t="s">
        <v>72</v>
      </c>
      <c r="E134" s="256" t="s">
        <v>3111</v>
      </c>
      <c r="F134" s="256" t="s">
        <v>3112</v>
      </c>
      <c r="I134" s="171"/>
      <c r="J134" s="257">
        <f>BK134</f>
        <v>0</v>
      </c>
      <c r="L134" s="168"/>
      <c r="M134" s="173"/>
      <c r="N134" s="174"/>
      <c r="O134" s="174"/>
      <c r="P134" s="175">
        <f>SUM(P135:P141)</f>
        <v>0</v>
      </c>
      <c r="Q134" s="174"/>
      <c r="R134" s="175">
        <f>SUM(R135:R141)</f>
        <v>0</v>
      </c>
      <c r="S134" s="174"/>
      <c r="T134" s="176">
        <f>SUM(T135:T141)</f>
        <v>0</v>
      </c>
      <c r="AR134" s="169" t="s">
        <v>24</v>
      </c>
      <c r="AT134" s="177" t="s">
        <v>72</v>
      </c>
      <c r="AU134" s="177" t="s">
        <v>73</v>
      </c>
      <c r="AY134" s="169" t="s">
        <v>187</v>
      </c>
      <c r="BK134" s="178">
        <f>SUM(BK135:BK141)</f>
        <v>0</v>
      </c>
    </row>
    <row r="135" spans="2:65" s="1" customFormat="1" ht="57" customHeight="1">
      <c r="B135" s="182"/>
      <c r="C135" s="183" t="s">
        <v>488</v>
      </c>
      <c r="D135" s="183" t="s">
        <v>189</v>
      </c>
      <c r="E135" s="184" t="s">
        <v>3113</v>
      </c>
      <c r="F135" s="185" t="s">
        <v>3083</v>
      </c>
      <c r="G135" s="186" t="s">
        <v>2359</v>
      </c>
      <c r="H135" s="187">
        <v>6</v>
      </c>
      <c r="I135" s="188"/>
      <c r="J135" s="189">
        <f t="shared" ref="J135:J141" si="10"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 t="shared" ref="P135:P141" si="11">O135*H135</f>
        <v>0</v>
      </c>
      <c r="Q135" s="192">
        <v>0</v>
      </c>
      <c r="R135" s="192">
        <f t="shared" ref="R135:R141" si="12">Q135*H135</f>
        <v>0</v>
      </c>
      <c r="S135" s="192">
        <v>0</v>
      </c>
      <c r="T135" s="193">
        <f t="shared" ref="T135:T141" si="13">S135*H135</f>
        <v>0</v>
      </c>
      <c r="AR135" s="25" t="s">
        <v>194</v>
      </c>
      <c r="AT135" s="25" t="s">
        <v>189</v>
      </c>
      <c r="AU135" s="25" t="s">
        <v>24</v>
      </c>
      <c r="AY135" s="25" t="s">
        <v>187</v>
      </c>
      <c r="BE135" s="194">
        <f t="shared" ref="BE135:BE141" si="14">IF(N135="základní",J135,0)</f>
        <v>0</v>
      </c>
      <c r="BF135" s="194">
        <f t="shared" ref="BF135:BF141" si="15">IF(N135="snížená",J135,0)</f>
        <v>0</v>
      </c>
      <c r="BG135" s="194">
        <f t="shared" ref="BG135:BG141" si="16">IF(N135="zákl. přenesená",J135,0)</f>
        <v>0</v>
      </c>
      <c r="BH135" s="194">
        <f t="shared" ref="BH135:BH141" si="17">IF(N135="sníž. přenesená",J135,0)</f>
        <v>0</v>
      </c>
      <c r="BI135" s="194">
        <f t="shared" ref="BI135:BI141" si="18">IF(N135="nulová",J135,0)</f>
        <v>0</v>
      </c>
      <c r="BJ135" s="25" t="s">
        <v>24</v>
      </c>
      <c r="BK135" s="194">
        <f t="shared" ref="BK135:BK141" si="19">ROUND(I135*H135,2)</f>
        <v>0</v>
      </c>
      <c r="BL135" s="25" t="s">
        <v>194</v>
      </c>
      <c r="BM135" s="25" t="s">
        <v>3114</v>
      </c>
    </row>
    <row r="136" spans="2:65" s="1" customFormat="1" ht="22.5" customHeight="1">
      <c r="B136" s="182"/>
      <c r="C136" s="183" t="s">
        <v>494</v>
      </c>
      <c r="D136" s="183" t="s">
        <v>189</v>
      </c>
      <c r="E136" s="184" t="s">
        <v>3115</v>
      </c>
      <c r="F136" s="185" t="s">
        <v>3116</v>
      </c>
      <c r="G136" s="186" t="s">
        <v>2359</v>
      </c>
      <c r="H136" s="187">
        <v>1</v>
      </c>
      <c r="I136" s="188"/>
      <c r="J136" s="189">
        <f t="shared" si="10"/>
        <v>0</v>
      </c>
      <c r="K136" s="185" t="s">
        <v>5</v>
      </c>
      <c r="L136" s="42"/>
      <c r="M136" s="190" t="s">
        <v>5</v>
      </c>
      <c r="N136" s="191" t="s">
        <v>44</v>
      </c>
      <c r="O136" s="43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25" t="s">
        <v>194</v>
      </c>
      <c r="AT136" s="25" t="s">
        <v>189</v>
      </c>
      <c r="AU136" s="25" t="s">
        <v>24</v>
      </c>
      <c r="AY136" s="25" t="s">
        <v>187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25" t="s">
        <v>24</v>
      </c>
      <c r="BK136" s="194">
        <f t="shared" si="19"/>
        <v>0</v>
      </c>
      <c r="BL136" s="25" t="s">
        <v>194</v>
      </c>
      <c r="BM136" s="25" t="s">
        <v>3117</v>
      </c>
    </row>
    <row r="137" spans="2:65" s="1" customFormat="1" ht="31.5" customHeight="1">
      <c r="B137" s="182"/>
      <c r="C137" s="183" t="s">
        <v>500</v>
      </c>
      <c r="D137" s="183" t="s">
        <v>189</v>
      </c>
      <c r="E137" s="184" t="s">
        <v>3088</v>
      </c>
      <c r="F137" s="185" t="s">
        <v>3089</v>
      </c>
      <c r="G137" s="186" t="s">
        <v>3090</v>
      </c>
      <c r="H137" s="187">
        <v>7</v>
      </c>
      <c r="I137" s="188"/>
      <c r="J137" s="189">
        <f t="shared" si="10"/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25" t="s">
        <v>194</v>
      </c>
      <c r="AT137" s="25" t="s">
        <v>189</v>
      </c>
      <c r="AU137" s="25" t="s">
        <v>24</v>
      </c>
      <c r="AY137" s="25" t="s">
        <v>187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25" t="s">
        <v>24</v>
      </c>
      <c r="BK137" s="194">
        <f t="shared" si="19"/>
        <v>0</v>
      </c>
      <c r="BL137" s="25" t="s">
        <v>194</v>
      </c>
      <c r="BM137" s="25" t="s">
        <v>3118</v>
      </c>
    </row>
    <row r="138" spans="2:65" s="1" customFormat="1" ht="31.5" customHeight="1">
      <c r="B138" s="182"/>
      <c r="C138" s="183" t="s">
        <v>505</v>
      </c>
      <c r="D138" s="183" t="s">
        <v>189</v>
      </c>
      <c r="E138" s="184" t="s">
        <v>3092</v>
      </c>
      <c r="F138" s="185" t="s">
        <v>3093</v>
      </c>
      <c r="G138" s="186" t="s">
        <v>3090</v>
      </c>
      <c r="H138" s="187">
        <v>4</v>
      </c>
      <c r="I138" s="188"/>
      <c r="J138" s="189">
        <f t="shared" si="10"/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 t="shared" si="11"/>
        <v>0</v>
      </c>
      <c r="Q138" s="192">
        <v>0</v>
      </c>
      <c r="R138" s="192">
        <f t="shared" si="12"/>
        <v>0</v>
      </c>
      <c r="S138" s="192">
        <v>0</v>
      </c>
      <c r="T138" s="193">
        <f t="shared" si="13"/>
        <v>0</v>
      </c>
      <c r="AR138" s="25" t="s">
        <v>194</v>
      </c>
      <c r="AT138" s="25" t="s">
        <v>189</v>
      </c>
      <c r="AU138" s="25" t="s">
        <v>24</v>
      </c>
      <c r="AY138" s="25" t="s">
        <v>187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25" t="s">
        <v>24</v>
      </c>
      <c r="BK138" s="194">
        <f t="shared" si="19"/>
        <v>0</v>
      </c>
      <c r="BL138" s="25" t="s">
        <v>194</v>
      </c>
      <c r="BM138" s="25" t="s">
        <v>3119</v>
      </c>
    </row>
    <row r="139" spans="2:65" s="1" customFormat="1" ht="31.5" customHeight="1">
      <c r="B139" s="182"/>
      <c r="C139" s="183" t="s">
        <v>512</v>
      </c>
      <c r="D139" s="183" t="s">
        <v>189</v>
      </c>
      <c r="E139" s="184" t="s">
        <v>3120</v>
      </c>
      <c r="F139" s="185" t="s">
        <v>3121</v>
      </c>
      <c r="G139" s="186" t="s">
        <v>3090</v>
      </c>
      <c r="H139" s="187">
        <v>4</v>
      </c>
      <c r="I139" s="188"/>
      <c r="J139" s="189">
        <f t="shared" si="10"/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25" t="s">
        <v>194</v>
      </c>
      <c r="AT139" s="25" t="s">
        <v>189</v>
      </c>
      <c r="AU139" s="25" t="s">
        <v>24</v>
      </c>
      <c r="AY139" s="25" t="s">
        <v>187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25" t="s">
        <v>24</v>
      </c>
      <c r="BK139" s="194">
        <f t="shared" si="19"/>
        <v>0</v>
      </c>
      <c r="BL139" s="25" t="s">
        <v>194</v>
      </c>
      <c r="BM139" s="25" t="s">
        <v>3122</v>
      </c>
    </row>
    <row r="140" spans="2:65" s="1" customFormat="1" ht="22.5" customHeight="1">
      <c r="B140" s="182"/>
      <c r="C140" s="183" t="s">
        <v>524</v>
      </c>
      <c r="D140" s="183" t="s">
        <v>189</v>
      </c>
      <c r="E140" s="184" t="s">
        <v>3095</v>
      </c>
      <c r="F140" s="185" t="s">
        <v>3096</v>
      </c>
      <c r="G140" s="186" t="s">
        <v>2359</v>
      </c>
      <c r="H140" s="187">
        <v>6</v>
      </c>
      <c r="I140" s="188"/>
      <c r="J140" s="189">
        <f t="shared" si="10"/>
        <v>0</v>
      </c>
      <c r="K140" s="185" t="s">
        <v>5</v>
      </c>
      <c r="L140" s="42"/>
      <c r="M140" s="190" t="s">
        <v>5</v>
      </c>
      <c r="N140" s="191" t="s">
        <v>44</v>
      </c>
      <c r="O140" s="43"/>
      <c r="P140" s="192">
        <f t="shared" si="11"/>
        <v>0</v>
      </c>
      <c r="Q140" s="192">
        <v>0</v>
      </c>
      <c r="R140" s="192">
        <f t="shared" si="12"/>
        <v>0</v>
      </c>
      <c r="S140" s="192">
        <v>0</v>
      </c>
      <c r="T140" s="193">
        <f t="shared" si="13"/>
        <v>0</v>
      </c>
      <c r="AR140" s="25" t="s">
        <v>194</v>
      </c>
      <c r="AT140" s="25" t="s">
        <v>189</v>
      </c>
      <c r="AU140" s="25" t="s">
        <v>24</v>
      </c>
      <c r="AY140" s="25" t="s">
        <v>187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25" t="s">
        <v>24</v>
      </c>
      <c r="BK140" s="194">
        <f t="shared" si="19"/>
        <v>0</v>
      </c>
      <c r="BL140" s="25" t="s">
        <v>194</v>
      </c>
      <c r="BM140" s="25" t="s">
        <v>3123</v>
      </c>
    </row>
    <row r="141" spans="2:65" s="1" customFormat="1" ht="31.5" customHeight="1">
      <c r="B141" s="182"/>
      <c r="C141" s="183" t="s">
        <v>530</v>
      </c>
      <c r="D141" s="183" t="s">
        <v>189</v>
      </c>
      <c r="E141" s="184" t="s">
        <v>3124</v>
      </c>
      <c r="F141" s="185" t="s">
        <v>3125</v>
      </c>
      <c r="G141" s="186" t="s">
        <v>277</v>
      </c>
      <c r="H141" s="187">
        <v>7</v>
      </c>
      <c r="I141" s="188"/>
      <c r="J141" s="189">
        <f t="shared" si="10"/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 t="shared" si="11"/>
        <v>0</v>
      </c>
      <c r="Q141" s="192">
        <v>0</v>
      </c>
      <c r="R141" s="192">
        <f t="shared" si="12"/>
        <v>0</v>
      </c>
      <c r="S141" s="192">
        <v>0</v>
      </c>
      <c r="T141" s="193">
        <f t="shared" si="13"/>
        <v>0</v>
      </c>
      <c r="AR141" s="25" t="s">
        <v>194</v>
      </c>
      <c r="AT141" s="25" t="s">
        <v>189</v>
      </c>
      <c r="AU141" s="25" t="s">
        <v>24</v>
      </c>
      <c r="AY141" s="25" t="s">
        <v>187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25" t="s">
        <v>24</v>
      </c>
      <c r="BK141" s="194">
        <f t="shared" si="19"/>
        <v>0</v>
      </c>
      <c r="BL141" s="25" t="s">
        <v>194</v>
      </c>
      <c r="BM141" s="25" t="s">
        <v>3126</v>
      </c>
    </row>
    <row r="142" spans="2:65" s="11" customFormat="1" ht="37.35" customHeight="1">
      <c r="B142" s="168"/>
      <c r="D142" s="179" t="s">
        <v>72</v>
      </c>
      <c r="E142" s="256" t="s">
        <v>3127</v>
      </c>
      <c r="F142" s="256" t="s">
        <v>3128</v>
      </c>
      <c r="I142" s="171"/>
      <c r="J142" s="257">
        <f>BK142</f>
        <v>0</v>
      </c>
      <c r="L142" s="168"/>
      <c r="M142" s="173"/>
      <c r="N142" s="174"/>
      <c r="O142" s="174"/>
      <c r="P142" s="175">
        <f>SUM(P143:P154)</f>
        <v>0</v>
      </c>
      <c r="Q142" s="174"/>
      <c r="R142" s="175">
        <f>SUM(R143:R154)</f>
        <v>0</v>
      </c>
      <c r="S142" s="174"/>
      <c r="T142" s="176">
        <f>SUM(T143:T154)</f>
        <v>0</v>
      </c>
      <c r="AR142" s="169" t="s">
        <v>24</v>
      </c>
      <c r="AT142" s="177" t="s">
        <v>72</v>
      </c>
      <c r="AU142" s="177" t="s">
        <v>73</v>
      </c>
      <c r="AY142" s="169" t="s">
        <v>187</v>
      </c>
      <c r="BK142" s="178">
        <f>SUM(BK143:BK154)</f>
        <v>0</v>
      </c>
    </row>
    <row r="143" spans="2:65" s="1" customFormat="1" ht="31.5" customHeight="1">
      <c r="B143" s="182"/>
      <c r="C143" s="183" t="s">
        <v>537</v>
      </c>
      <c r="D143" s="183" t="s">
        <v>189</v>
      </c>
      <c r="E143" s="184" t="s">
        <v>3129</v>
      </c>
      <c r="F143" s="185" t="s">
        <v>3130</v>
      </c>
      <c r="G143" s="186" t="s">
        <v>2359</v>
      </c>
      <c r="H143" s="187">
        <v>1</v>
      </c>
      <c r="I143" s="188"/>
      <c r="J143" s="189">
        <f t="shared" ref="J143:J154" si="20"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 t="shared" ref="P143:P154" si="21">O143*H143</f>
        <v>0</v>
      </c>
      <c r="Q143" s="192">
        <v>0</v>
      </c>
      <c r="R143" s="192">
        <f t="shared" ref="R143:R154" si="22">Q143*H143</f>
        <v>0</v>
      </c>
      <c r="S143" s="192">
        <v>0</v>
      </c>
      <c r="T143" s="193">
        <f t="shared" ref="T143:T154" si="23">S143*H143</f>
        <v>0</v>
      </c>
      <c r="AR143" s="25" t="s">
        <v>194</v>
      </c>
      <c r="AT143" s="25" t="s">
        <v>189</v>
      </c>
      <c r="AU143" s="25" t="s">
        <v>24</v>
      </c>
      <c r="AY143" s="25" t="s">
        <v>187</v>
      </c>
      <c r="BE143" s="194">
        <f t="shared" ref="BE143:BE154" si="24">IF(N143="základní",J143,0)</f>
        <v>0</v>
      </c>
      <c r="BF143" s="194">
        <f t="shared" ref="BF143:BF154" si="25">IF(N143="snížená",J143,0)</f>
        <v>0</v>
      </c>
      <c r="BG143" s="194">
        <f t="shared" ref="BG143:BG154" si="26">IF(N143="zákl. přenesená",J143,0)</f>
        <v>0</v>
      </c>
      <c r="BH143" s="194">
        <f t="shared" ref="BH143:BH154" si="27">IF(N143="sníž. přenesená",J143,0)</f>
        <v>0</v>
      </c>
      <c r="BI143" s="194">
        <f t="shared" ref="BI143:BI154" si="28">IF(N143="nulová",J143,0)</f>
        <v>0</v>
      </c>
      <c r="BJ143" s="25" t="s">
        <v>24</v>
      </c>
      <c r="BK143" s="194">
        <f t="shared" ref="BK143:BK154" si="29">ROUND(I143*H143,2)</f>
        <v>0</v>
      </c>
      <c r="BL143" s="25" t="s">
        <v>194</v>
      </c>
      <c r="BM143" s="25" t="s">
        <v>3131</v>
      </c>
    </row>
    <row r="144" spans="2:65" s="1" customFormat="1" ht="31.5" customHeight="1">
      <c r="B144" s="182"/>
      <c r="C144" s="183" t="s">
        <v>541</v>
      </c>
      <c r="D144" s="183" t="s">
        <v>189</v>
      </c>
      <c r="E144" s="184" t="s">
        <v>3088</v>
      </c>
      <c r="F144" s="185" t="s">
        <v>3089</v>
      </c>
      <c r="G144" s="186" t="s">
        <v>3090</v>
      </c>
      <c r="H144" s="187">
        <v>1</v>
      </c>
      <c r="I144" s="188"/>
      <c r="J144" s="189">
        <f t="shared" si="20"/>
        <v>0</v>
      </c>
      <c r="K144" s="185" t="s">
        <v>5</v>
      </c>
      <c r="L144" s="42"/>
      <c r="M144" s="190" t="s">
        <v>5</v>
      </c>
      <c r="N144" s="191" t="s">
        <v>44</v>
      </c>
      <c r="O144" s="43"/>
      <c r="P144" s="192">
        <f t="shared" si="21"/>
        <v>0</v>
      </c>
      <c r="Q144" s="192">
        <v>0</v>
      </c>
      <c r="R144" s="192">
        <f t="shared" si="22"/>
        <v>0</v>
      </c>
      <c r="S144" s="192">
        <v>0</v>
      </c>
      <c r="T144" s="193">
        <f t="shared" si="23"/>
        <v>0</v>
      </c>
      <c r="AR144" s="25" t="s">
        <v>194</v>
      </c>
      <c r="AT144" s="25" t="s">
        <v>189</v>
      </c>
      <c r="AU144" s="25" t="s">
        <v>24</v>
      </c>
      <c r="AY144" s="25" t="s">
        <v>187</v>
      </c>
      <c r="BE144" s="194">
        <f t="shared" si="24"/>
        <v>0</v>
      </c>
      <c r="BF144" s="194">
        <f t="shared" si="25"/>
        <v>0</v>
      </c>
      <c r="BG144" s="194">
        <f t="shared" si="26"/>
        <v>0</v>
      </c>
      <c r="BH144" s="194">
        <f t="shared" si="27"/>
        <v>0</v>
      </c>
      <c r="BI144" s="194">
        <f t="shared" si="28"/>
        <v>0</v>
      </c>
      <c r="BJ144" s="25" t="s">
        <v>24</v>
      </c>
      <c r="BK144" s="194">
        <f t="shared" si="29"/>
        <v>0</v>
      </c>
      <c r="BL144" s="25" t="s">
        <v>194</v>
      </c>
      <c r="BM144" s="25" t="s">
        <v>3132</v>
      </c>
    </row>
    <row r="145" spans="2:65" s="1" customFormat="1" ht="22.5" customHeight="1">
      <c r="B145" s="182"/>
      <c r="C145" s="183" t="s">
        <v>552</v>
      </c>
      <c r="D145" s="183" t="s">
        <v>189</v>
      </c>
      <c r="E145" s="184" t="s">
        <v>3095</v>
      </c>
      <c r="F145" s="185" t="s">
        <v>3096</v>
      </c>
      <c r="G145" s="186" t="s">
        <v>2359</v>
      </c>
      <c r="H145" s="187">
        <v>1</v>
      </c>
      <c r="I145" s="188"/>
      <c r="J145" s="189">
        <f t="shared" si="20"/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 t="shared" si="21"/>
        <v>0</v>
      </c>
      <c r="Q145" s="192">
        <v>0</v>
      </c>
      <c r="R145" s="192">
        <f t="shared" si="22"/>
        <v>0</v>
      </c>
      <c r="S145" s="192">
        <v>0</v>
      </c>
      <c r="T145" s="193">
        <f t="shared" si="23"/>
        <v>0</v>
      </c>
      <c r="AR145" s="25" t="s">
        <v>194</v>
      </c>
      <c r="AT145" s="25" t="s">
        <v>189</v>
      </c>
      <c r="AU145" s="25" t="s">
        <v>24</v>
      </c>
      <c r="AY145" s="25" t="s">
        <v>187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25" t="s">
        <v>24</v>
      </c>
      <c r="BK145" s="194">
        <f t="shared" si="29"/>
        <v>0</v>
      </c>
      <c r="BL145" s="25" t="s">
        <v>194</v>
      </c>
      <c r="BM145" s="25" t="s">
        <v>3133</v>
      </c>
    </row>
    <row r="146" spans="2:65" s="1" customFormat="1" ht="44.25" customHeight="1">
      <c r="B146" s="182"/>
      <c r="C146" s="183" t="s">
        <v>562</v>
      </c>
      <c r="D146" s="183" t="s">
        <v>189</v>
      </c>
      <c r="E146" s="184" t="s">
        <v>3134</v>
      </c>
      <c r="F146" s="185" t="s">
        <v>3135</v>
      </c>
      <c r="G146" s="186" t="s">
        <v>2359</v>
      </c>
      <c r="H146" s="187">
        <v>1</v>
      </c>
      <c r="I146" s="188"/>
      <c r="J146" s="189">
        <f t="shared" si="20"/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 t="shared" si="21"/>
        <v>0</v>
      </c>
      <c r="Q146" s="192">
        <v>0</v>
      </c>
      <c r="R146" s="192">
        <f t="shared" si="22"/>
        <v>0</v>
      </c>
      <c r="S146" s="192">
        <v>0</v>
      </c>
      <c r="T146" s="193">
        <f t="shared" si="23"/>
        <v>0</v>
      </c>
      <c r="AR146" s="25" t="s">
        <v>194</v>
      </c>
      <c r="AT146" s="25" t="s">
        <v>189</v>
      </c>
      <c r="AU146" s="25" t="s">
        <v>24</v>
      </c>
      <c r="AY146" s="25" t="s">
        <v>187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25" t="s">
        <v>24</v>
      </c>
      <c r="BK146" s="194">
        <f t="shared" si="29"/>
        <v>0</v>
      </c>
      <c r="BL146" s="25" t="s">
        <v>194</v>
      </c>
      <c r="BM146" s="25" t="s">
        <v>3136</v>
      </c>
    </row>
    <row r="147" spans="2:65" s="1" customFormat="1" ht="31.5" customHeight="1">
      <c r="B147" s="182"/>
      <c r="C147" s="183" t="s">
        <v>567</v>
      </c>
      <c r="D147" s="183" t="s">
        <v>189</v>
      </c>
      <c r="E147" s="184" t="s">
        <v>3137</v>
      </c>
      <c r="F147" s="185" t="s">
        <v>3138</v>
      </c>
      <c r="G147" s="186" t="s">
        <v>2359</v>
      </c>
      <c r="H147" s="187">
        <v>5</v>
      </c>
      <c r="I147" s="188"/>
      <c r="J147" s="189">
        <f t="shared" si="20"/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 t="shared" si="21"/>
        <v>0</v>
      </c>
      <c r="Q147" s="192">
        <v>0</v>
      </c>
      <c r="R147" s="192">
        <f t="shared" si="22"/>
        <v>0</v>
      </c>
      <c r="S147" s="192">
        <v>0</v>
      </c>
      <c r="T147" s="193">
        <f t="shared" si="23"/>
        <v>0</v>
      </c>
      <c r="AR147" s="25" t="s">
        <v>194</v>
      </c>
      <c r="AT147" s="25" t="s">
        <v>189</v>
      </c>
      <c r="AU147" s="25" t="s">
        <v>24</v>
      </c>
      <c r="AY147" s="25" t="s">
        <v>187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25" t="s">
        <v>24</v>
      </c>
      <c r="BK147" s="194">
        <f t="shared" si="29"/>
        <v>0</v>
      </c>
      <c r="BL147" s="25" t="s">
        <v>194</v>
      </c>
      <c r="BM147" s="25" t="s">
        <v>3139</v>
      </c>
    </row>
    <row r="148" spans="2:65" s="1" customFormat="1" ht="31.5" customHeight="1">
      <c r="B148" s="182"/>
      <c r="C148" s="183" t="s">
        <v>573</v>
      </c>
      <c r="D148" s="183" t="s">
        <v>189</v>
      </c>
      <c r="E148" s="184" t="s">
        <v>3140</v>
      </c>
      <c r="F148" s="185" t="s">
        <v>3141</v>
      </c>
      <c r="G148" s="186" t="s">
        <v>2359</v>
      </c>
      <c r="H148" s="187">
        <v>2</v>
      </c>
      <c r="I148" s="188"/>
      <c r="J148" s="189">
        <f t="shared" si="20"/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 t="shared" si="21"/>
        <v>0</v>
      </c>
      <c r="Q148" s="192">
        <v>0</v>
      </c>
      <c r="R148" s="192">
        <f t="shared" si="22"/>
        <v>0</v>
      </c>
      <c r="S148" s="192">
        <v>0</v>
      </c>
      <c r="T148" s="193">
        <f t="shared" si="23"/>
        <v>0</v>
      </c>
      <c r="AR148" s="25" t="s">
        <v>194</v>
      </c>
      <c r="AT148" s="25" t="s">
        <v>189</v>
      </c>
      <c r="AU148" s="25" t="s">
        <v>24</v>
      </c>
      <c r="AY148" s="25" t="s">
        <v>187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25" t="s">
        <v>24</v>
      </c>
      <c r="BK148" s="194">
        <f t="shared" si="29"/>
        <v>0</v>
      </c>
      <c r="BL148" s="25" t="s">
        <v>194</v>
      </c>
      <c r="BM148" s="25" t="s">
        <v>3142</v>
      </c>
    </row>
    <row r="149" spans="2:65" s="1" customFormat="1" ht="31.5" customHeight="1">
      <c r="B149" s="182"/>
      <c r="C149" s="183" t="s">
        <v>578</v>
      </c>
      <c r="D149" s="183" t="s">
        <v>189</v>
      </c>
      <c r="E149" s="184" t="s">
        <v>3143</v>
      </c>
      <c r="F149" s="185" t="s">
        <v>3144</v>
      </c>
      <c r="G149" s="186" t="s">
        <v>2359</v>
      </c>
      <c r="H149" s="187">
        <v>1</v>
      </c>
      <c r="I149" s="188"/>
      <c r="J149" s="189">
        <f t="shared" si="20"/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 t="shared" si="21"/>
        <v>0</v>
      </c>
      <c r="Q149" s="192">
        <v>0</v>
      </c>
      <c r="R149" s="192">
        <f t="shared" si="22"/>
        <v>0</v>
      </c>
      <c r="S149" s="192">
        <v>0</v>
      </c>
      <c r="T149" s="193">
        <f t="shared" si="23"/>
        <v>0</v>
      </c>
      <c r="AR149" s="25" t="s">
        <v>194</v>
      </c>
      <c r="AT149" s="25" t="s">
        <v>189</v>
      </c>
      <c r="AU149" s="25" t="s">
        <v>24</v>
      </c>
      <c r="AY149" s="25" t="s">
        <v>187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25" t="s">
        <v>24</v>
      </c>
      <c r="BK149" s="194">
        <f t="shared" si="29"/>
        <v>0</v>
      </c>
      <c r="BL149" s="25" t="s">
        <v>194</v>
      </c>
      <c r="BM149" s="25" t="s">
        <v>3145</v>
      </c>
    </row>
    <row r="150" spans="2:65" s="1" customFormat="1" ht="22.5" customHeight="1">
      <c r="B150" s="182"/>
      <c r="C150" s="183" t="s">
        <v>583</v>
      </c>
      <c r="D150" s="183" t="s">
        <v>189</v>
      </c>
      <c r="E150" s="184" t="s">
        <v>3146</v>
      </c>
      <c r="F150" s="185" t="s">
        <v>3147</v>
      </c>
      <c r="G150" s="186" t="s">
        <v>2359</v>
      </c>
      <c r="H150" s="187">
        <v>4</v>
      </c>
      <c r="I150" s="188"/>
      <c r="J150" s="189">
        <f t="shared" si="20"/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 t="shared" si="21"/>
        <v>0</v>
      </c>
      <c r="Q150" s="192">
        <v>0</v>
      </c>
      <c r="R150" s="192">
        <f t="shared" si="22"/>
        <v>0</v>
      </c>
      <c r="S150" s="192">
        <v>0</v>
      </c>
      <c r="T150" s="193">
        <f t="shared" si="23"/>
        <v>0</v>
      </c>
      <c r="AR150" s="25" t="s">
        <v>194</v>
      </c>
      <c r="AT150" s="25" t="s">
        <v>189</v>
      </c>
      <c r="AU150" s="25" t="s">
        <v>24</v>
      </c>
      <c r="AY150" s="25" t="s">
        <v>187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25" t="s">
        <v>24</v>
      </c>
      <c r="BK150" s="194">
        <f t="shared" si="29"/>
        <v>0</v>
      </c>
      <c r="BL150" s="25" t="s">
        <v>194</v>
      </c>
      <c r="BM150" s="25" t="s">
        <v>3148</v>
      </c>
    </row>
    <row r="151" spans="2:65" s="1" customFormat="1" ht="22.5" customHeight="1">
      <c r="B151" s="182"/>
      <c r="C151" s="183" t="s">
        <v>587</v>
      </c>
      <c r="D151" s="183" t="s">
        <v>189</v>
      </c>
      <c r="E151" s="184" t="s">
        <v>3149</v>
      </c>
      <c r="F151" s="185" t="s">
        <v>3150</v>
      </c>
      <c r="G151" s="186" t="s">
        <v>2359</v>
      </c>
      <c r="H151" s="187">
        <v>1</v>
      </c>
      <c r="I151" s="188"/>
      <c r="J151" s="189">
        <f t="shared" si="20"/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 t="shared" si="21"/>
        <v>0</v>
      </c>
      <c r="Q151" s="192">
        <v>0</v>
      </c>
      <c r="R151" s="192">
        <f t="shared" si="22"/>
        <v>0</v>
      </c>
      <c r="S151" s="192">
        <v>0</v>
      </c>
      <c r="T151" s="193">
        <f t="shared" si="23"/>
        <v>0</v>
      </c>
      <c r="AR151" s="25" t="s">
        <v>194</v>
      </c>
      <c r="AT151" s="25" t="s">
        <v>189</v>
      </c>
      <c r="AU151" s="25" t="s">
        <v>24</v>
      </c>
      <c r="AY151" s="25" t="s">
        <v>187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25" t="s">
        <v>24</v>
      </c>
      <c r="BK151" s="194">
        <f t="shared" si="29"/>
        <v>0</v>
      </c>
      <c r="BL151" s="25" t="s">
        <v>194</v>
      </c>
      <c r="BM151" s="25" t="s">
        <v>3151</v>
      </c>
    </row>
    <row r="152" spans="2:65" s="1" customFormat="1" ht="22.5" customHeight="1">
      <c r="B152" s="182"/>
      <c r="C152" s="183" t="s">
        <v>592</v>
      </c>
      <c r="D152" s="183" t="s">
        <v>189</v>
      </c>
      <c r="E152" s="184" t="s">
        <v>3152</v>
      </c>
      <c r="F152" s="185" t="s">
        <v>3153</v>
      </c>
      <c r="G152" s="186" t="s">
        <v>2359</v>
      </c>
      <c r="H152" s="187">
        <v>4</v>
      </c>
      <c r="I152" s="188"/>
      <c r="J152" s="189">
        <f t="shared" si="20"/>
        <v>0</v>
      </c>
      <c r="K152" s="185" t="s">
        <v>5</v>
      </c>
      <c r="L152" s="42"/>
      <c r="M152" s="190" t="s">
        <v>5</v>
      </c>
      <c r="N152" s="191" t="s">
        <v>44</v>
      </c>
      <c r="O152" s="43"/>
      <c r="P152" s="192">
        <f t="shared" si="21"/>
        <v>0</v>
      </c>
      <c r="Q152" s="192">
        <v>0</v>
      </c>
      <c r="R152" s="192">
        <f t="shared" si="22"/>
        <v>0</v>
      </c>
      <c r="S152" s="192">
        <v>0</v>
      </c>
      <c r="T152" s="193">
        <f t="shared" si="23"/>
        <v>0</v>
      </c>
      <c r="AR152" s="25" t="s">
        <v>194</v>
      </c>
      <c r="AT152" s="25" t="s">
        <v>189</v>
      </c>
      <c r="AU152" s="25" t="s">
        <v>24</v>
      </c>
      <c r="AY152" s="25" t="s">
        <v>187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25" t="s">
        <v>24</v>
      </c>
      <c r="BK152" s="194">
        <f t="shared" si="29"/>
        <v>0</v>
      </c>
      <c r="BL152" s="25" t="s">
        <v>194</v>
      </c>
      <c r="BM152" s="25" t="s">
        <v>3154</v>
      </c>
    </row>
    <row r="153" spans="2:65" s="1" customFormat="1" ht="22.5" customHeight="1">
      <c r="B153" s="182"/>
      <c r="C153" s="183" t="s">
        <v>596</v>
      </c>
      <c r="D153" s="183" t="s">
        <v>189</v>
      </c>
      <c r="E153" s="184" t="s">
        <v>3155</v>
      </c>
      <c r="F153" s="185" t="s">
        <v>3156</v>
      </c>
      <c r="G153" s="186" t="s">
        <v>3090</v>
      </c>
      <c r="H153" s="187">
        <v>55</v>
      </c>
      <c r="I153" s="188"/>
      <c r="J153" s="189">
        <f t="shared" si="20"/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25" t="s">
        <v>194</v>
      </c>
      <c r="AT153" s="25" t="s">
        <v>189</v>
      </c>
      <c r="AU153" s="25" t="s">
        <v>24</v>
      </c>
      <c r="AY153" s="25" t="s">
        <v>187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25" t="s">
        <v>24</v>
      </c>
      <c r="BK153" s="194">
        <f t="shared" si="29"/>
        <v>0</v>
      </c>
      <c r="BL153" s="25" t="s">
        <v>194</v>
      </c>
      <c r="BM153" s="25" t="s">
        <v>3157</v>
      </c>
    </row>
    <row r="154" spans="2:65" s="1" customFormat="1" ht="22.5" customHeight="1">
      <c r="B154" s="182"/>
      <c r="C154" s="183" t="s">
        <v>602</v>
      </c>
      <c r="D154" s="183" t="s">
        <v>189</v>
      </c>
      <c r="E154" s="184" t="s">
        <v>3158</v>
      </c>
      <c r="F154" s="185" t="s">
        <v>3159</v>
      </c>
      <c r="G154" s="186" t="s">
        <v>2359</v>
      </c>
      <c r="H154" s="187">
        <v>1</v>
      </c>
      <c r="I154" s="188"/>
      <c r="J154" s="189">
        <f t="shared" si="20"/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 t="shared" si="21"/>
        <v>0</v>
      </c>
      <c r="Q154" s="192">
        <v>0</v>
      </c>
      <c r="R154" s="192">
        <f t="shared" si="22"/>
        <v>0</v>
      </c>
      <c r="S154" s="192">
        <v>0</v>
      </c>
      <c r="T154" s="193">
        <f t="shared" si="23"/>
        <v>0</v>
      </c>
      <c r="AR154" s="25" t="s">
        <v>194</v>
      </c>
      <c r="AT154" s="25" t="s">
        <v>189</v>
      </c>
      <c r="AU154" s="25" t="s">
        <v>24</v>
      </c>
      <c r="AY154" s="25" t="s">
        <v>187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25" t="s">
        <v>24</v>
      </c>
      <c r="BK154" s="194">
        <f t="shared" si="29"/>
        <v>0</v>
      </c>
      <c r="BL154" s="25" t="s">
        <v>194</v>
      </c>
      <c r="BM154" s="25" t="s">
        <v>3160</v>
      </c>
    </row>
    <row r="155" spans="2:65" s="11" customFormat="1" ht="37.35" customHeight="1">
      <c r="B155" s="168"/>
      <c r="D155" s="179" t="s">
        <v>72</v>
      </c>
      <c r="E155" s="256" t="s">
        <v>3161</v>
      </c>
      <c r="F155" s="256" t="s">
        <v>3162</v>
      </c>
      <c r="I155" s="171"/>
      <c r="J155" s="257">
        <f>BK155</f>
        <v>0</v>
      </c>
      <c r="L155" s="168"/>
      <c r="M155" s="173"/>
      <c r="N155" s="174"/>
      <c r="O155" s="174"/>
      <c r="P155" s="175">
        <f>P156</f>
        <v>0</v>
      </c>
      <c r="Q155" s="174"/>
      <c r="R155" s="175">
        <f>R156</f>
        <v>0</v>
      </c>
      <c r="S155" s="174"/>
      <c r="T155" s="176">
        <f>T156</f>
        <v>0</v>
      </c>
      <c r="AR155" s="169" t="s">
        <v>24</v>
      </c>
      <c r="AT155" s="177" t="s">
        <v>72</v>
      </c>
      <c r="AU155" s="177" t="s">
        <v>73</v>
      </c>
      <c r="AY155" s="169" t="s">
        <v>187</v>
      </c>
      <c r="BK155" s="178">
        <f>BK156</f>
        <v>0</v>
      </c>
    </row>
    <row r="156" spans="2:65" s="1" customFormat="1" ht="31.5" customHeight="1">
      <c r="B156" s="182"/>
      <c r="C156" s="183" t="s">
        <v>607</v>
      </c>
      <c r="D156" s="183" t="s">
        <v>189</v>
      </c>
      <c r="E156" s="184" t="s">
        <v>3163</v>
      </c>
      <c r="F156" s="185" t="s">
        <v>3164</v>
      </c>
      <c r="G156" s="186" t="s">
        <v>2701</v>
      </c>
      <c r="H156" s="187">
        <v>10</v>
      </c>
      <c r="I156" s="188"/>
      <c r="J156" s="189">
        <f>ROUND(I156*H156,2)</f>
        <v>0</v>
      </c>
      <c r="K156" s="185" t="s">
        <v>5</v>
      </c>
      <c r="L156" s="42"/>
      <c r="M156" s="190" t="s">
        <v>5</v>
      </c>
      <c r="N156" s="258" t="s">
        <v>44</v>
      </c>
      <c r="O156" s="254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AR156" s="25" t="s">
        <v>194</v>
      </c>
      <c r="AT156" s="25" t="s">
        <v>189</v>
      </c>
      <c r="AU156" s="25" t="s">
        <v>24</v>
      </c>
      <c r="AY156" s="25" t="s">
        <v>187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24</v>
      </c>
      <c r="BK156" s="194">
        <f>ROUND(I156*H156,2)</f>
        <v>0</v>
      </c>
      <c r="BL156" s="25" t="s">
        <v>194</v>
      </c>
      <c r="BM156" s="25" t="s">
        <v>3165</v>
      </c>
    </row>
    <row r="157" spans="2:65" s="1" customFormat="1" ht="6.95" customHeight="1">
      <c r="B157" s="57"/>
      <c r="C157" s="58"/>
      <c r="D157" s="58"/>
      <c r="E157" s="58"/>
      <c r="F157" s="58"/>
      <c r="G157" s="58"/>
      <c r="H157" s="58"/>
      <c r="I157" s="135"/>
      <c r="J157" s="58"/>
      <c r="K157" s="58"/>
      <c r="L157" s="42"/>
    </row>
  </sheetData>
  <autoFilter ref="C88:K156"/>
  <mergeCells count="12">
    <mergeCell ref="E79:H79"/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97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3166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ROUND(J83,2)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ROUND(SUM(BE83:BE95), 2)</f>
        <v>0</v>
      </c>
      <c r="G32" s="43"/>
      <c r="H32" s="43"/>
      <c r="I32" s="127">
        <v>0.21</v>
      </c>
      <c r="J32" s="126">
        <f>ROUND(ROUND((SUM(BE83:BE95)),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ROUND(SUM(BF83:BF95), 2)</f>
        <v>0</v>
      </c>
      <c r="G33" s="43"/>
      <c r="H33" s="43"/>
      <c r="I33" s="127">
        <v>0.15</v>
      </c>
      <c r="J33" s="126">
        <f>ROUND(ROUND((SUM(BF83:BF95)),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ROUND(SUM(BG83:BG95),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ROUND(SUM(BH83:BH95),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ROUND(SUM(BI83:BI95),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05 - Audiovizuální technologie mč. 104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J83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3167</v>
      </c>
      <c r="E61" s="146"/>
      <c r="F61" s="146"/>
      <c r="G61" s="146"/>
      <c r="H61" s="146"/>
      <c r="I61" s="147"/>
      <c r="J61" s="148">
        <f>J84</f>
        <v>0</v>
      </c>
      <c r="K61" s="149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14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35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36"/>
      <c r="J67" s="61"/>
      <c r="K67" s="61"/>
      <c r="L67" s="42"/>
    </row>
    <row r="68" spans="2:12" s="1" customFormat="1" ht="36.950000000000003" customHeight="1">
      <c r="B68" s="42"/>
      <c r="C68" s="62" t="s">
        <v>171</v>
      </c>
      <c r="L68" s="42"/>
    </row>
    <row r="69" spans="2:12" s="1" customFormat="1" ht="6.95" customHeight="1">
      <c r="B69" s="42"/>
      <c r="L69" s="42"/>
    </row>
    <row r="70" spans="2:12" s="1" customFormat="1" ht="14.45" customHeight="1">
      <c r="B70" s="42"/>
      <c r="C70" s="64" t="s">
        <v>19</v>
      </c>
      <c r="L70" s="42"/>
    </row>
    <row r="71" spans="2:12" s="1" customFormat="1" ht="22.5" customHeight="1">
      <c r="B71" s="42"/>
      <c r="E71" s="386" t="str">
        <f>E7</f>
        <v>PURKRABSKÁ 2-4 - DVORNÍ OBJEKT  ALBÍNKA- STAVEBNÍ ÚPRAVY, parc.č. st.572 , k.ú. Olomouc- město</v>
      </c>
      <c r="F71" s="387"/>
      <c r="G71" s="387"/>
      <c r="H71" s="387"/>
      <c r="L71" s="42"/>
    </row>
    <row r="72" spans="2:12" ht="15">
      <c r="B72" s="29"/>
      <c r="C72" s="64" t="s">
        <v>135</v>
      </c>
      <c r="L72" s="29"/>
    </row>
    <row r="73" spans="2:12" s="1" customFormat="1" ht="22.5" customHeight="1">
      <c r="B73" s="42"/>
      <c r="E73" s="386" t="s">
        <v>136</v>
      </c>
      <c r="F73" s="388"/>
      <c r="G73" s="388"/>
      <c r="H73" s="388"/>
      <c r="L73" s="42"/>
    </row>
    <row r="74" spans="2:12" s="1" customFormat="1" ht="14.45" customHeight="1">
      <c r="B74" s="42"/>
      <c r="C74" s="64" t="s">
        <v>137</v>
      </c>
      <c r="L74" s="42"/>
    </row>
    <row r="75" spans="2:12" s="1" customFormat="1" ht="23.25" customHeight="1">
      <c r="B75" s="42"/>
      <c r="E75" s="356" t="str">
        <f>E11</f>
        <v>05 - Audiovizuální technologie mč. 104</v>
      </c>
      <c r="F75" s="388"/>
      <c r="G75" s="388"/>
      <c r="H75" s="388"/>
      <c r="L75" s="42"/>
    </row>
    <row r="76" spans="2:12" s="1" customFormat="1" ht="6.95" customHeight="1">
      <c r="B76" s="42"/>
      <c r="L76" s="42"/>
    </row>
    <row r="77" spans="2:12" s="1" customFormat="1" ht="18" customHeight="1">
      <c r="B77" s="42"/>
      <c r="C77" s="64" t="s">
        <v>25</v>
      </c>
      <c r="F77" s="157" t="str">
        <f>F14</f>
        <v>Purkrabská, Olomouc</v>
      </c>
      <c r="I77" s="158" t="s">
        <v>27</v>
      </c>
      <c r="J77" s="68" t="str">
        <f>IF(J14="","",J14)</f>
        <v>5. 10. 2016</v>
      </c>
      <c r="L77" s="42"/>
    </row>
    <row r="78" spans="2:12" s="1" customFormat="1" ht="6.95" customHeight="1">
      <c r="B78" s="42"/>
      <c r="L78" s="42"/>
    </row>
    <row r="79" spans="2:12" s="1" customFormat="1" ht="15">
      <c r="B79" s="42"/>
      <c r="C79" s="64" t="s">
        <v>31</v>
      </c>
      <c r="F79" s="157" t="str">
        <f>E17</f>
        <v>Univerzita Palackého v Olomouci</v>
      </c>
      <c r="I79" s="158" t="s">
        <v>36</v>
      </c>
      <c r="J79" s="157" t="str">
        <f>E23</f>
        <v xml:space="preserve">ATELIER Polách &amp; Bravenec s r.o. </v>
      </c>
      <c r="L79" s="42"/>
    </row>
    <row r="80" spans="2:12" s="1" customFormat="1" ht="14.45" customHeight="1">
      <c r="B80" s="42"/>
      <c r="C80" s="64" t="s">
        <v>34</v>
      </c>
      <c r="F80" s="157" t="str">
        <f>IF(E20="","",E20)</f>
        <v/>
      </c>
      <c r="L80" s="42"/>
    </row>
    <row r="81" spans="2:65" s="1" customFormat="1" ht="10.35" customHeight="1">
      <c r="B81" s="42"/>
      <c r="L81" s="42"/>
    </row>
    <row r="82" spans="2:65" s="10" customFormat="1" ht="29.25" customHeight="1">
      <c r="B82" s="159"/>
      <c r="C82" s="160" t="s">
        <v>172</v>
      </c>
      <c r="D82" s="161" t="s">
        <v>58</v>
      </c>
      <c r="E82" s="161" t="s">
        <v>54</v>
      </c>
      <c r="F82" s="161" t="s">
        <v>173</v>
      </c>
      <c r="G82" s="161" t="s">
        <v>174</v>
      </c>
      <c r="H82" s="161" t="s">
        <v>175</v>
      </c>
      <c r="I82" s="162" t="s">
        <v>176</v>
      </c>
      <c r="J82" s="161" t="s">
        <v>144</v>
      </c>
      <c r="K82" s="163" t="s">
        <v>177</v>
      </c>
      <c r="L82" s="159"/>
      <c r="M82" s="74" t="s">
        <v>178</v>
      </c>
      <c r="N82" s="75" t="s">
        <v>43</v>
      </c>
      <c r="O82" s="75" t="s">
        <v>179</v>
      </c>
      <c r="P82" s="75" t="s">
        <v>180</v>
      </c>
      <c r="Q82" s="75" t="s">
        <v>181</v>
      </c>
      <c r="R82" s="75" t="s">
        <v>182</v>
      </c>
      <c r="S82" s="75" t="s">
        <v>183</v>
      </c>
      <c r="T82" s="76" t="s">
        <v>184</v>
      </c>
    </row>
    <row r="83" spans="2:65" s="1" customFormat="1" ht="29.25" customHeight="1">
      <c r="B83" s="42"/>
      <c r="C83" s="78" t="s">
        <v>145</v>
      </c>
      <c r="J83" s="164">
        <f>BK83</f>
        <v>0</v>
      </c>
      <c r="L83" s="42"/>
      <c r="M83" s="77"/>
      <c r="N83" s="69"/>
      <c r="O83" s="69"/>
      <c r="P83" s="165">
        <f>P84</f>
        <v>0</v>
      </c>
      <c r="Q83" s="69"/>
      <c r="R83" s="165">
        <f>R84</f>
        <v>0</v>
      </c>
      <c r="S83" s="69"/>
      <c r="T83" s="166">
        <f>T84</f>
        <v>0</v>
      </c>
      <c r="AT83" s="25" t="s">
        <v>72</v>
      </c>
      <c r="AU83" s="25" t="s">
        <v>146</v>
      </c>
      <c r="BK83" s="167">
        <f>BK84</f>
        <v>0</v>
      </c>
    </row>
    <row r="84" spans="2:65" s="11" customFormat="1" ht="37.35" customHeight="1">
      <c r="B84" s="168"/>
      <c r="D84" s="179" t="s">
        <v>72</v>
      </c>
      <c r="E84" s="256" t="s">
        <v>3168</v>
      </c>
      <c r="F84" s="256" t="s">
        <v>3169</v>
      </c>
      <c r="I84" s="171"/>
      <c r="J84" s="257">
        <f>BK84</f>
        <v>0</v>
      </c>
      <c r="L84" s="168"/>
      <c r="M84" s="173"/>
      <c r="N84" s="174"/>
      <c r="O84" s="174"/>
      <c r="P84" s="175">
        <f>SUM(P85:P95)</f>
        <v>0</v>
      </c>
      <c r="Q84" s="174"/>
      <c r="R84" s="175">
        <f>SUM(R85:R95)</f>
        <v>0</v>
      </c>
      <c r="S84" s="174"/>
      <c r="T84" s="176">
        <f>SUM(T85:T95)</f>
        <v>0</v>
      </c>
      <c r="AR84" s="169" t="s">
        <v>24</v>
      </c>
      <c r="AT84" s="177" t="s">
        <v>72</v>
      </c>
      <c r="AU84" s="177" t="s">
        <v>73</v>
      </c>
      <c r="AY84" s="169" t="s">
        <v>187</v>
      </c>
      <c r="BK84" s="178">
        <f>SUM(BK85:BK95)</f>
        <v>0</v>
      </c>
    </row>
    <row r="85" spans="2:65" s="1" customFormat="1" ht="22.5" customHeight="1">
      <c r="B85" s="182"/>
      <c r="C85" s="183" t="s">
        <v>24</v>
      </c>
      <c r="D85" s="183" t="s">
        <v>189</v>
      </c>
      <c r="E85" s="184" t="s">
        <v>3170</v>
      </c>
      <c r="F85" s="185" t="s">
        <v>3171</v>
      </c>
      <c r="G85" s="186" t="s">
        <v>2359</v>
      </c>
      <c r="H85" s="187">
        <v>1</v>
      </c>
      <c r="I85" s="188"/>
      <c r="J85" s="189">
        <f t="shared" ref="J85:J95" si="0">ROUND(I85*H85,2)</f>
        <v>0</v>
      </c>
      <c r="K85" s="185" t="s">
        <v>5</v>
      </c>
      <c r="L85" s="42"/>
      <c r="M85" s="190" t="s">
        <v>5</v>
      </c>
      <c r="N85" s="191" t="s">
        <v>44</v>
      </c>
      <c r="O85" s="43"/>
      <c r="P85" s="192">
        <f t="shared" ref="P85:P95" si="1">O85*H85</f>
        <v>0</v>
      </c>
      <c r="Q85" s="192">
        <v>0</v>
      </c>
      <c r="R85" s="192">
        <f t="shared" ref="R85:R95" si="2">Q85*H85</f>
        <v>0</v>
      </c>
      <c r="S85" s="192">
        <v>0</v>
      </c>
      <c r="T85" s="193">
        <f t="shared" ref="T85:T95" si="3">S85*H85</f>
        <v>0</v>
      </c>
      <c r="AR85" s="25" t="s">
        <v>194</v>
      </c>
      <c r="AT85" s="25" t="s">
        <v>189</v>
      </c>
      <c r="AU85" s="25" t="s">
        <v>24</v>
      </c>
      <c r="AY85" s="25" t="s">
        <v>187</v>
      </c>
      <c r="BE85" s="194">
        <f t="shared" ref="BE85:BE95" si="4">IF(N85="základní",J85,0)</f>
        <v>0</v>
      </c>
      <c r="BF85" s="194">
        <f t="shared" ref="BF85:BF95" si="5">IF(N85="snížená",J85,0)</f>
        <v>0</v>
      </c>
      <c r="BG85" s="194">
        <f t="shared" ref="BG85:BG95" si="6">IF(N85="zákl. přenesená",J85,0)</f>
        <v>0</v>
      </c>
      <c r="BH85" s="194">
        <f t="shared" ref="BH85:BH95" si="7">IF(N85="sníž. přenesená",J85,0)</f>
        <v>0</v>
      </c>
      <c r="BI85" s="194">
        <f t="shared" ref="BI85:BI95" si="8">IF(N85="nulová",J85,0)</f>
        <v>0</v>
      </c>
      <c r="BJ85" s="25" t="s">
        <v>24</v>
      </c>
      <c r="BK85" s="194">
        <f t="shared" ref="BK85:BK95" si="9">ROUND(I85*H85,2)</f>
        <v>0</v>
      </c>
      <c r="BL85" s="25" t="s">
        <v>194</v>
      </c>
      <c r="BM85" s="25" t="s">
        <v>3172</v>
      </c>
    </row>
    <row r="86" spans="2:65" s="1" customFormat="1" ht="31.5" customHeight="1">
      <c r="B86" s="182"/>
      <c r="C86" s="183" t="s">
        <v>80</v>
      </c>
      <c r="D86" s="183" t="s">
        <v>189</v>
      </c>
      <c r="E86" s="184" t="s">
        <v>3173</v>
      </c>
      <c r="F86" s="185" t="s">
        <v>3174</v>
      </c>
      <c r="G86" s="186" t="s">
        <v>305</v>
      </c>
      <c r="H86" s="187">
        <v>6</v>
      </c>
      <c r="I86" s="188"/>
      <c r="J86" s="189">
        <f t="shared" si="0"/>
        <v>0</v>
      </c>
      <c r="K86" s="185" t="s">
        <v>5</v>
      </c>
      <c r="L86" s="42"/>
      <c r="M86" s="190" t="s">
        <v>5</v>
      </c>
      <c r="N86" s="191" t="s">
        <v>44</v>
      </c>
      <c r="O86" s="43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25" t="s">
        <v>194</v>
      </c>
      <c r="AT86" s="25" t="s">
        <v>189</v>
      </c>
      <c r="AU86" s="25" t="s">
        <v>24</v>
      </c>
      <c r="AY86" s="25" t="s">
        <v>187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25" t="s">
        <v>24</v>
      </c>
      <c r="BK86" s="194">
        <f t="shared" si="9"/>
        <v>0</v>
      </c>
      <c r="BL86" s="25" t="s">
        <v>194</v>
      </c>
      <c r="BM86" s="25" t="s">
        <v>3175</v>
      </c>
    </row>
    <row r="87" spans="2:65" s="1" customFormat="1" ht="22.5" customHeight="1">
      <c r="B87" s="182"/>
      <c r="C87" s="183" t="s">
        <v>202</v>
      </c>
      <c r="D87" s="183" t="s">
        <v>189</v>
      </c>
      <c r="E87" s="184" t="s">
        <v>3176</v>
      </c>
      <c r="F87" s="185" t="s">
        <v>3177</v>
      </c>
      <c r="G87" s="186" t="s">
        <v>2359</v>
      </c>
      <c r="H87" s="187">
        <v>1</v>
      </c>
      <c r="I87" s="188"/>
      <c r="J87" s="189">
        <f t="shared" si="0"/>
        <v>0</v>
      </c>
      <c r="K87" s="185" t="s">
        <v>5</v>
      </c>
      <c r="L87" s="42"/>
      <c r="M87" s="190" t="s">
        <v>5</v>
      </c>
      <c r="N87" s="191" t="s">
        <v>44</v>
      </c>
      <c r="O87" s="43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25" t="s">
        <v>194</v>
      </c>
      <c r="AT87" s="25" t="s">
        <v>189</v>
      </c>
      <c r="AU87" s="25" t="s">
        <v>24</v>
      </c>
      <c r="AY87" s="25" t="s">
        <v>187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25" t="s">
        <v>24</v>
      </c>
      <c r="BK87" s="194">
        <f t="shared" si="9"/>
        <v>0</v>
      </c>
      <c r="BL87" s="25" t="s">
        <v>194</v>
      </c>
      <c r="BM87" s="25" t="s">
        <v>3178</v>
      </c>
    </row>
    <row r="88" spans="2:65" s="1" customFormat="1" ht="22.5" customHeight="1">
      <c r="B88" s="182"/>
      <c r="C88" s="183" t="s">
        <v>194</v>
      </c>
      <c r="D88" s="183" t="s">
        <v>189</v>
      </c>
      <c r="E88" s="184" t="s">
        <v>3179</v>
      </c>
      <c r="F88" s="185" t="s">
        <v>3180</v>
      </c>
      <c r="G88" s="186" t="s">
        <v>2359</v>
      </c>
      <c r="H88" s="187">
        <v>1</v>
      </c>
      <c r="I88" s="188"/>
      <c r="J88" s="189">
        <f t="shared" si="0"/>
        <v>0</v>
      </c>
      <c r="K88" s="185" t="s">
        <v>5</v>
      </c>
      <c r="L88" s="42"/>
      <c r="M88" s="190" t="s">
        <v>5</v>
      </c>
      <c r="N88" s="191" t="s">
        <v>44</v>
      </c>
      <c r="O88" s="43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25" t="s">
        <v>194</v>
      </c>
      <c r="AT88" s="25" t="s">
        <v>189</v>
      </c>
      <c r="AU88" s="25" t="s">
        <v>24</v>
      </c>
      <c r="AY88" s="25" t="s">
        <v>187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25" t="s">
        <v>24</v>
      </c>
      <c r="BK88" s="194">
        <f t="shared" si="9"/>
        <v>0</v>
      </c>
      <c r="BL88" s="25" t="s">
        <v>194</v>
      </c>
      <c r="BM88" s="25" t="s">
        <v>3181</v>
      </c>
    </row>
    <row r="89" spans="2:65" s="1" customFormat="1" ht="22.5" customHeight="1">
      <c r="B89" s="182"/>
      <c r="C89" s="183" t="s">
        <v>222</v>
      </c>
      <c r="D89" s="183" t="s">
        <v>189</v>
      </c>
      <c r="E89" s="184" t="s">
        <v>3182</v>
      </c>
      <c r="F89" s="185" t="s">
        <v>3183</v>
      </c>
      <c r="G89" s="186" t="s">
        <v>2359</v>
      </c>
      <c r="H89" s="187">
        <v>1</v>
      </c>
      <c r="I89" s="188"/>
      <c r="J89" s="189">
        <f t="shared" si="0"/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25" t="s">
        <v>194</v>
      </c>
      <c r="AT89" s="25" t="s">
        <v>189</v>
      </c>
      <c r="AU89" s="25" t="s">
        <v>24</v>
      </c>
      <c r="AY89" s="25" t="s">
        <v>187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25" t="s">
        <v>24</v>
      </c>
      <c r="BK89" s="194">
        <f t="shared" si="9"/>
        <v>0</v>
      </c>
      <c r="BL89" s="25" t="s">
        <v>194</v>
      </c>
      <c r="BM89" s="25" t="s">
        <v>3184</v>
      </c>
    </row>
    <row r="90" spans="2:65" s="1" customFormat="1" ht="22.5" customHeight="1">
      <c r="B90" s="182"/>
      <c r="C90" s="183" t="s">
        <v>229</v>
      </c>
      <c r="D90" s="183" t="s">
        <v>189</v>
      </c>
      <c r="E90" s="184" t="s">
        <v>3185</v>
      </c>
      <c r="F90" s="185" t="s">
        <v>3186</v>
      </c>
      <c r="G90" s="186" t="s">
        <v>305</v>
      </c>
      <c r="H90" s="187">
        <v>54</v>
      </c>
      <c r="I90" s="188"/>
      <c r="J90" s="189">
        <f t="shared" si="0"/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25" t="s">
        <v>194</v>
      </c>
      <c r="AT90" s="25" t="s">
        <v>189</v>
      </c>
      <c r="AU90" s="25" t="s">
        <v>24</v>
      </c>
      <c r="AY90" s="25" t="s">
        <v>187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25" t="s">
        <v>24</v>
      </c>
      <c r="BK90" s="194">
        <f t="shared" si="9"/>
        <v>0</v>
      </c>
      <c r="BL90" s="25" t="s">
        <v>194</v>
      </c>
      <c r="BM90" s="25" t="s">
        <v>3187</v>
      </c>
    </row>
    <row r="91" spans="2:65" s="1" customFormat="1" ht="22.5" customHeight="1">
      <c r="B91" s="182"/>
      <c r="C91" s="183" t="s">
        <v>233</v>
      </c>
      <c r="D91" s="183" t="s">
        <v>189</v>
      </c>
      <c r="E91" s="184" t="s">
        <v>3188</v>
      </c>
      <c r="F91" s="185" t="s">
        <v>3189</v>
      </c>
      <c r="G91" s="186" t="s">
        <v>305</v>
      </c>
      <c r="H91" s="187">
        <v>9</v>
      </c>
      <c r="I91" s="188"/>
      <c r="J91" s="189">
        <f t="shared" si="0"/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25" t="s">
        <v>24</v>
      </c>
      <c r="BK91" s="194">
        <f t="shared" si="9"/>
        <v>0</v>
      </c>
      <c r="BL91" s="25" t="s">
        <v>194</v>
      </c>
      <c r="BM91" s="25" t="s">
        <v>3190</v>
      </c>
    </row>
    <row r="92" spans="2:65" s="1" customFormat="1" ht="22.5" customHeight="1">
      <c r="B92" s="182"/>
      <c r="C92" s="183" t="s">
        <v>240</v>
      </c>
      <c r="D92" s="183" t="s">
        <v>189</v>
      </c>
      <c r="E92" s="184" t="s">
        <v>3191</v>
      </c>
      <c r="F92" s="185" t="s">
        <v>3192</v>
      </c>
      <c r="G92" s="186" t="s">
        <v>2359</v>
      </c>
      <c r="H92" s="187">
        <v>1</v>
      </c>
      <c r="I92" s="188"/>
      <c r="J92" s="189">
        <f t="shared" si="0"/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25" t="s">
        <v>194</v>
      </c>
      <c r="AT92" s="25" t="s">
        <v>189</v>
      </c>
      <c r="AU92" s="25" t="s">
        <v>24</v>
      </c>
      <c r="AY92" s="25" t="s">
        <v>187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25" t="s">
        <v>24</v>
      </c>
      <c r="BK92" s="194">
        <f t="shared" si="9"/>
        <v>0</v>
      </c>
      <c r="BL92" s="25" t="s">
        <v>194</v>
      </c>
      <c r="BM92" s="25" t="s">
        <v>3193</v>
      </c>
    </row>
    <row r="93" spans="2:65" s="1" customFormat="1" ht="22.5" customHeight="1">
      <c r="B93" s="182"/>
      <c r="C93" s="183" t="s">
        <v>246</v>
      </c>
      <c r="D93" s="183" t="s">
        <v>189</v>
      </c>
      <c r="E93" s="184" t="s">
        <v>3194</v>
      </c>
      <c r="F93" s="185" t="s">
        <v>3195</v>
      </c>
      <c r="G93" s="186" t="s">
        <v>305</v>
      </c>
      <c r="H93" s="187">
        <v>55</v>
      </c>
      <c r="I93" s="188"/>
      <c r="J93" s="189">
        <f t="shared" si="0"/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25" t="s">
        <v>24</v>
      </c>
      <c r="BK93" s="194">
        <f t="shared" si="9"/>
        <v>0</v>
      </c>
      <c r="BL93" s="25" t="s">
        <v>194</v>
      </c>
      <c r="BM93" s="25" t="s">
        <v>3196</v>
      </c>
    </row>
    <row r="94" spans="2:65" s="1" customFormat="1" ht="22.5" customHeight="1">
      <c r="B94" s="182"/>
      <c r="C94" s="183" t="s">
        <v>29</v>
      </c>
      <c r="D94" s="183" t="s">
        <v>189</v>
      </c>
      <c r="E94" s="184" t="s">
        <v>3197</v>
      </c>
      <c r="F94" s="185" t="s">
        <v>3198</v>
      </c>
      <c r="G94" s="186" t="s">
        <v>2359</v>
      </c>
      <c r="H94" s="187">
        <v>1</v>
      </c>
      <c r="I94" s="188"/>
      <c r="J94" s="189">
        <f t="shared" si="0"/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194</v>
      </c>
      <c r="AT94" s="25" t="s">
        <v>189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3199</v>
      </c>
    </row>
    <row r="95" spans="2:65" s="1" customFormat="1" ht="22.5" customHeight="1">
      <c r="B95" s="182"/>
      <c r="C95" s="183" t="s">
        <v>112</v>
      </c>
      <c r="D95" s="183" t="s">
        <v>189</v>
      </c>
      <c r="E95" s="184" t="s">
        <v>3200</v>
      </c>
      <c r="F95" s="185" t="s">
        <v>3201</v>
      </c>
      <c r="G95" s="186" t="s">
        <v>2359</v>
      </c>
      <c r="H95" s="187">
        <v>1</v>
      </c>
      <c r="I95" s="188"/>
      <c r="J95" s="189">
        <f t="shared" si="0"/>
        <v>0</v>
      </c>
      <c r="K95" s="185" t="s">
        <v>5</v>
      </c>
      <c r="L95" s="42"/>
      <c r="M95" s="190" t="s">
        <v>5</v>
      </c>
      <c r="N95" s="258" t="s">
        <v>44</v>
      </c>
      <c r="O95" s="254"/>
      <c r="P95" s="259">
        <f t="shared" si="1"/>
        <v>0</v>
      </c>
      <c r="Q95" s="259">
        <v>0</v>
      </c>
      <c r="R95" s="259">
        <f t="shared" si="2"/>
        <v>0</v>
      </c>
      <c r="S95" s="259">
        <v>0</v>
      </c>
      <c r="T95" s="260">
        <f t="shared" si="3"/>
        <v>0</v>
      </c>
      <c r="AR95" s="25" t="s">
        <v>194</v>
      </c>
      <c r="AT95" s="25" t="s">
        <v>189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3202</v>
      </c>
    </row>
    <row r="96" spans="2:65" s="1" customFormat="1" ht="6.95" customHeight="1">
      <c r="B96" s="57"/>
      <c r="C96" s="58"/>
      <c r="D96" s="58"/>
      <c r="E96" s="58"/>
      <c r="F96" s="58"/>
      <c r="G96" s="58"/>
      <c r="H96" s="58"/>
      <c r="I96" s="135"/>
      <c r="J96" s="58"/>
      <c r="K96" s="58"/>
      <c r="L96" s="42"/>
    </row>
  </sheetData>
  <autoFilter ref="C82:K95"/>
  <mergeCells count="12">
    <mergeCell ref="E73:H73"/>
    <mergeCell ref="E75:H7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1:H71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100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3203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ROUND(J83,2)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ROUND(SUM(BE83:BE91), 2)</f>
        <v>0</v>
      </c>
      <c r="G32" s="43"/>
      <c r="H32" s="43"/>
      <c r="I32" s="127">
        <v>0.21</v>
      </c>
      <c r="J32" s="126">
        <f>ROUND(ROUND((SUM(BE83:BE91)),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ROUND(SUM(BF83:BF91), 2)</f>
        <v>0</v>
      </c>
      <c r="G33" s="43"/>
      <c r="H33" s="43"/>
      <c r="I33" s="127">
        <v>0.15</v>
      </c>
      <c r="J33" s="126">
        <f>ROUND(ROUND((SUM(BF83:BF91)),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ROUND(SUM(BG83:BG91),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ROUND(SUM(BH83:BH91),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ROUND(SUM(BI83:BI91),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06 - Audiovizuální technologie mč. 204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J83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3167</v>
      </c>
      <c r="E61" s="146"/>
      <c r="F61" s="146"/>
      <c r="G61" s="146"/>
      <c r="H61" s="146"/>
      <c r="I61" s="147"/>
      <c r="J61" s="148">
        <f>J84</f>
        <v>0</v>
      </c>
      <c r="K61" s="149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14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35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36"/>
      <c r="J67" s="61"/>
      <c r="K67" s="61"/>
      <c r="L67" s="42"/>
    </row>
    <row r="68" spans="2:12" s="1" customFormat="1" ht="36.950000000000003" customHeight="1">
      <c r="B68" s="42"/>
      <c r="C68" s="62" t="s">
        <v>171</v>
      </c>
      <c r="L68" s="42"/>
    </row>
    <row r="69" spans="2:12" s="1" customFormat="1" ht="6.95" customHeight="1">
      <c r="B69" s="42"/>
      <c r="L69" s="42"/>
    </row>
    <row r="70" spans="2:12" s="1" customFormat="1" ht="14.45" customHeight="1">
      <c r="B70" s="42"/>
      <c r="C70" s="64" t="s">
        <v>19</v>
      </c>
      <c r="L70" s="42"/>
    </row>
    <row r="71" spans="2:12" s="1" customFormat="1" ht="22.5" customHeight="1">
      <c r="B71" s="42"/>
      <c r="E71" s="386" t="str">
        <f>E7</f>
        <v>PURKRABSKÁ 2-4 - DVORNÍ OBJEKT  ALBÍNKA- STAVEBNÍ ÚPRAVY, parc.č. st.572 , k.ú. Olomouc- město</v>
      </c>
      <c r="F71" s="387"/>
      <c r="G71" s="387"/>
      <c r="H71" s="387"/>
      <c r="L71" s="42"/>
    </row>
    <row r="72" spans="2:12" ht="15">
      <c r="B72" s="29"/>
      <c r="C72" s="64" t="s">
        <v>135</v>
      </c>
      <c r="L72" s="29"/>
    </row>
    <row r="73" spans="2:12" s="1" customFormat="1" ht="22.5" customHeight="1">
      <c r="B73" s="42"/>
      <c r="E73" s="386" t="s">
        <v>136</v>
      </c>
      <c r="F73" s="388"/>
      <c r="G73" s="388"/>
      <c r="H73" s="388"/>
      <c r="L73" s="42"/>
    </row>
    <row r="74" spans="2:12" s="1" customFormat="1" ht="14.45" customHeight="1">
      <c r="B74" s="42"/>
      <c r="C74" s="64" t="s">
        <v>137</v>
      </c>
      <c r="L74" s="42"/>
    </row>
    <row r="75" spans="2:12" s="1" customFormat="1" ht="23.25" customHeight="1">
      <c r="B75" s="42"/>
      <c r="E75" s="356" t="str">
        <f>E11</f>
        <v>06 - Audiovizuální technologie mč. 204</v>
      </c>
      <c r="F75" s="388"/>
      <c r="G75" s="388"/>
      <c r="H75" s="388"/>
      <c r="L75" s="42"/>
    </row>
    <row r="76" spans="2:12" s="1" customFormat="1" ht="6.95" customHeight="1">
      <c r="B76" s="42"/>
      <c r="L76" s="42"/>
    </row>
    <row r="77" spans="2:12" s="1" customFormat="1" ht="18" customHeight="1">
      <c r="B77" s="42"/>
      <c r="C77" s="64" t="s">
        <v>25</v>
      </c>
      <c r="F77" s="157" t="str">
        <f>F14</f>
        <v>Purkrabská, Olomouc</v>
      </c>
      <c r="I77" s="158" t="s">
        <v>27</v>
      </c>
      <c r="J77" s="68" t="str">
        <f>IF(J14="","",J14)</f>
        <v>5. 10. 2016</v>
      </c>
      <c r="L77" s="42"/>
    </row>
    <row r="78" spans="2:12" s="1" customFormat="1" ht="6.95" customHeight="1">
      <c r="B78" s="42"/>
      <c r="L78" s="42"/>
    </row>
    <row r="79" spans="2:12" s="1" customFormat="1" ht="15">
      <c r="B79" s="42"/>
      <c r="C79" s="64" t="s">
        <v>31</v>
      </c>
      <c r="F79" s="157" t="str">
        <f>E17</f>
        <v>Univerzita Palackého v Olomouci</v>
      </c>
      <c r="I79" s="158" t="s">
        <v>36</v>
      </c>
      <c r="J79" s="157" t="str">
        <f>E23</f>
        <v xml:space="preserve">ATELIER Polách &amp; Bravenec s r.o. </v>
      </c>
      <c r="L79" s="42"/>
    </row>
    <row r="80" spans="2:12" s="1" customFormat="1" ht="14.45" customHeight="1">
      <c r="B80" s="42"/>
      <c r="C80" s="64" t="s">
        <v>34</v>
      </c>
      <c r="F80" s="157" t="str">
        <f>IF(E20="","",E20)</f>
        <v/>
      </c>
      <c r="L80" s="42"/>
    </row>
    <row r="81" spans="2:65" s="1" customFormat="1" ht="10.35" customHeight="1">
      <c r="B81" s="42"/>
      <c r="L81" s="42"/>
    </row>
    <row r="82" spans="2:65" s="10" customFormat="1" ht="29.25" customHeight="1">
      <c r="B82" s="159"/>
      <c r="C82" s="160" t="s">
        <v>172</v>
      </c>
      <c r="D82" s="161" t="s">
        <v>58</v>
      </c>
      <c r="E82" s="161" t="s">
        <v>54</v>
      </c>
      <c r="F82" s="161" t="s">
        <v>173</v>
      </c>
      <c r="G82" s="161" t="s">
        <v>174</v>
      </c>
      <c r="H82" s="161" t="s">
        <v>175</v>
      </c>
      <c r="I82" s="162" t="s">
        <v>176</v>
      </c>
      <c r="J82" s="161" t="s">
        <v>144</v>
      </c>
      <c r="K82" s="163" t="s">
        <v>177</v>
      </c>
      <c r="L82" s="159"/>
      <c r="M82" s="74" t="s">
        <v>178</v>
      </c>
      <c r="N82" s="75" t="s">
        <v>43</v>
      </c>
      <c r="O82" s="75" t="s">
        <v>179</v>
      </c>
      <c r="P82" s="75" t="s">
        <v>180</v>
      </c>
      <c r="Q82" s="75" t="s">
        <v>181</v>
      </c>
      <c r="R82" s="75" t="s">
        <v>182</v>
      </c>
      <c r="S82" s="75" t="s">
        <v>183</v>
      </c>
      <c r="T82" s="76" t="s">
        <v>184</v>
      </c>
    </row>
    <row r="83" spans="2:65" s="1" customFormat="1" ht="29.25" customHeight="1">
      <c r="B83" s="42"/>
      <c r="C83" s="78" t="s">
        <v>145</v>
      </c>
      <c r="J83" s="164">
        <f>BK83</f>
        <v>0</v>
      </c>
      <c r="L83" s="42"/>
      <c r="M83" s="77"/>
      <c r="N83" s="69"/>
      <c r="O83" s="69"/>
      <c r="P83" s="165">
        <f>P84</f>
        <v>0</v>
      </c>
      <c r="Q83" s="69"/>
      <c r="R83" s="165">
        <f>R84</f>
        <v>0</v>
      </c>
      <c r="S83" s="69"/>
      <c r="T83" s="166">
        <f>T84</f>
        <v>0</v>
      </c>
      <c r="AT83" s="25" t="s">
        <v>72</v>
      </c>
      <c r="AU83" s="25" t="s">
        <v>146</v>
      </c>
      <c r="BK83" s="167">
        <f>BK84</f>
        <v>0</v>
      </c>
    </row>
    <row r="84" spans="2:65" s="11" customFormat="1" ht="37.35" customHeight="1">
      <c r="B84" s="168"/>
      <c r="D84" s="179" t="s">
        <v>72</v>
      </c>
      <c r="E84" s="256" t="s">
        <v>3168</v>
      </c>
      <c r="F84" s="256" t="s">
        <v>3169</v>
      </c>
      <c r="I84" s="171"/>
      <c r="J84" s="257">
        <f>BK84</f>
        <v>0</v>
      </c>
      <c r="L84" s="168"/>
      <c r="M84" s="173"/>
      <c r="N84" s="174"/>
      <c r="O84" s="174"/>
      <c r="P84" s="175">
        <f>SUM(P85:P91)</f>
        <v>0</v>
      </c>
      <c r="Q84" s="174"/>
      <c r="R84" s="175">
        <f>SUM(R85:R91)</f>
        <v>0</v>
      </c>
      <c r="S84" s="174"/>
      <c r="T84" s="176">
        <f>SUM(T85:T91)</f>
        <v>0</v>
      </c>
      <c r="AR84" s="169" t="s">
        <v>24</v>
      </c>
      <c r="AT84" s="177" t="s">
        <v>72</v>
      </c>
      <c r="AU84" s="177" t="s">
        <v>73</v>
      </c>
      <c r="AY84" s="169" t="s">
        <v>187</v>
      </c>
      <c r="BK84" s="178">
        <f>SUM(BK85:BK91)</f>
        <v>0</v>
      </c>
    </row>
    <row r="85" spans="2:65" s="1" customFormat="1" ht="22.5" customHeight="1">
      <c r="B85" s="182"/>
      <c r="C85" s="183" t="s">
        <v>24</v>
      </c>
      <c r="D85" s="183" t="s">
        <v>189</v>
      </c>
      <c r="E85" s="184" t="s">
        <v>3170</v>
      </c>
      <c r="F85" s="185" t="s">
        <v>3171</v>
      </c>
      <c r="G85" s="186" t="s">
        <v>2359</v>
      </c>
      <c r="H85" s="187">
        <v>1</v>
      </c>
      <c r="I85" s="188"/>
      <c r="J85" s="189">
        <f t="shared" ref="J85:J91" si="0">ROUND(I85*H85,2)</f>
        <v>0</v>
      </c>
      <c r="K85" s="185" t="s">
        <v>5</v>
      </c>
      <c r="L85" s="42"/>
      <c r="M85" s="190" t="s">
        <v>5</v>
      </c>
      <c r="N85" s="191" t="s">
        <v>44</v>
      </c>
      <c r="O85" s="43"/>
      <c r="P85" s="192">
        <f t="shared" ref="P85:P91" si="1">O85*H85</f>
        <v>0</v>
      </c>
      <c r="Q85" s="192">
        <v>0</v>
      </c>
      <c r="R85" s="192">
        <f t="shared" ref="R85:R91" si="2">Q85*H85</f>
        <v>0</v>
      </c>
      <c r="S85" s="192">
        <v>0</v>
      </c>
      <c r="T85" s="193">
        <f t="shared" ref="T85:T91" si="3">S85*H85</f>
        <v>0</v>
      </c>
      <c r="AR85" s="25" t="s">
        <v>194</v>
      </c>
      <c r="AT85" s="25" t="s">
        <v>189</v>
      </c>
      <c r="AU85" s="25" t="s">
        <v>24</v>
      </c>
      <c r="AY85" s="25" t="s">
        <v>187</v>
      </c>
      <c r="BE85" s="194">
        <f t="shared" ref="BE85:BE91" si="4">IF(N85="základní",J85,0)</f>
        <v>0</v>
      </c>
      <c r="BF85" s="194">
        <f t="shared" ref="BF85:BF91" si="5">IF(N85="snížená",J85,0)</f>
        <v>0</v>
      </c>
      <c r="BG85" s="194">
        <f t="shared" ref="BG85:BG91" si="6">IF(N85="zákl. přenesená",J85,0)</f>
        <v>0</v>
      </c>
      <c r="BH85" s="194">
        <f t="shared" ref="BH85:BH91" si="7">IF(N85="sníž. přenesená",J85,0)</f>
        <v>0</v>
      </c>
      <c r="BI85" s="194">
        <f t="shared" ref="BI85:BI91" si="8">IF(N85="nulová",J85,0)</f>
        <v>0</v>
      </c>
      <c r="BJ85" s="25" t="s">
        <v>24</v>
      </c>
      <c r="BK85" s="194">
        <f t="shared" ref="BK85:BK91" si="9">ROUND(I85*H85,2)</f>
        <v>0</v>
      </c>
      <c r="BL85" s="25" t="s">
        <v>194</v>
      </c>
      <c r="BM85" s="25" t="s">
        <v>3204</v>
      </c>
    </row>
    <row r="86" spans="2:65" s="1" customFormat="1" ht="31.5" customHeight="1">
      <c r="B86" s="182"/>
      <c r="C86" s="183" t="s">
        <v>80</v>
      </c>
      <c r="D86" s="183" t="s">
        <v>189</v>
      </c>
      <c r="E86" s="184" t="s">
        <v>3173</v>
      </c>
      <c r="F86" s="185" t="s">
        <v>3205</v>
      </c>
      <c r="G86" s="186" t="s">
        <v>305</v>
      </c>
      <c r="H86" s="187">
        <v>6</v>
      </c>
      <c r="I86" s="188"/>
      <c r="J86" s="189">
        <f t="shared" si="0"/>
        <v>0</v>
      </c>
      <c r="K86" s="185" t="s">
        <v>5</v>
      </c>
      <c r="L86" s="42"/>
      <c r="M86" s="190" t="s">
        <v>5</v>
      </c>
      <c r="N86" s="191" t="s">
        <v>44</v>
      </c>
      <c r="O86" s="43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25" t="s">
        <v>194</v>
      </c>
      <c r="AT86" s="25" t="s">
        <v>189</v>
      </c>
      <c r="AU86" s="25" t="s">
        <v>24</v>
      </c>
      <c r="AY86" s="25" t="s">
        <v>187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25" t="s">
        <v>24</v>
      </c>
      <c r="BK86" s="194">
        <f t="shared" si="9"/>
        <v>0</v>
      </c>
      <c r="BL86" s="25" t="s">
        <v>194</v>
      </c>
      <c r="BM86" s="25" t="s">
        <v>3206</v>
      </c>
    </row>
    <row r="87" spans="2:65" s="1" customFormat="1" ht="22.5" customHeight="1">
      <c r="B87" s="182"/>
      <c r="C87" s="183" t="s">
        <v>202</v>
      </c>
      <c r="D87" s="183" t="s">
        <v>189</v>
      </c>
      <c r="E87" s="184" t="s">
        <v>3176</v>
      </c>
      <c r="F87" s="185" t="s">
        <v>3186</v>
      </c>
      <c r="G87" s="186" t="s">
        <v>305</v>
      </c>
      <c r="H87" s="187">
        <v>30</v>
      </c>
      <c r="I87" s="188"/>
      <c r="J87" s="189">
        <f t="shared" si="0"/>
        <v>0</v>
      </c>
      <c r="K87" s="185" t="s">
        <v>5</v>
      </c>
      <c r="L87" s="42"/>
      <c r="M87" s="190" t="s">
        <v>5</v>
      </c>
      <c r="N87" s="191" t="s">
        <v>44</v>
      </c>
      <c r="O87" s="43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25" t="s">
        <v>194</v>
      </c>
      <c r="AT87" s="25" t="s">
        <v>189</v>
      </c>
      <c r="AU87" s="25" t="s">
        <v>24</v>
      </c>
      <c r="AY87" s="25" t="s">
        <v>187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25" t="s">
        <v>24</v>
      </c>
      <c r="BK87" s="194">
        <f t="shared" si="9"/>
        <v>0</v>
      </c>
      <c r="BL87" s="25" t="s">
        <v>194</v>
      </c>
      <c r="BM87" s="25" t="s">
        <v>3207</v>
      </c>
    </row>
    <row r="88" spans="2:65" s="1" customFormat="1" ht="22.5" customHeight="1">
      <c r="B88" s="182"/>
      <c r="C88" s="183" t="s">
        <v>194</v>
      </c>
      <c r="D88" s="183" t="s">
        <v>189</v>
      </c>
      <c r="E88" s="184" t="s">
        <v>3179</v>
      </c>
      <c r="F88" s="185" t="s">
        <v>3177</v>
      </c>
      <c r="G88" s="186" t="s">
        <v>2359</v>
      </c>
      <c r="H88" s="187">
        <v>1</v>
      </c>
      <c r="I88" s="188"/>
      <c r="J88" s="189">
        <f t="shared" si="0"/>
        <v>0</v>
      </c>
      <c r="K88" s="185" t="s">
        <v>5</v>
      </c>
      <c r="L88" s="42"/>
      <c r="M88" s="190" t="s">
        <v>5</v>
      </c>
      <c r="N88" s="191" t="s">
        <v>44</v>
      </c>
      <c r="O88" s="43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25" t="s">
        <v>194</v>
      </c>
      <c r="AT88" s="25" t="s">
        <v>189</v>
      </c>
      <c r="AU88" s="25" t="s">
        <v>24</v>
      </c>
      <c r="AY88" s="25" t="s">
        <v>187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25" t="s">
        <v>24</v>
      </c>
      <c r="BK88" s="194">
        <f t="shared" si="9"/>
        <v>0</v>
      </c>
      <c r="BL88" s="25" t="s">
        <v>194</v>
      </c>
      <c r="BM88" s="25" t="s">
        <v>3208</v>
      </c>
    </row>
    <row r="89" spans="2:65" s="1" customFormat="1" ht="22.5" customHeight="1">
      <c r="B89" s="182"/>
      <c r="C89" s="183" t="s">
        <v>222</v>
      </c>
      <c r="D89" s="183" t="s">
        <v>189</v>
      </c>
      <c r="E89" s="184" t="s">
        <v>3182</v>
      </c>
      <c r="F89" s="185" t="s">
        <v>3180</v>
      </c>
      <c r="G89" s="186" t="s">
        <v>2359</v>
      </c>
      <c r="H89" s="187">
        <v>1</v>
      </c>
      <c r="I89" s="188"/>
      <c r="J89" s="189">
        <f t="shared" si="0"/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25" t="s">
        <v>194</v>
      </c>
      <c r="AT89" s="25" t="s">
        <v>189</v>
      </c>
      <c r="AU89" s="25" t="s">
        <v>24</v>
      </c>
      <c r="AY89" s="25" t="s">
        <v>187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25" t="s">
        <v>24</v>
      </c>
      <c r="BK89" s="194">
        <f t="shared" si="9"/>
        <v>0</v>
      </c>
      <c r="BL89" s="25" t="s">
        <v>194</v>
      </c>
      <c r="BM89" s="25" t="s">
        <v>3209</v>
      </c>
    </row>
    <row r="90" spans="2:65" s="1" customFormat="1" ht="22.5" customHeight="1">
      <c r="B90" s="182"/>
      <c r="C90" s="183" t="s">
        <v>229</v>
      </c>
      <c r="D90" s="183" t="s">
        <v>189</v>
      </c>
      <c r="E90" s="184" t="s">
        <v>3185</v>
      </c>
      <c r="F90" s="185" t="s">
        <v>3210</v>
      </c>
      <c r="G90" s="186" t="s">
        <v>2359</v>
      </c>
      <c r="H90" s="187">
        <v>1</v>
      </c>
      <c r="I90" s="188"/>
      <c r="J90" s="189">
        <f t="shared" si="0"/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25" t="s">
        <v>194</v>
      </c>
      <c r="AT90" s="25" t="s">
        <v>189</v>
      </c>
      <c r="AU90" s="25" t="s">
        <v>24</v>
      </c>
      <c r="AY90" s="25" t="s">
        <v>187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25" t="s">
        <v>24</v>
      </c>
      <c r="BK90" s="194">
        <f t="shared" si="9"/>
        <v>0</v>
      </c>
      <c r="BL90" s="25" t="s">
        <v>194</v>
      </c>
      <c r="BM90" s="25" t="s">
        <v>3211</v>
      </c>
    </row>
    <row r="91" spans="2:65" s="1" customFormat="1" ht="22.5" customHeight="1">
      <c r="B91" s="182"/>
      <c r="C91" s="183" t="s">
        <v>233</v>
      </c>
      <c r="D91" s="183" t="s">
        <v>189</v>
      </c>
      <c r="E91" s="184" t="s">
        <v>3212</v>
      </c>
      <c r="F91" s="185" t="s">
        <v>3183</v>
      </c>
      <c r="G91" s="186" t="s">
        <v>2359</v>
      </c>
      <c r="H91" s="187">
        <v>2</v>
      </c>
      <c r="I91" s="188"/>
      <c r="J91" s="189">
        <f t="shared" si="0"/>
        <v>0</v>
      </c>
      <c r="K91" s="185" t="s">
        <v>5</v>
      </c>
      <c r="L91" s="42"/>
      <c r="M91" s="190" t="s">
        <v>5</v>
      </c>
      <c r="N91" s="258" t="s">
        <v>44</v>
      </c>
      <c r="O91" s="254"/>
      <c r="P91" s="259">
        <f t="shared" si="1"/>
        <v>0</v>
      </c>
      <c r="Q91" s="259">
        <v>0</v>
      </c>
      <c r="R91" s="259">
        <f t="shared" si="2"/>
        <v>0</v>
      </c>
      <c r="S91" s="259">
        <v>0</v>
      </c>
      <c r="T91" s="260">
        <f t="shared" si="3"/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25" t="s">
        <v>24</v>
      </c>
      <c r="BK91" s="194">
        <f t="shared" si="9"/>
        <v>0</v>
      </c>
      <c r="BL91" s="25" t="s">
        <v>194</v>
      </c>
      <c r="BM91" s="25" t="s">
        <v>3213</v>
      </c>
    </row>
    <row r="92" spans="2:65" s="1" customFormat="1" ht="6.95" customHeight="1">
      <c r="B92" s="57"/>
      <c r="C92" s="58"/>
      <c r="D92" s="58"/>
      <c r="E92" s="58"/>
      <c r="F92" s="58"/>
      <c r="G92" s="58"/>
      <c r="H92" s="58"/>
      <c r="I92" s="135"/>
      <c r="J92" s="58"/>
      <c r="K92" s="58"/>
      <c r="L92" s="42"/>
    </row>
  </sheetData>
  <autoFilter ref="C82:K91"/>
  <mergeCells count="12">
    <mergeCell ref="E73:H73"/>
    <mergeCell ref="E75:H7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1:H71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103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3214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ROUND(J101,2)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ROUND(SUM(BE101:BE556), 2)</f>
        <v>0</v>
      </c>
      <c r="G32" s="43"/>
      <c r="H32" s="43"/>
      <c r="I32" s="127">
        <v>0.21</v>
      </c>
      <c r="J32" s="126">
        <f>ROUND(ROUND((SUM(BE101:BE556)),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ROUND(SUM(BF101:BF556), 2)</f>
        <v>0</v>
      </c>
      <c r="G33" s="43"/>
      <c r="H33" s="43"/>
      <c r="I33" s="127">
        <v>0.15</v>
      </c>
      <c r="J33" s="126">
        <f>ROUND(ROUND((SUM(BF101:BF556)),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ROUND(SUM(BG101:BG556),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ROUND(SUM(BH101:BH556),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ROUND(SUM(BI101:BI556),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07 - SILNOPROUDÁ ELEKTROTECHNIKA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J101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J102</f>
        <v>0</v>
      </c>
      <c r="K61" s="149"/>
    </row>
    <row r="62" spans="2:47" s="9" customFormat="1" ht="19.899999999999999" customHeight="1">
      <c r="B62" s="150"/>
      <c r="C62" s="151"/>
      <c r="D62" s="152" t="s">
        <v>3215</v>
      </c>
      <c r="E62" s="153"/>
      <c r="F62" s="153"/>
      <c r="G62" s="153"/>
      <c r="H62" s="153"/>
      <c r="I62" s="154"/>
      <c r="J62" s="155">
        <f>J103</f>
        <v>0</v>
      </c>
      <c r="K62" s="156"/>
    </row>
    <row r="63" spans="2:47" s="9" customFormat="1" ht="19.899999999999999" customHeight="1">
      <c r="B63" s="150"/>
      <c r="C63" s="151"/>
      <c r="D63" s="152" t="s">
        <v>154</v>
      </c>
      <c r="E63" s="153"/>
      <c r="F63" s="153"/>
      <c r="G63" s="153"/>
      <c r="H63" s="153"/>
      <c r="I63" s="154"/>
      <c r="J63" s="155">
        <f>J138</f>
        <v>0</v>
      </c>
      <c r="K63" s="156"/>
    </row>
    <row r="64" spans="2:47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J144</f>
        <v>0</v>
      </c>
      <c r="K64" s="149"/>
    </row>
    <row r="65" spans="2:11" s="9" customFormat="1" ht="19.899999999999999" customHeight="1">
      <c r="B65" s="150"/>
      <c r="C65" s="151"/>
      <c r="D65" s="152" t="s">
        <v>3216</v>
      </c>
      <c r="E65" s="153"/>
      <c r="F65" s="153"/>
      <c r="G65" s="153"/>
      <c r="H65" s="153"/>
      <c r="I65" s="154"/>
      <c r="J65" s="155">
        <f>J145</f>
        <v>0</v>
      </c>
      <c r="K65" s="156"/>
    </row>
    <row r="66" spans="2:11" s="9" customFormat="1" ht="19.899999999999999" customHeight="1">
      <c r="B66" s="150"/>
      <c r="C66" s="151"/>
      <c r="D66" s="152" t="s">
        <v>3217</v>
      </c>
      <c r="E66" s="153"/>
      <c r="F66" s="153"/>
      <c r="G66" s="153"/>
      <c r="H66" s="153"/>
      <c r="I66" s="154"/>
      <c r="J66" s="155">
        <f>J148</f>
        <v>0</v>
      </c>
      <c r="K66" s="156"/>
    </row>
    <row r="67" spans="2:11" s="9" customFormat="1" ht="19.899999999999999" customHeight="1">
      <c r="B67" s="150"/>
      <c r="C67" s="151"/>
      <c r="D67" s="152" t="s">
        <v>3218</v>
      </c>
      <c r="E67" s="153"/>
      <c r="F67" s="153"/>
      <c r="G67" s="153"/>
      <c r="H67" s="153"/>
      <c r="I67" s="154"/>
      <c r="J67" s="155">
        <f>J152</f>
        <v>0</v>
      </c>
      <c r="K67" s="156"/>
    </row>
    <row r="68" spans="2:11" s="9" customFormat="1" ht="19.899999999999999" customHeight="1">
      <c r="B68" s="150"/>
      <c r="C68" s="151"/>
      <c r="D68" s="152" t="s">
        <v>3219</v>
      </c>
      <c r="E68" s="153"/>
      <c r="F68" s="153"/>
      <c r="G68" s="153"/>
      <c r="H68" s="153"/>
      <c r="I68" s="154"/>
      <c r="J68" s="155">
        <f>J167</f>
        <v>0</v>
      </c>
      <c r="K68" s="156"/>
    </row>
    <row r="69" spans="2:11" s="9" customFormat="1" ht="19.899999999999999" customHeight="1">
      <c r="B69" s="150"/>
      <c r="C69" s="151"/>
      <c r="D69" s="152" t="s">
        <v>3220</v>
      </c>
      <c r="E69" s="153"/>
      <c r="F69" s="153"/>
      <c r="G69" s="153"/>
      <c r="H69" s="153"/>
      <c r="I69" s="154"/>
      <c r="J69" s="155">
        <f>J309</f>
        <v>0</v>
      </c>
      <c r="K69" s="156"/>
    </row>
    <row r="70" spans="2:11" s="9" customFormat="1" ht="19.899999999999999" customHeight="1">
      <c r="B70" s="150"/>
      <c r="C70" s="151"/>
      <c r="D70" s="152" t="s">
        <v>3221</v>
      </c>
      <c r="E70" s="153"/>
      <c r="F70" s="153"/>
      <c r="G70" s="153"/>
      <c r="H70" s="153"/>
      <c r="I70" s="154"/>
      <c r="J70" s="155">
        <f>J325</f>
        <v>0</v>
      </c>
      <c r="K70" s="156"/>
    </row>
    <row r="71" spans="2:11" s="9" customFormat="1" ht="19.899999999999999" customHeight="1">
      <c r="B71" s="150"/>
      <c r="C71" s="151"/>
      <c r="D71" s="152" t="s">
        <v>3222</v>
      </c>
      <c r="E71" s="153"/>
      <c r="F71" s="153"/>
      <c r="G71" s="153"/>
      <c r="H71" s="153"/>
      <c r="I71" s="154"/>
      <c r="J71" s="155">
        <f>J448</f>
        <v>0</v>
      </c>
      <c r="K71" s="156"/>
    </row>
    <row r="72" spans="2:11" s="8" customFormat="1" ht="24.95" customHeight="1">
      <c r="B72" s="143"/>
      <c r="C72" s="144"/>
      <c r="D72" s="145" t="s">
        <v>3223</v>
      </c>
      <c r="E72" s="146"/>
      <c r="F72" s="146"/>
      <c r="G72" s="146"/>
      <c r="H72" s="146"/>
      <c r="I72" s="147"/>
      <c r="J72" s="148">
        <f>J510</f>
        <v>0</v>
      </c>
      <c r="K72" s="149"/>
    </row>
    <row r="73" spans="2:11" s="9" customFormat="1" ht="19.899999999999999" customHeight="1">
      <c r="B73" s="150"/>
      <c r="C73" s="151"/>
      <c r="D73" s="152" t="s">
        <v>3224</v>
      </c>
      <c r="E73" s="153"/>
      <c r="F73" s="153"/>
      <c r="G73" s="153"/>
      <c r="H73" s="153"/>
      <c r="I73" s="154"/>
      <c r="J73" s="155">
        <f>J511</f>
        <v>0</v>
      </c>
      <c r="K73" s="156"/>
    </row>
    <row r="74" spans="2:11" s="9" customFormat="1" ht="19.899999999999999" customHeight="1">
      <c r="B74" s="150"/>
      <c r="C74" s="151"/>
      <c r="D74" s="152" t="s">
        <v>3225</v>
      </c>
      <c r="E74" s="153"/>
      <c r="F74" s="153"/>
      <c r="G74" s="153"/>
      <c r="H74" s="153"/>
      <c r="I74" s="154"/>
      <c r="J74" s="155">
        <f>J514</f>
        <v>0</v>
      </c>
      <c r="K74" s="156"/>
    </row>
    <row r="75" spans="2:11" s="8" customFormat="1" ht="24.95" customHeight="1">
      <c r="B75" s="143"/>
      <c r="C75" s="144"/>
      <c r="D75" s="145" t="s">
        <v>3226</v>
      </c>
      <c r="E75" s="146"/>
      <c r="F75" s="146"/>
      <c r="G75" s="146"/>
      <c r="H75" s="146"/>
      <c r="I75" s="147"/>
      <c r="J75" s="148">
        <f>J547</f>
        <v>0</v>
      </c>
      <c r="K75" s="149"/>
    </row>
    <row r="76" spans="2:11" s="8" customFormat="1" ht="24.95" customHeight="1">
      <c r="B76" s="143"/>
      <c r="C76" s="144"/>
      <c r="D76" s="145" t="s">
        <v>3227</v>
      </c>
      <c r="E76" s="146"/>
      <c r="F76" s="146"/>
      <c r="G76" s="146"/>
      <c r="H76" s="146"/>
      <c r="I76" s="147"/>
      <c r="J76" s="148">
        <f>J549</f>
        <v>0</v>
      </c>
      <c r="K76" s="149"/>
    </row>
    <row r="77" spans="2:11" s="9" customFormat="1" ht="19.899999999999999" customHeight="1">
      <c r="B77" s="150"/>
      <c r="C77" s="151"/>
      <c r="D77" s="152" t="s">
        <v>3228</v>
      </c>
      <c r="E77" s="153"/>
      <c r="F77" s="153"/>
      <c r="G77" s="153"/>
      <c r="H77" s="153"/>
      <c r="I77" s="154"/>
      <c r="J77" s="155">
        <f>J550</f>
        <v>0</v>
      </c>
      <c r="K77" s="156"/>
    </row>
    <row r="78" spans="2:11" s="9" customFormat="1" ht="19.899999999999999" customHeight="1">
      <c r="B78" s="150"/>
      <c r="C78" s="151"/>
      <c r="D78" s="152" t="s">
        <v>3229</v>
      </c>
      <c r="E78" s="153"/>
      <c r="F78" s="153"/>
      <c r="G78" s="153"/>
      <c r="H78" s="153"/>
      <c r="I78" s="154"/>
      <c r="J78" s="155">
        <f>J552</f>
        <v>0</v>
      </c>
      <c r="K78" s="156"/>
    </row>
    <row r="79" spans="2:11" s="9" customFormat="1" ht="19.899999999999999" customHeight="1">
      <c r="B79" s="150"/>
      <c r="C79" s="151"/>
      <c r="D79" s="152" t="s">
        <v>3230</v>
      </c>
      <c r="E79" s="153"/>
      <c r="F79" s="153"/>
      <c r="G79" s="153"/>
      <c r="H79" s="153"/>
      <c r="I79" s="154"/>
      <c r="J79" s="155">
        <f>J555</f>
        <v>0</v>
      </c>
      <c r="K79" s="156"/>
    </row>
    <row r="80" spans="2:11" s="1" customFormat="1" ht="21.75" customHeight="1">
      <c r="B80" s="42"/>
      <c r="C80" s="43"/>
      <c r="D80" s="43"/>
      <c r="E80" s="43"/>
      <c r="F80" s="43"/>
      <c r="G80" s="43"/>
      <c r="H80" s="43"/>
      <c r="I80" s="114"/>
      <c r="J80" s="43"/>
      <c r="K80" s="4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35"/>
      <c r="J81" s="58"/>
      <c r="K81" s="59"/>
    </row>
    <row r="85" spans="2:12" s="1" customFormat="1" ht="6.95" customHeight="1">
      <c r="B85" s="60"/>
      <c r="C85" s="61"/>
      <c r="D85" s="61"/>
      <c r="E85" s="61"/>
      <c r="F85" s="61"/>
      <c r="G85" s="61"/>
      <c r="H85" s="61"/>
      <c r="I85" s="136"/>
      <c r="J85" s="61"/>
      <c r="K85" s="61"/>
      <c r="L85" s="42"/>
    </row>
    <row r="86" spans="2:12" s="1" customFormat="1" ht="36.950000000000003" customHeight="1">
      <c r="B86" s="42"/>
      <c r="C86" s="62" t="s">
        <v>171</v>
      </c>
      <c r="L86" s="42"/>
    </row>
    <row r="87" spans="2:12" s="1" customFormat="1" ht="6.95" customHeight="1">
      <c r="B87" s="42"/>
      <c r="L87" s="42"/>
    </row>
    <row r="88" spans="2:12" s="1" customFormat="1" ht="14.45" customHeight="1">
      <c r="B88" s="42"/>
      <c r="C88" s="64" t="s">
        <v>19</v>
      </c>
      <c r="L88" s="42"/>
    </row>
    <row r="89" spans="2:12" s="1" customFormat="1" ht="22.5" customHeight="1">
      <c r="B89" s="42"/>
      <c r="E89" s="386" t="str">
        <f>E7</f>
        <v>PURKRABSKÁ 2-4 - DVORNÍ OBJEKT  ALBÍNKA- STAVEBNÍ ÚPRAVY, parc.č. st.572 , k.ú. Olomouc- město</v>
      </c>
      <c r="F89" s="387"/>
      <c r="G89" s="387"/>
      <c r="H89" s="387"/>
      <c r="L89" s="42"/>
    </row>
    <row r="90" spans="2:12" ht="15">
      <c r="B90" s="29"/>
      <c r="C90" s="64" t="s">
        <v>135</v>
      </c>
      <c r="L90" s="29"/>
    </row>
    <row r="91" spans="2:12" s="1" customFormat="1" ht="22.5" customHeight="1">
      <c r="B91" s="42"/>
      <c r="E91" s="386" t="s">
        <v>136</v>
      </c>
      <c r="F91" s="388"/>
      <c r="G91" s="388"/>
      <c r="H91" s="388"/>
      <c r="L91" s="42"/>
    </row>
    <row r="92" spans="2:12" s="1" customFormat="1" ht="14.45" customHeight="1">
      <c r="B92" s="42"/>
      <c r="C92" s="64" t="s">
        <v>137</v>
      </c>
      <c r="L92" s="42"/>
    </row>
    <row r="93" spans="2:12" s="1" customFormat="1" ht="23.25" customHeight="1">
      <c r="B93" s="42"/>
      <c r="E93" s="356" t="str">
        <f>E11</f>
        <v>07 - SILNOPROUDÁ ELEKTROTECHNIKA</v>
      </c>
      <c r="F93" s="388"/>
      <c r="G93" s="388"/>
      <c r="H93" s="388"/>
      <c r="L93" s="42"/>
    </row>
    <row r="94" spans="2:12" s="1" customFormat="1" ht="6.95" customHeight="1">
      <c r="B94" s="42"/>
      <c r="L94" s="42"/>
    </row>
    <row r="95" spans="2:12" s="1" customFormat="1" ht="18" customHeight="1">
      <c r="B95" s="42"/>
      <c r="C95" s="64" t="s">
        <v>25</v>
      </c>
      <c r="F95" s="157" t="str">
        <f>F14</f>
        <v>Purkrabská, Olomouc</v>
      </c>
      <c r="I95" s="158" t="s">
        <v>27</v>
      </c>
      <c r="J95" s="68" t="str">
        <f>IF(J14="","",J14)</f>
        <v>5. 10. 2016</v>
      </c>
      <c r="L95" s="42"/>
    </row>
    <row r="96" spans="2:12" s="1" customFormat="1" ht="6.95" customHeight="1">
      <c r="B96" s="42"/>
      <c r="L96" s="42"/>
    </row>
    <row r="97" spans="2:65" s="1" customFormat="1" ht="15">
      <c r="B97" s="42"/>
      <c r="C97" s="64" t="s">
        <v>31</v>
      </c>
      <c r="F97" s="157" t="str">
        <f>E17</f>
        <v>Univerzita Palackého v Olomouci</v>
      </c>
      <c r="I97" s="158" t="s">
        <v>36</v>
      </c>
      <c r="J97" s="157" t="str">
        <f>E23</f>
        <v xml:space="preserve">ATELIER Polách &amp; Bravenec s r.o. </v>
      </c>
      <c r="L97" s="42"/>
    </row>
    <row r="98" spans="2:65" s="1" customFormat="1" ht="14.45" customHeight="1">
      <c r="B98" s="42"/>
      <c r="C98" s="64" t="s">
        <v>34</v>
      </c>
      <c r="F98" s="157" t="str">
        <f>IF(E20="","",E20)</f>
        <v/>
      </c>
      <c r="L98" s="42"/>
    </row>
    <row r="99" spans="2:65" s="1" customFormat="1" ht="10.35" customHeight="1">
      <c r="B99" s="42"/>
      <c r="L99" s="42"/>
    </row>
    <row r="100" spans="2:65" s="10" customFormat="1" ht="29.25" customHeight="1">
      <c r="B100" s="159"/>
      <c r="C100" s="160" t="s">
        <v>172</v>
      </c>
      <c r="D100" s="161" t="s">
        <v>58</v>
      </c>
      <c r="E100" s="161" t="s">
        <v>54</v>
      </c>
      <c r="F100" s="161" t="s">
        <v>173</v>
      </c>
      <c r="G100" s="161" t="s">
        <v>174</v>
      </c>
      <c r="H100" s="161" t="s">
        <v>175</v>
      </c>
      <c r="I100" s="162" t="s">
        <v>176</v>
      </c>
      <c r="J100" s="161" t="s">
        <v>144</v>
      </c>
      <c r="K100" s="163" t="s">
        <v>177</v>
      </c>
      <c r="L100" s="159"/>
      <c r="M100" s="74" t="s">
        <v>178</v>
      </c>
      <c r="N100" s="75" t="s">
        <v>43</v>
      </c>
      <c r="O100" s="75" t="s">
        <v>179</v>
      </c>
      <c r="P100" s="75" t="s">
        <v>180</v>
      </c>
      <c r="Q100" s="75" t="s">
        <v>181</v>
      </c>
      <c r="R100" s="75" t="s">
        <v>182</v>
      </c>
      <c r="S100" s="75" t="s">
        <v>183</v>
      </c>
      <c r="T100" s="76" t="s">
        <v>184</v>
      </c>
    </row>
    <row r="101" spans="2:65" s="1" customFormat="1" ht="29.25" customHeight="1">
      <c r="B101" s="42"/>
      <c r="C101" s="78" t="s">
        <v>145</v>
      </c>
      <c r="J101" s="164">
        <f>BK101</f>
        <v>0</v>
      </c>
      <c r="L101" s="42"/>
      <c r="M101" s="77"/>
      <c r="N101" s="69"/>
      <c r="O101" s="69"/>
      <c r="P101" s="165">
        <f>P102+P144+P510+P547+P549</f>
        <v>0</v>
      </c>
      <c r="Q101" s="69"/>
      <c r="R101" s="165">
        <f>R102+R144+R510+R547+R549</f>
        <v>0.39707999999999999</v>
      </c>
      <c r="S101" s="69"/>
      <c r="T101" s="166">
        <f>T102+T144+T510+T547+T549</f>
        <v>1.1652000000000002</v>
      </c>
      <c r="AT101" s="25" t="s">
        <v>72</v>
      </c>
      <c r="AU101" s="25" t="s">
        <v>146</v>
      </c>
      <c r="BK101" s="167">
        <f>BK102+BK144+BK510+BK547+BK549</f>
        <v>0</v>
      </c>
    </row>
    <row r="102" spans="2:65" s="11" customFormat="1" ht="37.35" customHeight="1">
      <c r="B102" s="168"/>
      <c r="D102" s="169" t="s">
        <v>72</v>
      </c>
      <c r="E102" s="170" t="s">
        <v>185</v>
      </c>
      <c r="F102" s="170" t="s">
        <v>186</v>
      </c>
      <c r="I102" s="171"/>
      <c r="J102" s="172">
        <f>BK102</f>
        <v>0</v>
      </c>
      <c r="L102" s="168"/>
      <c r="M102" s="173"/>
      <c r="N102" s="174"/>
      <c r="O102" s="174"/>
      <c r="P102" s="175">
        <f>P103+P138</f>
        <v>0</v>
      </c>
      <c r="Q102" s="174"/>
      <c r="R102" s="175">
        <f>R103+R138</f>
        <v>0</v>
      </c>
      <c r="S102" s="174"/>
      <c r="T102" s="176">
        <f>T103+T138</f>
        <v>1.1652000000000002</v>
      </c>
      <c r="AR102" s="169" t="s">
        <v>24</v>
      </c>
      <c r="AT102" s="177" t="s">
        <v>72</v>
      </c>
      <c r="AU102" s="177" t="s">
        <v>73</v>
      </c>
      <c r="AY102" s="169" t="s">
        <v>187</v>
      </c>
      <c r="BK102" s="178">
        <f>BK103+BK138</f>
        <v>0</v>
      </c>
    </row>
    <row r="103" spans="2:65" s="11" customFormat="1" ht="19.899999999999999" customHeight="1">
      <c r="B103" s="168"/>
      <c r="D103" s="179" t="s">
        <v>72</v>
      </c>
      <c r="E103" s="180" t="s">
        <v>246</v>
      </c>
      <c r="F103" s="180" t="s">
        <v>3231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SUM(P104:P137)</f>
        <v>0</v>
      </c>
      <c r="Q103" s="174"/>
      <c r="R103" s="175">
        <f>SUM(R104:R137)</f>
        <v>0</v>
      </c>
      <c r="S103" s="174"/>
      <c r="T103" s="176">
        <f>SUM(T104:T137)</f>
        <v>1.1652000000000002</v>
      </c>
      <c r="AR103" s="169" t="s">
        <v>24</v>
      </c>
      <c r="AT103" s="177" t="s">
        <v>72</v>
      </c>
      <c r="AU103" s="177" t="s">
        <v>24</v>
      </c>
      <c r="AY103" s="169" t="s">
        <v>187</v>
      </c>
      <c r="BK103" s="178">
        <f>SUM(BK104:BK137)</f>
        <v>0</v>
      </c>
    </row>
    <row r="104" spans="2:65" s="1" customFormat="1" ht="31.5" customHeight="1">
      <c r="B104" s="182"/>
      <c r="C104" s="183" t="s">
        <v>24</v>
      </c>
      <c r="D104" s="183" t="s">
        <v>189</v>
      </c>
      <c r="E104" s="184" t="s">
        <v>3232</v>
      </c>
      <c r="F104" s="185" t="s">
        <v>3233</v>
      </c>
      <c r="G104" s="186" t="s">
        <v>305</v>
      </c>
      <c r="H104" s="187">
        <v>181.5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632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632</v>
      </c>
      <c r="BM104" s="25" t="s">
        <v>3234</v>
      </c>
    </row>
    <row r="105" spans="2:65" s="13" customFormat="1">
      <c r="B105" s="204"/>
      <c r="D105" s="221" t="s">
        <v>196</v>
      </c>
      <c r="E105" s="246" t="s">
        <v>5</v>
      </c>
      <c r="F105" s="247" t="s">
        <v>3235</v>
      </c>
      <c r="H105" s="248">
        <v>181.5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24</v>
      </c>
      <c r="AY105" s="205" t="s">
        <v>187</v>
      </c>
    </row>
    <row r="106" spans="2:65" s="1" customFormat="1" ht="44.25" customHeight="1">
      <c r="B106" s="182"/>
      <c r="C106" s="183" t="s">
        <v>80</v>
      </c>
      <c r="D106" s="183" t="s">
        <v>189</v>
      </c>
      <c r="E106" s="184" t="s">
        <v>3236</v>
      </c>
      <c r="F106" s="185" t="s">
        <v>3237</v>
      </c>
      <c r="G106" s="186" t="s">
        <v>410</v>
      </c>
      <c r="H106" s="187">
        <v>41</v>
      </c>
      <c r="I106" s="188"/>
      <c r="J106" s="189">
        <f>ROUND(I106*H106,2)</f>
        <v>0</v>
      </c>
      <c r="K106" s="185" t="s">
        <v>193</v>
      </c>
      <c r="L106" s="42"/>
      <c r="M106" s="190" t="s">
        <v>5</v>
      </c>
      <c r="N106" s="191" t="s">
        <v>44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2E-3</v>
      </c>
      <c r="T106" s="193">
        <f>S106*H106</f>
        <v>8.2000000000000003E-2</v>
      </c>
      <c r="AR106" s="25" t="s">
        <v>194</v>
      </c>
      <c r="AT106" s="25" t="s">
        <v>189</v>
      </c>
      <c r="AU106" s="25" t="s">
        <v>80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194</v>
      </c>
      <c r="BM106" s="25" t="s">
        <v>3238</v>
      </c>
    </row>
    <row r="107" spans="2:65" s="12" customFormat="1">
      <c r="B107" s="195"/>
      <c r="D107" s="196" t="s">
        <v>196</v>
      </c>
      <c r="E107" s="197" t="s">
        <v>5</v>
      </c>
      <c r="F107" s="198" t="s">
        <v>3239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196</v>
      </c>
      <c r="AU107" s="199" t="s">
        <v>80</v>
      </c>
      <c r="AV107" s="12" t="s">
        <v>24</v>
      </c>
      <c r="AW107" s="12" t="s">
        <v>37</v>
      </c>
      <c r="AX107" s="12" t="s">
        <v>73</v>
      </c>
      <c r="AY107" s="199" t="s">
        <v>187</v>
      </c>
    </row>
    <row r="108" spans="2:65" s="13" customFormat="1">
      <c r="B108" s="204"/>
      <c r="D108" s="196" t="s">
        <v>196</v>
      </c>
      <c r="E108" s="205" t="s">
        <v>5</v>
      </c>
      <c r="F108" s="206" t="s">
        <v>395</v>
      </c>
      <c r="H108" s="207">
        <v>32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73</v>
      </c>
      <c r="AY108" s="205" t="s">
        <v>187</v>
      </c>
    </row>
    <row r="109" spans="2:65" s="12" customFormat="1">
      <c r="B109" s="195"/>
      <c r="D109" s="196" t="s">
        <v>196</v>
      </c>
      <c r="E109" s="197" t="s">
        <v>5</v>
      </c>
      <c r="F109" s="198" t="s">
        <v>3240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65" s="13" customFormat="1">
      <c r="B110" s="204"/>
      <c r="D110" s="196" t="s">
        <v>196</v>
      </c>
      <c r="E110" s="205" t="s">
        <v>5</v>
      </c>
      <c r="F110" s="206" t="s">
        <v>246</v>
      </c>
      <c r="H110" s="207">
        <v>9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65" s="15" customFormat="1">
      <c r="B111" s="220"/>
      <c r="D111" s="221" t="s">
        <v>196</v>
      </c>
      <c r="E111" s="222" t="s">
        <v>5</v>
      </c>
      <c r="F111" s="223" t="s">
        <v>203</v>
      </c>
      <c r="H111" s="224">
        <v>41</v>
      </c>
      <c r="I111" s="225"/>
      <c r="L111" s="220"/>
      <c r="M111" s="226"/>
      <c r="N111" s="227"/>
      <c r="O111" s="227"/>
      <c r="P111" s="227"/>
      <c r="Q111" s="227"/>
      <c r="R111" s="227"/>
      <c r="S111" s="227"/>
      <c r="T111" s="228"/>
      <c r="AT111" s="229" t="s">
        <v>196</v>
      </c>
      <c r="AU111" s="229" t="s">
        <v>80</v>
      </c>
      <c r="AV111" s="15" t="s">
        <v>194</v>
      </c>
      <c r="AW111" s="15" t="s">
        <v>37</v>
      </c>
      <c r="AX111" s="15" t="s">
        <v>24</v>
      </c>
      <c r="AY111" s="229" t="s">
        <v>187</v>
      </c>
    </row>
    <row r="112" spans="2:65" s="1" customFormat="1" ht="22.5" customHeight="1">
      <c r="B112" s="182"/>
      <c r="C112" s="183" t="s">
        <v>202</v>
      </c>
      <c r="D112" s="183" t="s">
        <v>189</v>
      </c>
      <c r="E112" s="184" t="s">
        <v>3241</v>
      </c>
      <c r="F112" s="185" t="s">
        <v>3242</v>
      </c>
      <c r="G112" s="186" t="s">
        <v>192</v>
      </c>
      <c r="H112" s="187">
        <v>0.16500000000000001</v>
      </c>
      <c r="I112" s="188"/>
      <c r="J112" s="189">
        <f>ROUND(I112*H112,2)</f>
        <v>0</v>
      </c>
      <c r="K112" s="185" t="s">
        <v>193</v>
      </c>
      <c r="L112" s="42"/>
      <c r="M112" s="190" t="s">
        <v>5</v>
      </c>
      <c r="N112" s="191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1.8</v>
      </c>
      <c r="T112" s="193">
        <f>S112*H112</f>
        <v>0.29700000000000004</v>
      </c>
      <c r="AR112" s="25" t="s">
        <v>194</v>
      </c>
      <c r="AT112" s="25" t="s">
        <v>189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194</v>
      </c>
      <c r="BM112" s="25" t="s">
        <v>3243</v>
      </c>
    </row>
    <row r="113" spans="2:65" s="12" customFormat="1">
      <c r="B113" s="195"/>
      <c r="D113" s="196" t="s">
        <v>196</v>
      </c>
      <c r="E113" s="197" t="s">
        <v>5</v>
      </c>
      <c r="F113" s="198" t="s">
        <v>3239</v>
      </c>
      <c r="H113" s="199" t="s">
        <v>5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199" t="s">
        <v>196</v>
      </c>
      <c r="AU113" s="199" t="s">
        <v>80</v>
      </c>
      <c r="AV113" s="12" t="s">
        <v>24</v>
      </c>
      <c r="AW113" s="12" t="s">
        <v>37</v>
      </c>
      <c r="AX113" s="12" t="s">
        <v>73</v>
      </c>
      <c r="AY113" s="199" t="s">
        <v>187</v>
      </c>
    </row>
    <row r="114" spans="2:65" s="13" customFormat="1">
      <c r="B114" s="204"/>
      <c r="D114" s="221" t="s">
        <v>196</v>
      </c>
      <c r="E114" s="246" t="s">
        <v>5</v>
      </c>
      <c r="F114" s="247" t="s">
        <v>3244</v>
      </c>
      <c r="H114" s="248">
        <v>0.16500000000000001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196</v>
      </c>
      <c r="AU114" s="205" t="s">
        <v>80</v>
      </c>
      <c r="AV114" s="13" t="s">
        <v>80</v>
      </c>
      <c r="AW114" s="13" t="s">
        <v>37</v>
      </c>
      <c r="AX114" s="13" t="s">
        <v>24</v>
      </c>
      <c r="AY114" s="205" t="s">
        <v>187</v>
      </c>
    </row>
    <row r="115" spans="2:65" s="1" customFormat="1" ht="22.5" customHeight="1">
      <c r="B115" s="182"/>
      <c r="C115" s="183" t="s">
        <v>194</v>
      </c>
      <c r="D115" s="183" t="s">
        <v>189</v>
      </c>
      <c r="E115" s="184" t="s">
        <v>3245</v>
      </c>
      <c r="F115" s="185" t="s">
        <v>3246</v>
      </c>
      <c r="G115" s="186" t="s">
        <v>410</v>
      </c>
      <c r="H115" s="187">
        <v>128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1E-3</v>
      </c>
      <c r="T115" s="193">
        <f>S115*H115</f>
        <v>0.128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3247</v>
      </c>
    </row>
    <row r="116" spans="2:65" s="13" customFormat="1">
      <c r="B116" s="204"/>
      <c r="D116" s="221" t="s">
        <v>196</v>
      </c>
      <c r="E116" s="246" t="s">
        <v>5</v>
      </c>
      <c r="F116" s="247" t="s">
        <v>3248</v>
      </c>
      <c r="H116" s="248">
        <v>128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24</v>
      </c>
      <c r="AY116" s="205" t="s">
        <v>187</v>
      </c>
    </row>
    <row r="117" spans="2:65" s="1" customFormat="1" ht="22.5" customHeight="1">
      <c r="B117" s="182"/>
      <c r="C117" s="183" t="s">
        <v>222</v>
      </c>
      <c r="D117" s="183" t="s">
        <v>189</v>
      </c>
      <c r="E117" s="184" t="s">
        <v>3249</v>
      </c>
      <c r="F117" s="185" t="s">
        <v>3250</v>
      </c>
      <c r="G117" s="186" t="s">
        <v>305</v>
      </c>
      <c r="H117" s="187">
        <v>83.1</v>
      </c>
      <c r="I117" s="188"/>
      <c r="J117" s="189">
        <f>ROUND(I117*H117,2)</f>
        <v>0</v>
      </c>
      <c r="K117" s="185" t="s">
        <v>193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2E-3</v>
      </c>
      <c r="T117" s="193">
        <f>S117*H117</f>
        <v>0.16619999999999999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3251</v>
      </c>
    </row>
    <row r="118" spans="2:65" s="12" customFormat="1">
      <c r="B118" s="195"/>
      <c r="D118" s="196" t="s">
        <v>196</v>
      </c>
      <c r="E118" s="197" t="s">
        <v>5</v>
      </c>
      <c r="F118" s="198" t="s">
        <v>3239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65" s="13" customFormat="1">
      <c r="B119" s="204"/>
      <c r="D119" s="196" t="s">
        <v>196</v>
      </c>
      <c r="E119" s="205" t="s">
        <v>5</v>
      </c>
      <c r="F119" s="206" t="s">
        <v>3252</v>
      </c>
      <c r="H119" s="207">
        <v>4.7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65" s="13" customFormat="1">
      <c r="B120" s="204"/>
      <c r="D120" s="196" t="s">
        <v>196</v>
      </c>
      <c r="E120" s="205" t="s">
        <v>5</v>
      </c>
      <c r="F120" s="206" t="s">
        <v>3253</v>
      </c>
      <c r="H120" s="207">
        <v>6.6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65" s="13" customFormat="1">
      <c r="B121" s="204"/>
      <c r="D121" s="196" t="s">
        <v>196</v>
      </c>
      <c r="E121" s="205" t="s">
        <v>5</v>
      </c>
      <c r="F121" s="206" t="s">
        <v>3254</v>
      </c>
      <c r="H121" s="207">
        <v>6</v>
      </c>
      <c r="I121" s="208"/>
      <c r="L121" s="204"/>
      <c r="M121" s="209"/>
      <c r="N121" s="210"/>
      <c r="O121" s="210"/>
      <c r="P121" s="210"/>
      <c r="Q121" s="210"/>
      <c r="R121" s="210"/>
      <c r="S121" s="210"/>
      <c r="T121" s="211"/>
      <c r="AT121" s="205" t="s">
        <v>196</v>
      </c>
      <c r="AU121" s="205" t="s">
        <v>80</v>
      </c>
      <c r="AV121" s="13" t="s">
        <v>80</v>
      </c>
      <c r="AW121" s="13" t="s">
        <v>37</v>
      </c>
      <c r="AX121" s="13" t="s">
        <v>73</v>
      </c>
      <c r="AY121" s="205" t="s">
        <v>187</v>
      </c>
    </row>
    <row r="122" spans="2:65" s="13" customFormat="1">
      <c r="B122" s="204"/>
      <c r="D122" s="196" t="s">
        <v>196</v>
      </c>
      <c r="E122" s="205" t="s">
        <v>5</v>
      </c>
      <c r="F122" s="206" t="s">
        <v>3255</v>
      </c>
      <c r="H122" s="207">
        <v>65.8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65" s="15" customFormat="1">
      <c r="B123" s="220"/>
      <c r="D123" s="221" t="s">
        <v>196</v>
      </c>
      <c r="E123" s="222" t="s">
        <v>5</v>
      </c>
      <c r="F123" s="223" t="s">
        <v>203</v>
      </c>
      <c r="H123" s="224">
        <v>83.1</v>
      </c>
      <c r="I123" s="225"/>
      <c r="L123" s="220"/>
      <c r="M123" s="226"/>
      <c r="N123" s="227"/>
      <c r="O123" s="227"/>
      <c r="P123" s="227"/>
      <c r="Q123" s="227"/>
      <c r="R123" s="227"/>
      <c r="S123" s="227"/>
      <c r="T123" s="228"/>
      <c r="AT123" s="229" t="s">
        <v>196</v>
      </c>
      <c r="AU123" s="229" t="s">
        <v>80</v>
      </c>
      <c r="AV123" s="15" t="s">
        <v>194</v>
      </c>
      <c r="AW123" s="15" t="s">
        <v>37</v>
      </c>
      <c r="AX123" s="15" t="s">
        <v>24</v>
      </c>
      <c r="AY123" s="229" t="s">
        <v>187</v>
      </c>
    </row>
    <row r="124" spans="2:65" s="1" customFormat="1" ht="31.5" customHeight="1">
      <c r="B124" s="182"/>
      <c r="C124" s="183" t="s">
        <v>229</v>
      </c>
      <c r="D124" s="183" t="s">
        <v>189</v>
      </c>
      <c r="E124" s="184" t="s">
        <v>3256</v>
      </c>
      <c r="F124" s="185" t="s">
        <v>3257</v>
      </c>
      <c r="G124" s="186" t="s">
        <v>305</v>
      </c>
      <c r="H124" s="187">
        <v>98.4</v>
      </c>
      <c r="I124" s="188"/>
      <c r="J124" s="189">
        <f>ROUND(I124*H124,2)</f>
        <v>0</v>
      </c>
      <c r="K124" s="185" t="s">
        <v>193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5.0000000000000001E-3</v>
      </c>
      <c r="T124" s="193">
        <f>S124*H124</f>
        <v>0.49200000000000005</v>
      </c>
      <c r="AR124" s="25" t="s">
        <v>194</v>
      </c>
      <c r="AT124" s="25" t="s">
        <v>189</v>
      </c>
      <c r="AU124" s="25" t="s">
        <v>80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194</v>
      </c>
      <c r="BM124" s="25" t="s">
        <v>3258</v>
      </c>
    </row>
    <row r="125" spans="2:65" s="12" customFormat="1">
      <c r="B125" s="195"/>
      <c r="D125" s="196" t="s">
        <v>196</v>
      </c>
      <c r="E125" s="197" t="s">
        <v>5</v>
      </c>
      <c r="F125" s="198" t="s">
        <v>3239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65" s="13" customFormat="1">
      <c r="B126" s="204"/>
      <c r="D126" s="196" t="s">
        <v>196</v>
      </c>
      <c r="E126" s="205" t="s">
        <v>5</v>
      </c>
      <c r="F126" s="206" t="s">
        <v>3259</v>
      </c>
      <c r="H126" s="207">
        <v>9.6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65" s="13" customFormat="1">
      <c r="B127" s="204"/>
      <c r="D127" s="196" t="s">
        <v>196</v>
      </c>
      <c r="E127" s="205" t="s">
        <v>5</v>
      </c>
      <c r="F127" s="206" t="s">
        <v>3260</v>
      </c>
      <c r="H127" s="207">
        <v>12.8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196</v>
      </c>
      <c r="AU127" s="205" t="s">
        <v>80</v>
      </c>
      <c r="AV127" s="13" t="s">
        <v>80</v>
      </c>
      <c r="AW127" s="13" t="s">
        <v>37</v>
      </c>
      <c r="AX127" s="13" t="s">
        <v>73</v>
      </c>
      <c r="AY127" s="205" t="s">
        <v>187</v>
      </c>
    </row>
    <row r="128" spans="2:65" s="13" customFormat="1">
      <c r="B128" s="204"/>
      <c r="D128" s="196" t="s">
        <v>196</v>
      </c>
      <c r="E128" s="205" t="s">
        <v>5</v>
      </c>
      <c r="F128" s="206" t="s">
        <v>3261</v>
      </c>
      <c r="H128" s="207">
        <v>2.8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65" s="13" customFormat="1">
      <c r="B129" s="204"/>
      <c r="D129" s="196" t="s">
        <v>196</v>
      </c>
      <c r="E129" s="205" t="s">
        <v>5</v>
      </c>
      <c r="F129" s="206" t="s">
        <v>3262</v>
      </c>
      <c r="H129" s="207">
        <v>5.8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65" s="13" customFormat="1">
      <c r="B130" s="204"/>
      <c r="D130" s="196" t="s">
        <v>196</v>
      </c>
      <c r="E130" s="205" t="s">
        <v>5</v>
      </c>
      <c r="F130" s="206" t="s">
        <v>3263</v>
      </c>
      <c r="H130" s="207">
        <v>28.3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65" s="12" customFormat="1">
      <c r="B131" s="195"/>
      <c r="D131" s="196" t="s">
        <v>196</v>
      </c>
      <c r="E131" s="197" t="s">
        <v>5</v>
      </c>
      <c r="F131" s="198" t="s">
        <v>3240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65" s="13" customFormat="1">
      <c r="B132" s="204"/>
      <c r="D132" s="196" t="s">
        <v>196</v>
      </c>
      <c r="E132" s="205" t="s">
        <v>5</v>
      </c>
      <c r="F132" s="206" t="s">
        <v>3264</v>
      </c>
      <c r="H132" s="207">
        <v>27.5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73</v>
      </c>
      <c r="AY132" s="205" t="s">
        <v>187</v>
      </c>
    </row>
    <row r="133" spans="2:65" s="13" customFormat="1">
      <c r="B133" s="204"/>
      <c r="D133" s="196" t="s">
        <v>196</v>
      </c>
      <c r="E133" s="205" t="s">
        <v>5</v>
      </c>
      <c r="F133" s="206" t="s">
        <v>3265</v>
      </c>
      <c r="H133" s="207">
        <v>2.8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196</v>
      </c>
      <c r="AU133" s="205" t="s">
        <v>80</v>
      </c>
      <c r="AV133" s="13" t="s">
        <v>80</v>
      </c>
      <c r="AW133" s="13" t="s">
        <v>37</v>
      </c>
      <c r="AX133" s="13" t="s">
        <v>73</v>
      </c>
      <c r="AY133" s="205" t="s">
        <v>187</v>
      </c>
    </row>
    <row r="134" spans="2:65" s="13" customFormat="1">
      <c r="B134" s="204"/>
      <c r="D134" s="196" t="s">
        <v>196</v>
      </c>
      <c r="E134" s="205" t="s">
        <v>5</v>
      </c>
      <c r="F134" s="206" t="s">
        <v>3266</v>
      </c>
      <c r="H134" s="207">
        <v>3.1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65" s="13" customFormat="1">
      <c r="B135" s="204"/>
      <c r="D135" s="196" t="s">
        <v>196</v>
      </c>
      <c r="E135" s="205" t="s">
        <v>5</v>
      </c>
      <c r="F135" s="206" t="s">
        <v>3267</v>
      </c>
      <c r="H135" s="207">
        <v>2.2000000000000002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196</v>
      </c>
      <c r="AU135" s="205" t="s">
        <v>80</v>
      </c>
      <c r="AV135" s="13" t="s">
        <v>80</v>
      </c>
      <c r="AW135" s="13" t="s">
        <v>37</v>
      </c>
      <c r="AX135" s="13" t="s">
        <v>73</v>
      </c>
      <c r="AY135" s="205" t="s">
        <v>187</v>
      </c>
    </row>
    <row r="136" spans="2:65" s="13" customFormat="1">
      <c r="B136" s="204"/>
      <c r="D136" s="196" t="s">
        <v>196</v>
      </c>
      <c r="E136" s="205" t="s">
        <v>5</v>
      </c>
      <c r="F136" s="206" t="s">
        <v>3268</v>
      </c>
      <c r="H136" s="207">
        <v>3.5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73</v>
      </c>
      <c r="AY136" s="205" t="s">
        <v>187</v>
      </c>
    </row>
    <row r="137" spans="2:65" s="15" customFormat="1">
      <c r="B137" s="220"/>
      <c r="D137" s="196" t="s">
        <v>196</v>
      </c>
      <c r="E137" s="240" t="s">
        <v>5</v>
      </c>
      <c r="F137" s="241" t="s">
        <v>203</v>
      </c>
      <c r="H137" s="242">
        <v>98.4</v>
      </c>
      <c r="I137" s="225"/>
      <c r="L137" s="220"/>
      <c r="M137" s="226"/>
      <c r="N137" s="227"/>
      <c r="O137" s="227"/>
      <c r="P137" s="227"/>
      <c r="Q137" s="227"/>
      <c r="R137" s="227"/>
      <c r="S137" s="227"/>
      <c r="T137" s="228"/>
      <c r="AT137" s="229" t="s">
        <v>196</v>
      </c>
      <c r="AU137" s="229" t="s">
        <v>80</v>
      </c>
      <c r="AV137" s="15" t="s">
        <v>194</v>
      </c>
      <c r="AW137" s="15" t="s">
        <v>37</v>
      </c>
      <c r="AX137" s="15" t="s">
        <v>24</v>
      </c>
      <c r="AY137" s="229" t="s">
        <v>187</v>
      </c>
    </row>
    <row r="138" spans="2:65" s="11" customFormat="1" ht="29.85" customHeight="1">
      <c r="B138" s="168"/>
      <c r="D138" s="179" t="s">
        <v>72</v>
      </c>
      <c r="E138" s="180" t="s">
        <v>1052</v>
      </c>
      <c r="F138" s="180" t="s">
        <v>1053</v>
      </c>
      <c r="I138" s="171"/>
      <c r="J138" s="181">
        <f>BK138</f>
        <v>0</v>
      </c>
      <c r="L138" s="168"/>
      <c r="M138" s="173"/>
      <c r="N138" s="174"/>
      <c r="O138" s="174"/>
      <c r="P138" s="175">
        <f>SUM(P139:P143)</f>
        <v>0</v>
      </c>
      <c r="Q138" s="174"/>
      <c r="R138" s="175">
        <f>SUM(R139:R143)</f>
        <v>0</v>
      </c>
      <c r="S138" s="174"/>
      <c r="T138" s="176">
        <f>SUM(T139:T143)</f>
        <v>0</v>
      </c>
      <c r="AR138" s="169" t="s">
        <v>24</v>
      </c>
      <c r="AT138" s="177" t="s">
        <v>72</v>
      </c>
      <c r="AU138" s="177" t="s">
        <v>24</v>
      </c>
      <c r="AY138" s="169" t="s">
        <v>187</v>
      </c>
      <c r="BK138" s="178">
        <f>SUM(BK139:BK143)</f>
        <v>0</v>
      </c>
    </row>
    <row r="139" spans="2:65" s="1" customFormat="1" ht="31.5" customHeight="1">
      <c r="B139" s="182"/>
      <c r="C139" s="183" t="s">
        <v>233</v>
      </c>
      <c r="D139" s="183" t="s">
        <v>189</v>
      </c>
      <c r="E139" s="184" t="s">
        <v>3269</v>
      </c>
      <c r="F139" s="185" t="s">
        <v>3270</v>
      </c>
      <c r="G139" s="186" t="s">
        <v>258</v>
      </c>
      <c r="H139" s="187">
        <v>1.165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194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194</v>
      </c>
      <c r="BM139" s="25" t="s">
        <v>3271</v>
      </c>
    </row>
    <row r="140" spans="2:65" s="1" customFormat="1" ht="22.5" customHeight="1">
      <c r="B140" s="182"/>
      <c r="C140" s="183" t="s">
        <v>240</v>
      </c>
      <c r="D140" s="183" t="s">
        <v>189</v>
      </c>
      <c r="E140" s="184" t="s">
        <v>1066</v>
      </c>
      <c r="F140" s="185" t="s">
        <v>3272</v>
      </c>
      <c r="G140" s="186" t="s">
        <v>258</v>
      </c>
      <c r="H140" s="187">
        <v>1.165</v>
      </c>
      <c r="I140" s="188"/>
      <c r="J140" s="189">
        <f>ROUND(I140*H140,2)</f>
        <v>0</v>
      </c>
      <c r="K140" s="185" t="s">
        <v>193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194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194</v>
      </c>
      <c r="BM140" s="25" t="s">
        <v>3273</v>
      </c>
    </row>
    <row r="141" spans="2:65" s="1" customFormat="1" ht="22.5" customHeight="1">
      <c r="B141" s="182"/>
      <c r="C141" s="183" t="s">
        <v>246</v>
      </c>
      <c r="D141" s="183" t="s">
        <v>189</v>
      </c>
      <c r="E141" s="184" t="s">
        <v>1070</v>
      </c>
      <c r="F141" s="185" t="s">
        <v>3274</v>
      </c>
      <c r="G141" s="186" t="s">
        <v>258</v>
      </c>
      <c r="H141" s="187">
        <v>11.65</v>
      </c>
      <c r="I141" s="188"/>
      <c r="J141" s="189">
        <f>ROUND(I141*H141,2)</f>
        <v>0</v>
      </c>
      <c r="K141" s="185" t="s">
        <v>193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3275</v>
      </c>
    </row>
    <row r="142" spans="2:65" s="13" customFormat="1">
      <c r="B142" s="204"/>
      <c r="D142" s="221" t="s">
        <v>196</v>
      </c>
      <c r="E142" s="246" t="s">
        <v>5</v>
      </c>
      <c r="F142" s="247" t="s">
        <v>3276</v>
      </c>
      <c r="H142" s="248">
        <v>11.65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24</v>
      </c>
      <c r="AY142" s="205" t="s">
        <v>187</v>
      </c>
    </row>
    <row r="143" spans="2:65" s="1" customFormat="1" ht="22.5" customHeight="1">
      <c r="B143" s="182"/>
      <c r="C143" s="183" t="s">
        <v>29</v>
      </c>
      <c r="D143" s="183" t="s">
        <v>189</v>
      </c>
      <c r="E143" s="184" t="s">
        <v>1075</v>
      </c>
      <c r="F143" s="185" t="s">
        <v>3277</v>
      </c>
      <c r="G143" s="186" t="s">
        <v>258</v>
      </c>
      <c r="H143" s="187">
        <v>1.165</v>
      </c>
      <c r="I143" s="188"/>
      <c r="J143" s="189">
        <f>ROUND(I143*H143,2)</f>
        <v>0</v>
      </c>
      <c r="K143" s="185" t="s">
        <v>193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194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3278</v>
      </c>
    </row>
    <row r="144" spans="2:65" s="11" customFormat="1" ht="37.35" customHeight="1">
      <c r="B144" s="168"/>
      <c r="D144" s="169" t="s">
        <v>72</v>
      </c>
      <c r="E144" s="170" t="s">
        <v>1087</v>
      </c>
      <c r="F144" s="170" t="s">
        <v>1088</v>
      </c>
      <c r="I144" s="171"/>
      <c r="J144" s="172">
        <f>BK144</f>
        <v>0</v>
      </c>
      <c r="L144" s="168"/>
      <c r="M144" s="173"/>
      <c r="N144" s="174"/>
      <c r="O144" s="174"/>
      <c r="P144" s="175">
        <f>P145+P148+P152+P167+P309+P325+P448</f>
        <v>0</v>
      </c>
      <c r="Q144" s="174"/>
      <c r="R144" s="175">
        <f>R145+R148+R152+R167+R309+R325+R448</f>
        <v>0.39707999999999999</v>
      </c>
      <c r="S144" s="174"/>
      <c r="T144" s="176">
        <f>T145+T148+T152+T167+T309+T325+T448</f>
        <v>0</v>
      </c>
      <c r="AR144" s="169" t="s">
        <v>80</v>
      </c>
      <c r="AT144" s="177" t="s">
        <v>72</v>
      </c>
      <c r="AU144" s="177" t="s">
        <v>73</v>
      </c>
      <c r="AY144" s="169" t="s">
        <v>187</v>
      </c>
      <c r="BK144" s="178">
        <f>BK145+BK148+BK152+BK167+BK309+BK325+BK448</f>
        <v>0</v>
      </c>
    </row>
    <row r="145" spans="2:65" s="11" customFormat="1" ht="19.899999999999999" customHeight="1">
      <c r="B145" s="168"/>
      <c r="D145" s="179" t="s">
        <v>72</v>
      </c>
      <c r="E145" s="180" t="s">
        <v>3279</v>
      </c>
      <c r="F145" s="180" t="s">
        <v>3280</v>
      </c>
      <c r="I145" s="171"/>
      <c r="J145" s="181">
        <f>BK145</f>
        <v>0</v>
      </c>
      <c r="L145" s="168"/>
      <c r="M145" s="173"/>
      <c r="N145" s="174"/>
      <c r="O145" s="174"/>
      <c r="P145" s="175">
        <f>SUM(P146:P147)</f>
        <v>0</v>
      </c>
      <c r="Q145" s="174"/>
      <c r="R145" s="175">
        <f>SUM(R146:R147)</f>
        <v>0</v>
      </c>
      <c r="S145" s="174"/>
      <c r="T145" s="176">
        <f>SUM(T146:T147)</f>
        <v>0</v>
      </c>
      <c r="AR145" s="169" t="s">
        <v>80</v>
      </c>
      <c r="AT145" s="177" t="s">
        <v>72</v>
      </c>
      <c r="AU145" s="177" t="s">
        <v>24</v>
      </c>
      <c r="AY145" s="169" t="s">
        <v>187</v>
      </c>
      <c r="BK145" s="178">
        <f>SUM(BK146:BK147)</f>
        <v>0</v>
      </c>
    </row>
    <row r="146" spans="2:65" s="1" customFormat="1" ht="31.5" customHeight="1">
      <c r="B146" s="182"/>
      <c r="C146" s="183" t="s">
        <v>112</v>
      </c>
      <c r="D146" s="183" t="s">
        <v>189</v>
      </c>
      <c r="E146" s="184" t="s">
        <v>3281</v>
      </c>
      <c r="F146" s="185" t="s">
        <v>3282</v>
      </c>
      <c r="G146" s="186" t="s">
        <v>410</v>
      </c>
      <c r="H146" s="187">
        <v>1</v>
      </c>
      <c r="I146" s="188"/>
      <c r="J146" s="189">
        <f>ROUND(I146*H146,2)</f>
        <v>0</v>
      </c>
      <c r="K146" s="185" t="s">
        <v>193</v>
      </c>
      <c r="L146" s="42"/>
      <c r="M146" s="190" t="s">
        <v>5</v>
      </c>
      <c r="N146" s="191" t="s">
        <v>44</v>
      </c>
      <c r="O146" s="43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25" t="s">
        <v>126</v>
      </c>
      <c r="AT146" s="25" t="s">
        <v>189</v>
      </c>
      <c r="AU146" s="25" t="s">
        <v>80</v>
      </c>
      <c r="AY146" s="25" t="s">
        <v>187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24</v>
      </c>
      <c r="BK146" s="194">
        <f>ROUND(I146*H146,2)</f>
        <v>0</v>
      </c>
      <c r="BL146" s="25" t="s">
        <v>126</v>
      </c>
      <c r="BM146" s="25" t="s">
        <v>3283</v>
      </c>
    </row>
    <row r="147" spans="2:65" s="1" customFormat="1" ht="40.5">
      <c r="B147" s="42"/>
      <c r="D147" s="196" t="s">
        <v>3284</v>
      </c>
      <c r="F147" s="243" t="s">
        <v>3285</v>
      </c>
      <c r="I147" s="244"/>
      <c r="L147" s="42"/>
      <c r="M147" s="245"/>
      <c r="N147" s="43"/>
      <c r="O147" s="43"/>
      <c r="P147" s="43"/>
      <c r="Q147" s="43"/>
      <c r="R147" s="43"/>
      <c r="S147" s="43"/>
      <c r="T147" s="71"/>
      <c r="AT147" s="25" t="s">
        <v>3284</v>
      </c>
      <c r="AU147" s="25" t="s">
        <v>80</v>
      </c>
    </row>
    <row r="148" spans="2:65" s="11" customFormat="1" ht="29.85" customHeight="1">
      <c r="B148" s="168"/>
      <c r="D148" s="179" t="s">
        <v>72</v>
      </c>
      <c r="E148" s="180" t="s">
        <v>3286</v>
      </c>
      <c r="F148" s="180" t="s">
        <v>3287</v>
      </c>
      <c r="I148" s="171"/>
      <c r="J148" s="181">
        <f>BK148</f>
        <v>0</v>
      </c>
      <c r="L148" s="168"/>
      <c r="M148" s="173"/>
      <c r="N148" s="174"/>
      <c r="O148" s="174"/>
      <c r="P148" s="175">
        <f>SUM(P149:P151)</f>
        <v>0</v>
      </c>
      <c r="Q148" s="174"/>
      <c r="R148" s="175">
        <f>SUM(R149:R151)</f>
        <v>0</v>
      </c>
      <c r="S148" s="174"/>
      <c r="T148" s="176">
        <f>SUM(T149:T151)</f>
        <v>0</v>
      </c>
      <c r="AR148" s="169" t="s">
        <v>80</v>
      </c>
      <c r="AT148" s="177" t="s">
        <v>72</v>
      </c>
      <c r="AU148" s="177" t="s">
        <v>24</v>
      </c>
      <c r="AY148" s="169" t="s">
        <v>187</v>
      </c>
      <c r="BK148" s="178">
        <f>SUM(BK149:BK151)</f>
        <v>0</v>
      </c>
    </row>
    <row r="149" spans="2:65" s="1" customFormat="1" ht="31.5" customHeight="1">
      <c r="B149" s="182"/>
      <c r="C149" s="183" t="s">
        <v>115</v>
      </c>
      <c r="D149" s="183" t="s">
        <v>189</v>
      </c>
      <c r="E149" s="184" t="s">
        <v>3288</v>
      </c>
      <c r="F149" s="185" t="s">
        <v>3289</v>
      </c>
      <c r="G149" s="186" t="s">
        <v>410</v>
      </c>
      <c r="H149" s="187">
        <v>1</v>
      </c>
      <c r="I149" s="188"/>
      <c r="J149" s="189">
        <f>ROUND(I149*H149,2)</f>
        <v>0</v>
      </c>
      <c r="K149" s="185" t="s">
        <v>193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126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3290</v>
      </c>
    </row>
    <row r="150" spans="2:65" s="12" customFormat="1">
      <c r="B150" s="195"/>
      <c r="D150" s="196" t="s">
        <v>196</v>
      </c>
      <c r="E150" s="197" t="s">
        <v>5</v>
      </c>
      <c r="F150" s="198" t="s">
        <v>3239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65" s="13" customFormat="1">
      <c r="B151" s="204"/>
      <c r="D151" s="196" t="s">
        <v>196</v>
      </c>
      <c r="E151" s="205" t="s">
        <v>5</v>
      </c>
      <c r="F151" s="206" t="s">
        <v>3291</v>
      </c>
      <c r="H151" s="207">
        <v>1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24</v>
      </c>
      <c r="AY151" s="205" t="s">
        <v>187</v>
      </c>
    </row>
    <row r="152" spans="2:65" s="11" customFormat="1" ht="29.85" customHeight="1">
      <c r="B152" s="168"/>
      <c r="D152" s="179" t="s">
        <v>72</v>
      </c>
      <c r="E152" s="180" t="s">
        <v>3292</v>
      </c>
      <c r="F152" s="180" t="s">
        <v>3293</v>
      </c>
      <c r="I152" s="171"/>
      <c r="J152" s="181">
        <f>BK152</f>
        <v>0</v>
      </c>
      <c r="L152" s="168"/>
      <c r="M152" s="173"/>
      <c r="N152" s="174"/>
      <c r="O152" s="174"/>
      <c r="P152" s="175">
        <f>SUM(P153:P166)</f>
        <v>0</v>
      </c>
      <c r="Q152" s="174"/>
      <c r="R152" s="175">
        <f>SUM(R153:R166)</f>
        <v>6.3600000000000002E-3</v>
      </c>
      <c r="S152" s="174"/>
      <c r="T152" s="176">
        <f>SUM(T153:T166)</f>
        <v>0</v>
      </c>
      <c r="AR152" s="169" t="s">
        <v>80</v>
      </c>
      <c r="AT152" s="177" t="s">
        <v>72</v>
      </c>
      <c r="AU152" s="177" t="s">
        <v>24</v>
      </c>
      <c r="AY152" s="169" t="s">
        <v>187</v>
      </c>
      <c r="BK152" s="178">
        <f>SUM(BK153:BK166)</f>
        <v>0</v>
      </c>
    </row>
    <row r="153" spans="2:65" s="1" customFormat="1" ht="31.5" customHeight="1">
      <c r="B153" s="182"/>
      <c r="C153" s="183" t="s">
        <v>118</v>
      </c>
      <c r="D153" s="183" t="s">
        <v>189</v>
      </c>
      <c r="E153" s="184" t="s">
        <v>3294</v>
      </c>
      <c r="F153" s="185" t="s">
        <v>3295</v>
      </c>
      <c r="G153" s="186" t="s">
        <v>305</v>
      </c>
      <c r="H153" s="187">
        <v>40</v>
      </c>
      <c r="I153" s="188"/>
      <c r="J153" s="189">
        <f>ROUND(I153*H153,2)</f>
        <v>0</v>
      </c>
      <c r="K153" s="185" t="s">
        <v>193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126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3296</v>
      </c>
    </row>
    <row r="154" spans="2:65" s="12" customFormat="1">
      <c r="B154" s="195"/>
      <c r="D154" s="196" t="s">
        <v>196</v>
      </c>
      <c r="E154" s="197" t="s">
        <v>5</v>
      </c>
      <c r="F154" s="198" t="s">
        <v>3297</v>
      </c>
      <c r="H154" s="199" t="s">
        <v>5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9" t="s">
        <v>196</v>
      </c>
      <c r="AU154" s="199" t="s">
        <v>80</v>
      </c>
      <c r="AV154" s="12" t="s">
        <v>24</v>
      </c>
      <c r="AW154" s="12" t="s">
        <v>37</v>
      </c>
      <c r="AX154" s="12" t="s">
        <v>73</v>
      </c>
      <c r="AY154" s="199" t="s">
        <v>187</v>
      </c>
    </row>
    <row r="155" spans="2:65" s="12" customFormat="1">
      <c r="B155" s="195"/>
      <c r="D155" s="196" t="s">
        <v>196</v>
      </c>
      <c r="E155" s="197" t="s">
        <v>5</v>
      </c>
      <c r="F155" s="198" t="s">
        <v>3239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65" s="13" customFormat="1">
      <c r="B156" s="204"/>
      <c r="D156" s="196" t="s">
        <v>196</v>
      </c>
      <c r="E156" s="205" t="s">
        <v>5</v>
      </c>
      <c r="F156" s="206" t="s">
        <v>3298</v>
      </c>
      <c r="H156" s="207">
        <v>10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73</v>
      </c>
      <c r="AY156" s="205" t="s">
        <v>187</v>
      </c>
    </row>
    <row r="157" spans="2:65" s="13" customFormat="1">
      <c r="B157" s="204"/>
      <c r="D157" s="196" t="s">
        <v>196</v>
      </c>
      <c r="E157" s="205" t="s">
        <v>5</v>
      </c>
      <c r="F157" s="206" t="s">
        <v>3299</v>
      </c>
      <c r="H157" s="207">
        <v>10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73</v>
      </c>
      <c r="AY157" s="205" t="s">
        <v>187</v>
      </c>
    </row>
    <row r="158" spans="2:65" s="12" customFormat="1">
      <c r="B158" s="195"/>
      <c r="D158" s="196" t="s">
        <v>196</v>
      </c>
      <c r="E158" s="197" t="s">
        <v>5</v>
      </c>
      <c r="F158" s="198" t="s">
        <v>3240</v>
      </c>
      <c r="H158" s="199" t="s">
        <v>5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9" t="s">
        <v>196</v>
      </c>
      <c r="AU158" s="199" t="s">
        <v>80</v>
      </c>
      <c r="AV158" s="12" t="s">
        <v>24</v>
      </c>
      <c r="AW158" s="12" t="s">
        <v>37</v>
      </c>
      <c r="AX158" s="12" t="s">
        <v>73</v>
      </c>
      <c r="AY158" s="199" t="s">
        <v>187</v>
      </c>
    </row>
    <row r="159" spans="2:65" s="13" customFormat="1">
      <c r="B159" s="204"/>
      <c r="D159" s="196" t="s">
        <v>196</v>
      </c>
      <c r="E159" s="205" t="s">
        <v>5</v>
      </c>
      <c r="F159" s="206" t="s">
        <v>3300</v>
      </c>
      <c r="H159" s="207">
        <v>10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196</v>
      </c>
      <c r="AU159" s="205" t="s">
        <v>80</v>
      </c>
      <c r="AV159" s="13" t="s">
        <v>80</v>
      </c>
      <c r="AW159" s="13" t="s">
        <v>37</v>
      </c>
      <c r="AX159" s="13" t="s">
        <v>73</v>
      </c>
      <c r="AY159" s="205" t="s">
        <v>187</v>
      </c>
    </row>
    <row r="160" spans="2:65" s="13" customFormat="1">
      <c r="B160" s="204"/>
      <c r="D160" s="196" t="s">
        <v>196</v>
      </c>
      <c r="E160" s="205" t="s">
        <v>5</v>
      </c>
      <c r="F160" s="206" t="s">
        <v>3301</v>
      </c>
      <c r="H160" s="207">
        <v>10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196</v>
      </c>
      <c r="AU160" s="205" t="s">
        <v>80</v>
      </c>
      <c r="AV160" s="13" t="s">
        <v>80</v>
      </c>
      <c r="AW160" s="13" t="s">
        <v>37</v>
      </c>
      <c r="AX160" s="13" t="s">
        <v>73</v>
      </c>
      <c r="AY160" s="205" t="s">
        <v>187</v>
      </c>
    </row>
    <row r="161" spans="2:65" s="15" customFormat="1">
      <c r="B161" s="220"/>
      <c r="D161" s="221" t="s">
        <v>196</v>
      </c>
      <c r="E161" s="222" t="s">
        <v>5</v>
      </c>
      <c r="F161" s="223" t="s">
        <v>203</v>
      </c>
      <c r="H161" s="224">
        <v>40</v>
      </c>
      <c r="I161" s="225"/>
      <c r="L161" s="220"/>
      <c r="M161" s="226"/>
      <c r="N161" s="227"/>
      <c r="O161" s="227"/>
      <c r="P161" s="227"/>
      <c r="Q161" s="227"/>
      <c r="R161" s="227"/>
      <c r="S161" s="227"/>
      <c r="T161" s="228"/>
      <c r="AT161" s="229" t="s">
        <v>196</v>
      </c>
      <c r="AU161" s="229" t="s">
        <v>80</v>
      </c>
      <c r="AV161" s="15" t="s">
        <v>194</v>
      </c>
      <c r="AW161" s="15" t="s">
        <v>37</v>
      </c>
      <c r="AX161" s="15" t="s">
        <v>24</v>
      </c>
      <c r="AY161" s="229" t="s">
        <v>187</v>
      </c>
    </row>
    <row r="162" spans="2:65" s="1" customFormat="1" ht="31.5" customHeight="1">
      <c r="B162" s="182"/>
      <c r="C162" s="230" t="s">
        <v>121</v>
      </c>
      <c r="D162" s="230" t="s">
        <v>269</v>
      </c>
      <c r="E162" s="231" t="s">
        <v>3302</v>
      </c>
      <c r="F162" s="232" t="s">
        <v>3303</v>
      </c>
      <c r="G162" s="233" t="s">
        <v>305</v>
      </c>
      <c r="H162" s="234">
        <v>42</v>
      </c>
      <c r="I162" s="235"/>
      <c r="J162" s="236">
        <f>ROUND(I162*H162,2)</f>
        <v>0</v>
      </c>
      <c r="K162" s="232" t="s">
        <v>193</v>
      </c>
      <c r="L162" s="237"/>
      <c r="M162" s="238" t="s">
        <v>5</v>
      </c>
      <c r="N162" s="239" t="s">
        <v>44</v>
      </c>
      <c r="O162" s="43"/>
      <c r="P162" s="192">
        <f>O162*H162</f>
        <v>0</v>
      </c>
      <c r="Q162" s="192">
        <v>6.0000000000000002E-5</v>
      </c>
      <c r="R162" s="192">
        <f>Q162*H162</f>
        <v>2.5200000000000001E-3</v>
      </c>
      <c r="S162" s="192">
        <v>0</v>
      </c>
      <c r="T162" s="193">
        <f>S162*H162</f>
        <v>0</v>
      </c>
      <c r="AR162" s="25" t="s">
        <v>395</v>
      </c>
      <c r="AT162" s="25" t="s">
        <v>269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126</v>
      </c>
      <c r="BM162" s="25" t="s">
        <v>3304</v>
      </c>
    </row>
    <row r="163" spans="2:65" s="13" customFormat="1">
      <c r="B163" s="204"/>
      <c r="D163" s="221" t="s">
        <v>196</v>
      </c>
      <c r="E163" s="246" t="s">
        <v>5</v>
      </c>
      <c r="F163" s="247" t="s">
        <v>3305</v>
      </c>
      <c r="H163" s="248">
        <v>42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196</v>
      </c>
      <c r="AU163" s="205" t="s">
        <v>80</v>
      </c>
      <c r="AV163" s="13" t="s">
        <v>80</v>
      </c>
      <c r="AW163" s="13" t="s">
        <v>37</v>
      </c>
      <c r="AX163" s="13" t="s">
        <v>24</v>
      </c>
      <c r="AY163" s="205" t="s">
        <v>187</v>
      </c>
    </row>
    <row r="164" spans="2:65" s="1" customFormat="1" ht="22.5" customHeight="1">
      <c r="B164" s="182"/>
      <c r="C164" s="183" t="s">
        <v>11</v>
      </c>
      <c r="D164" s="183" t="s">
        <v>189</v>
      </c>
      <c r="E164" s="184" t="s">
        <v>3306</v>
      </c>
      <c r="F164" s="185" t="s">
        <v>3307</v>
      </c>
      <c r="G164" s="186" t="s">
        <v>410</v>
      </c>
      <c r="H164" s="187">
        <v>128</v>
      </c>
      <c r="I164" s="188"/>
      <c r="J164" s="189">
        <f>ROUND(I164*H164,2)</f>
        <v>0</v>
      </c>
      <c r="K164" s="185" t="s">
        <v>193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3308</v>
      </c>
    </row>
    <row r="165" spans="2:65" s="13" customFormat="1">
      <c r="B165" s="204"/>
      <c r="D165" s="221" t="s">
        <v>196</v>
      </c>
      <c r="E165" s="246" t="s">
        <v>5</v>
      </c>
      <c r="F165" s="247" t="s">
        <v>3248</v>
      </c>
      <c r="H165" s="248">
        <v>128</v>
      </c>
      <c r="I165" s="208"/>
      <c r="L165" s="204"/>
      <c r="M165" s="209"/>
      <c r="N165" s="210"/>
      <c r="O165" s="210"/>
      <c r="P165" s="210"/>
      <c r="Q165" s="210"/>
      <c r="R165" s="210"/>
      <c r="S165" s="210"/>
      <c r="T165" s="211"/>
      <c r="AT165" s="205" t="s">
        <v>196</v>
      </c>
      <c r="AU165" s="205" t="s">
        <v>80</v>
      </c>
      <c r="AV165" s="13" t="s">
        <v>80</v>
      </c>
      <c r="AW165" s="13" t="s">
        <v>37</v>
      </c>
      <c r="AX165" s="13" t="s">
        <v>24</v>
      </c>
      <c r="AY165" s="205" t="s">
        <v>187</v>
      </c>
    </row>
    <row r="166" spans="2:65" s="1" customFormat="1" ht="31.5" customHeight="1">
      <c r="B166" s="182"/>
      <c r="C166" s="230" t="s">
        <v>126</v>
      </c>
      <c r="D166" s="230" t="s">
        <v>269</v>
      </c>
      <c r="E166" s="231" t="s">
        <v>3309</v>
      </c>
      <c r="F166" s="232" t="s">
        <v>3310</v>
      </c>
      <c r="G166" s="233" t="s">
        <v>410</v>
      </c>
      <c r="H166" s="234">
        <v>128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3.0000000000000001E-5</v>
      </c>
      <c r="R166" s="192">
        <f>Q166*H166</f>
        <v>3.8400000000000001E-3</v>
      </c>
      <c r="S166" s="192">
        <v>0</v>
      </c>
      <c r="T166" s="193">
        <f>S166*H166</f>
        <v>0</v>
      </c>
      <c r="AR166" s="25" t="s">
        <v>395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126</v>
      </c>
      <c r="BM166" s="25" t="s">
        <v>3311</v>
      </c>
    </row>
    <row r="167" spans="2:65" s="11" customFormat="1" ht="29.85" customHeight="1">
      <c r="B167" s="168"/>
      <c r="D167" s="179" t="s">
        <v>72</v>
      </c>
      <c r="E167" s="180" t="s">
        <v>3312</v>
      </c>
      <c r="F167" s="180" t="s">
        <v>3313</v>
      </c>
      <c r="I167" s="171"/>
      <c r="J167" s="181">
        <f>BK167</f>
        <v>0</v>
      </c>
      <c r="L167" s="168"/>
      <c r="M167" s="173"/>
      <c r="N167" s="174"/>
      <c r="O167" s="174"/>
      <c r="P167" s="175">
        <f>SUM(P168:P308)</f>
        <v>0</v>
      </c>
      <c r="Q167" s="174"/>
      <c r="R167" s="175">
        <f>SUM(R168:R308)</f>
        <v>0.38250000000000001</v>
      </c>
      <c r="S167" s="174"/>
      <c r="T167" s="176">
        <f>SUM(T168:T308)</f>
        <v>0</v>
      </c>
      <c r="AR167" s="169" t="s">
        <v>80</v>
      </c>
      <c r="AT167" s="177" t="s">
        <v>72</v>
      </c>
      <c r="AU167" s="177" t="s">
        <v>24</v>
      </c>
      <c r="AY167" s="169" t="s">
        <v>187</v>
      </c>
      <c r="BK167" s="178">
        <f>SUM(BK168:BK308)</f>
        <v>0</v>
      </c>
    </row>
    <row r="168" spans="2:65" s="1" customFormat="1" ht="31.5" customHeight="1">
      <c r="B168" s="182"/>
      <c r="C168" s="183" t="s">
        <v>296</v>
      </c>
      <c r="D168" s="183" t="s">
        <v>189</v>
      </c>
      <c r="E168" s="184" t="s">
        <v>3314</v>
      </c>
      <c r="F168" s="185" t="s">
        <v>3315</v>
      </c>
      <c r="G168" s="186" t="s">
        <v>305</v>
      </c>
      <c r="H168" s="187">
        <v>144</v>
      </c>
      <c r="I168" s="188"/>
      <c r="J168" s="189">
        <f>ROUND(I168*H168,2)</f>
        <v>0</v>
      </c>
      <c r="K168" s="185" t="s">
        <v>193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126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126</v>
      </c>
      <c r="BM168" s="25" t="s">
        <v>3316</v>
      </c>
    </row>
    <row r="169" spans="2:65" s="12" customFormat="1">
      <c r="B169" s="195"/>
      <c r="D169" s="196" t="s">
        <v>196</v>
      </c>
      <c r="E169" s="197" t="s">
        <v>5</v>
      </c>
      <c r="F169" s="198" t="s">
        <v>3317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65" s="13" customFormat="1">
      <c r="B170" s="204"/>
      <c r="D170" s="196" t="s">
        <v>196</v>
      </c>
      <c r="E170" s="205" t="s">
        <v>5</v>
      </c>
      <c r="F170" s="206" t="s">
        <v>3318</v>
      </c>
      <c r="H170" s="207">
        <v>28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73</v>
      </c>
      <c r="AY170" s="205" t="s">
        <v>187</v>
      </c>
    </row>
    <row r="171" spans="2:65" s="14" customFormat="1">
      <c r="B171" s="212"/>
      <c r="D171" s="196" t="s">
        <v>196</v>
      </c>
      <c r="E171" s="213" t="s">
        <v>5</v>
      </c>
      <c r="F171" s="214" t="s">
        <v>201</v>
      </c>
      <c r="H171" s="215">
        <v>28</v>
      </c>
      <c r="I171" s="216"/>
      <c r="L171" s="212"/>
      <c r="M171" s="217"/>
      <c r="N171" s="218"/>
      <c r="O171" s="218"/>
      <c r="P171" s="218"/>
      <c r="Q171" s="218"/>
      <c r="R171" s="218"/>
      <c r="S171" s="218"/>
      <c r="T171" s="219"/>
      <c r="AT171" s="213" t="s">
        <v>196</v>
      </c>
      <c r="AU171" s="213" t="s">
        <v>80</v>
      </c>
      <c r="AV171" s="14" t="s">
        <v>202</v>
      </c>
      <c r="AW171" s="14" t="s">
        <v>37</v>
      </c>
      <c r="AX171" s="14" t="s">
        <v>73</v>
      </c>
      <c r="AY171" s="213" t="s">
        <v>187</v>
      </c>
    </row>
    <row r="172" spans="2:65" s="13" customFormat="1">
      <c r="B172" s="204"/>
      <c r="D172" s="196" t="s">
        <v>196</v>
      </c>
      <c r="E172" s="205" t="s">
        <v>5</v>
      </c>
      <c r="F172" s="206" t="s">
        <v>3319</v>
      </c>
      <c r="H172" s="207">
        <v>3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65" s="13" customFormat="1">
      <c r="B173" s="204"/>
      <c r="D173" s="196" t="s">
        <v>196</v>
      </c>
      <c r="E173" s="205" t="s">
        <v>5</v>
      </c>
      <c r="F173" s="206" t="s">
        <v>3320</v>
      </c>
      <c r="H173" s="207">
        <v>27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65" s="13" customFormat="1">
      <c r="B174" s="204"/>
      <c r="D174" s="196" t="s">
        <v>196</v>
      </c>
      <c r="E174" s="205" t="s">
        <v>5</v>
      </c>
      <c r="F174" s="206" t="s">
        <v>3321</v>
      </c>
      <c r="H174" s="207">
        <v>15</v>
      </c>
      <c r="I174" s="208"/>
      <c r="L174" s="204"/>
      <c r="M174" s="209"/>
      <c r="N174" s="210"/>
      <c r="O174" s="210"/>
      <c r="P174" s="210"/>
      <c r="Q174" s="210"/>
      <c r="R174" s="210"/>
      <c r="S174" s="210"/>
      <c r="T174" s="211"/>
      <c r="AT174" s="205" t="s">
        <v>196</v>
      </c>
      <c r="AU174" s="205" t="s">
        <v>80</v>
      </c>
      <c r="AV174" s="13" t="s">
        <v>80</v>
      </c>
      <c r="AW174" s="13" t="s">
        <v>37</v>
      </c>
      <c r="AX174" s="13" t="s">
        <v>73</v>
      </c>
      <c r="AY174" s="205" t="s">
        <v>187</v>
      </c>
    </row>
    <row r="175" spans="2:65" s="13" customFormat="1">
      <c r="B175" s="204"/>
      <c r="D175" s="196" t="s">
        <v>196</v>
      </c>
      <c r="E175" s="205" t="s">
        <v>5</v>
      </c>
      <c r="F175" s="206" t="s">
        <v>3322</v>
      </c>
      <c r="H175" s="207">
        <v>59</v>
      </c>
      <c r="I175" s="208"/>
      <c r="L175" s="204"/>
      <c r="M175" s="209"/>
      <c r="N175" s="210"/>
      <c r="O175" s="210"/>
      <c r="P175" s="210"/>
      <c r="Q175" s="210"/>
      <c r="R175" s="210"/>
      <c r="S175" s="210"/>
      <c r="T175" s="211"/>
      <c r="AT175" s="205" t="s">
        <v>196</v>
      </c>
      <c r="AU175" s="205" t="s">
        <v>80</v>
      </c>
      <c r="AV175" s="13" t="s">
        <v>80</v>
      </c>
      <c r="AW175" s="13" t="s">
        <v>37</v>
      </c>
      <c r="AX175" s="13" t="s">
        <v>73</v>
      </c>
      <c r="AY175" s="205" t="s">
        <v>187</v>
      </c>
    </row>
    <row r="176" spans="2:65" s="14" customFormat="1">
      <c r="B176" s="212"/>
      <c r="D176" s="196" t="s">
        <v>196</v>
      </c>
      <c r="E176" s="213" t="s">
        <v>5</v>
      </c>
      <c r="F176" s="214" t="s">
        <v>201</v>
      </c>
      <c r="H176" s="215">
        <v>104</v>
      </c>
      <c r="I176" s="216"/>
      <c r="L176" s="212"/>
      <c r="M176" s="217"/>
      <c r="N176" s="218"/>
      <c r="O176" s="218"/>
      <c r="P176" s="218"/>
      <c r="Q176" s="218"/>
      <c r="R176" s="218"/>
      <c r="S176" s="218"/>
      <c r="T176" s="219"/>
      <c r="AT176" s="213" t="s">
        <v>196</v>
      </c>
      <c r="AU176" s="213" t="s">
        <v>80</v>
      </c>
      <c r="AV176" s="14" t="s">
        <v>202</v>
      </c>
      <c r="AW176" s="14" t="s">
        <v>37</v>
      </c>
      <c r="AX176" s="14" t="s">
        <v>73</v>
      </c>
      <c r="AY176" s="213" t="s">
        <v>187</v>
      </c>
    </row>
    <row r="177" spans="2:65" s="13" customFormat="1">
      <c r="B177" s="204"/>
      <c r="D177" s="196" t="s">
        <v>196</v>
      </c>
      <c r="E177" s="205" t="s">
        <v>5</v>
      </c>
      <c r="F177" s="206" t="s">
        <v>3323</v>
      </c>
      <c r="H177" s="207">
        <v>12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196</v>
      </c>
      <c r="AU177" s="205" t="s">
        <v>80</v>
      </c>
      <c r="AV177" s="13" t="s">
        <v>80</v>
      </c>
      <c r="AW177" s="13" t="s">
        <v>37</v>
      </c>
      <c r="AX177" s="13" t="s">
        <v>73</v>
      </c>
      <c r="AY177" s="205" t="s">
        <v>187</v>
      </c>
    </row>
    <row r="178" spans="2:65" s="14" customFormat="1">
      <c r="B178" s="212"/>
      <c r="D178" s="196" t="s">
        <v>196</v>
      </c>
      <c r="E178" s="213" t="s">
        <v>5</v>
      </c>
      <c r="F178" s="214" t="s">
        <v>201</v>
      </c>
      <c r="H178" s="215">
        <v>12</v>
      </c>
      <c r="I178" s="216"/>
      <c r="L178" s="212"/>
      <c r="M178" s="217"/>
      <c r="N178" s="218"/>
      <c r="O178" s="218"/>
      <c r="P178" s="218"/>
      <c r="Q178" s="218"/>
      <c r="R178" s="218"/>
      <c r="S178" s="218"/>
      <c r="T178" s="219"/>
      <c r="AT178" s="213" t="s">
        <v>196</v>
      </c>
      <c r="AU178" s="213" t="s">
        <v>80</v>
      </c>
      <c r="AV178" s="14" t="s">
        <v>202</v>
      </c>
      <c r="AW178" s="14" t="s">
        <v>37</v>
      </c>
      <c r="AX178" s="14" t="s">
        <v>73</v>
      </c>
      <c r="AY178" s="213" t="s">
        <v>187</v>
      </c>
    </row>
    <row r="179" spans="2:65" s="15" customFormat="1">
      <c r="B179" s="220"/>
      <c r="D179" s="221" t="s">
        <v>196</v>
      </c>
      <c r="E179" s="222" t="s">
        <v>5</v>
      </c>
      <c r="F179" s="223" t="s">
        <v>203</v>
      </c>
      <c r="H179" s="224">
        <v>144</v>
      </c>
      <c r="I179" s="225"/>
      <c r="L179" s="220"/>
      <c r="M179" s="226"/>
      <c r="N179" s="227"/>
      <c r="O179" s="227"/>
      <c r="P179" s="227"/>
      <c r="Q179" s="227"/>
      <c r="R179" s="227"/>
      <c r="S179" s="227"/>
      <c r="T179" s="228"/>
      <c r="AT179" s="229" t="s">
        <v>196</v>
      </c>
      <c r="AU179" s="229" t="s">
        <v>80</v>
      </c>
      <c r="AV179" s="15" t="s">
        <v>194</v>
      </c>
      <c r="AW179" s="15" t="s">
        <v>37</v>
      </c>
      <c r="AX179" s="15" t="s">
        <v>24</v>
      </c>
      <c r="AY179" s="229" t="s">
        <v>187</v>
      </c>
    </row>
    <row r="180" spans="2:65" s="1" customFormat="1" ht="31.5" customHeight="1">
      <c r="B180" s="182"/>
      <c r="C180" s="230" t="s">
        <v>302</v>
      </c>
      <c r="D180" s="230" t="s">
        <v>269</v>
      </c>
      <c r="E180" s="231" t="s">
        <v>3324</v>
      </c>
      <c r="F180" s="232" t="s">
        <v>3325</v>
      </c>
      <c r="G180" s="233" t="s">
        <v>305</v>
      </c>
      <c r="H180" s="234">
        <v>30.8</v>
      </c>
      <c r="I180" s="235"/>
      <c r="J180" s="236">
        <f>ROUND(I180*H180,2)</f>
        <v>0</v>
      </c>
      <c r="K180" s="232" t="s">
        <v>193</v>
      </c>
      <c r="L180" s="237"/>
      <c r="M180" s="238" t="s">
        <v>5</v>
      </c>
      <c r="N180" s="239" t="s">
        <v>44</v>
      </c>
      <c r="O180" s="43"/>
      <c r="P180" s="192">
        <f>O180*H180</f>
        <v>0</v>
      </c>
      <c r="Q180" s="192">
        <v>5.1E-5</v>
      </c>
      <c r="R180" s="192">
        <f>Q180*H180</f>
        <v>1.5708E-3</v>
      </c>
      <c r="S180" s="192">
        <v>0</v>
      </c>
      <c r="T180" s="193">
        <f>S180*H180</f>
        <v>0</v>
      </c>
      <c r="AR180" s="25" t="s">
        <v>395</v>
      </c>
      <c r="AT180" s="25" t="s">
        <v>269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126</v>
      </c>
      <c r="BM180" s="25" t="s">
        <v>3326</v>
      </c>
    </row>
    <row r="181" spans="2:65" s="13" customFormat="1">
      <c r="B181" s="204"/>
      <c r="D181" s="221" t="s">
        <v>196</v>
      </c>
      <c r="E181" s="246" t="s">
        <v>5</v>
      </c>
      <c r="F181" s="247" t="s">
        <v>3327</v>
      </c>
      <c r="H181" s="248">
        <v>30.8</v>
      </c>
      <c r="I181" s="208"/>
      <c r="L181" s="204"/>
      <c r="M181" s="209"/>
      <c r="N181" s="210"/>
      <c r="O181" s="210"/>
      <c r="P181" s="210"/>
      <c r="Q181" s="210"/>
      <c r="R181" s="210"/>
      <c r="S181" s="210"/>
      <c r="T181" s="211"/>
      <c r="AT181" s="205" t="s">
        <v>196</v>
      </c>
      <c r="AU181" s="205" t="s">
        <v>80</v>
      </c>
      <c r="AV181" s="13" t="s">
        <v>80</v>
      </c>
      <c r="AW181" s="13" t="s">
        <v>37</v>
      </c>
      <c r="AX181" s="13" t="s">
        <v>24</v>
      </c>
      <c r="AY181" s="205" t="s">
        <v>187</v>
      </c>
    </row>
    <row r="182" spans="2:65" s="1" customFormat="1" ht="22.5" customHeight="1">
      <c r="B182" s="182"/>
      <c r="C182" s="230" t="s">
        <v>309</v>
      </c>
      <c r="D182" s="230" t="s">
        <v>269</v>
      </c>
      <c r="E182" s="231" t="s">
        <v>3328</v>
      </c>
      <c r="F182" s="232" t="s">
        <v>3329</v>
      </c>
      <c r="G182" s="233" t="s">
        <v>305</v>
      </c>
      <c r="H182" s="234">
        <v>114.4</v>
      </c>
      <c r="I182" s="235"/>
      <c r="J182" s="236">
        <f>ROUND(I182*H182,2)</f>
        <v>0</v>
      </c>
      <c r="K182" s="232" t="s">
        <v>193</v>
      </c>
      <c r="L182" s="237"/>
      <c r="M182" s="238" t="s">
        <v>5</v>
      </c>
      <c r="N182" s="239" t="s">
        <v>44</v>
      </c>
      <c r="O182" s="43"/>
      <c r="P182" s="192">
        <f>O182*H182</f>
        <v>0</v>
      </c>
      <c r="Q182" s="192">
        <v>1.12E-4</v>
      </c>
      <c r="R182" s="192">
        <f>Q182*H182</f>
        <v>1.2812800000000001E-2</v>
      </c>
      <c r="S182" s="192">
        <v>0</v>
      </c>
      <c r="T182" s="193">
        <f>S182*H182</f>
        <v>0</v>
      </c>
      <c r="AR182" s="25" t="s">
        <v>395</v>
      </c>
      <c r="AT182" s="25" t="s">
        <v>269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126</v>
      </c>
      <c r="BM182" s="25" t="s">
        <v>3330</v>
      </c>
    </row>
    <row r="183" spans="2:65" s="13" customFormat="1">
      <c r="B183" s="204"/>
      <c r="D183" s="221" t="s">
        <v>196</v>
      </c>
      <c r="E183" s="246" t="s">
        <v>5</v>
      </c>
      <c r="F183" s="247" t="s">
        <v>3331</v>
      </c>
      <c r="H183" s="248">
        <v>114.4</v>
      </c>
      <c r="I183" s="208"/>
      <c r="L183" s="204"/>
      <c r="M183" s="209"/>
      <c r="N183" s="210"/>
      <c r="O183" s="210"/>
      <c r="P183" s="210"/>
      <c r="Q183" s="210"/>
      <c r="R183" s="210"/>
      <c r="S183" s="210"/>
      <c r="T183" s="211"/>
      <c r="AT183" s="205" t="s">
        <v>196</v>
      </c>
      <c r="AU183" s="205" t="s">
        <v>80</v>
      </c>
      <c r="AV183" s="13" t="s">
        <v>80</v>
      </c>
      <c r="AW183" s="13" t="s">
        <v>37</v>
      </c>
      <c r="AX183" s="13" t="s">
        <v>24</v>
      </c>
      <c r="AY183" s="205" t="s">
        <v>187</v>
      </c>
    </row>
    <row r="184" spans="2:65" s="1" customFormat="1" ht="22.5" customHeight="1">
      <c r="B184" s="182"/>
      <c r="C184" s="230" t="s">
        <v>317</v>
      </c>
      <c r="D184" s="230" t="s">
        <v>269</v>
      </c>
      <c r="E184" s="231" t="s">
        <v>3332</v>
      </c>
      <c r="F184" s="232" t="s">
        <v>3333</v>
      </c>
      <c r="G184" s="233" t="s">
        <v>305</v>
      </c>
      <c r="H184" s="234">
        <v>13.2</v>
      </c>
      <c r="I184" s="235"/>
      <c r="J184" s="236">
        <f>ROUND(I184*H184,2)</f>
        <v>0</v>
      </c>
      <c r="K184" s="232" t="s">
        <v>193</v>
      </c>
      <c r="L184" s="237"/>
      <c r="M184" s="238" t="s">
        <v>5</v>
      </c>
      <c r="N184" s="239" t="s">
        <v>44</v>
      </c>
      <c r="O184" s="43"/>
      <c r="P184" s="192">
        <f>O184*H184</f>
        <v>0</v>
      </c>
      <c r="Q184" s="192">
        <v>1.7799999999999999E-4</v>
      </c>
      <c r="R184" s="192">
        <f>Q184*H184</f>
        <v>2.3495999999999999E-3</v>
      </c>
      <c r="S184" s="192">
        <v>0</v>
      </c>
      <c r="T184" s="193">
        <f>S184*H184</f>
        <v>0</v>
      </c>
      <c r="AR184" s="25" t="s">
        <v>395</v>
      </c>
      <c r="AT184" s="25" t="s">
        <v>269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126</v>
      </c>
      <c r="BM184" s="25" t="s">
        <v>3334</v>
      </c>
    </row>
    <row r="185" spans="2:65" s="13" customFormat="1">
      <c r="B185" s="204"/>
      <c r="D185" s="221" t="s">
        <v>196</v>
      </c>
      <c r="E185" s="246" t="s">
        <v>5</v>
      </c>
      <c r="F185" s="247" t="s">
        <v>3335</v>
      </c>
      <c r="H185" s="248">
        <v>13.2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24</v>
      </c>
      <c r="AY185" s="205" t="s">
        <v>187</v>
      </c>
    </row>
    <row r="186" spans="2:65" s="1" customFormat="1" ht="44.25" customHeight="1">
      <c r="B186" s="182"/>
      <c r="C186" s="183" t="s">
        <v>10</v>
      </c>
      <c r="D186" s="183" t="s">
        <v>189</v>
      </c>
      <c r="E186" s="184" t="s">
        <v>3336</v>
      </c>
      <c r="F186" s="185" t="s">
        <v>3337</v>
      </c>
      <c r="G186" s="186" t="s">
        <v>305</v>
      </c>
      <c r="H186" s="187">
        <v>2000.4</v>
      </c>
      <c r="I186" s="188"/>
      <c r="J186" s="189">
        <f>ROUND(I186*H186,2)</f>
        <v>0</v>
      </c>
      <c r="K186" s="185" t="s">
        <v>193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126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126</v>
      </c>
      <c r="BM186" s="25" t="s">
        <v>3338</v>
      </c>
    </row>
    <row r="187" spans="2:65" s="12" customFormat="1">
      <c r="B187" s="195"/>
      <c r="D187" s="196" t="s">
        <v>196</v>
      </c>
      <c r="E187" s="197" t="s">
        <v>5</v>
      </c>
      <c r="F187" s="198" t="s">
        <v>3339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196</v>
      </c>
      <c r="AU187" s="199" t="s">
        <v>80</v>
      </c>
      <c r="AV187" s="12" t="s">
        <v>24</v>
      </c>
      <c r="AW187" s="12" t="s">
        <v>37</v>
      </c>
      <c r="AX187" s="12" t="s">
        <v>73</v>
      </c>
      <c r="AY187" s="199" t="s">
        <v>187</v>
      </c>
    </row>
    <row r="188" spans="2:65" s="12" customFormat="1">
      <c r="B188" s="195"/>
      <c r="D188" s="196" t="s">
        <v>196</v>
      </c>
      <c r="E188" s="197" t="s">
        <v>5</v>
      </c>
      <c r="F188" s="198" t="s">
        <v>3340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65" s="13" customFormat="1">
      <c r="B189" s="204"/>
      <c r="D189" s="196" t="s">
        <v>196</v>
      </c>
      <c r="E189" s="205" t="s">
        <v>5</v>
      </c>
      <c r="F189" s="206" t="s">
        <v>3341</v>
      </c>
      <c r="H189" s="207">
        <v>47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196</v>
      </c>
      <c r="AU189" s="205" t="s">
        <v>80</v>
      </c>
      <c r="AV189" s="13" t="s">
        <v>80</v>
      </c>
      <c r="AW189" s="13" t="s">
        <v>37</v>
      </c>
      <c r="AX189" s="13" t="s">
        <v>73</v>
      </c>
      <c r="AY189" s="205" t="s">
        <v>187</v>
      </c>
    </row>
    <row r="190" spans="2:65" s="14" customFormat="1">
      <c r="B190" s="212"/>
      <c r="D190" s="196" t="s">
        <v>196</v>
      </c>
      <c r="E190" s="213" t="s">
        <v>5</v>
      </c>
      <c r="F190" s="214" t="s">
        <v>201</v>
      </c>
      <c r="H190" s="215">
        <v>47</v>
      </c>
      <c r="I190" s="216"/>
      <c r="L190" s="212"/>
      <c r="M190" s="217"/>
      <c r="N190" s="218"/>
      <c r="O190" s="218"/>
      <c r="P190" s="218"/>
      <c r="Q190" s="218"/>
      <c r="R190" s="218"/>
      <c r="S190" s="218"/>
      <c r="T190" s="219"/>
      <c r="AT190" s="213" t="s">
        <v>196</v>
      </c>
      <c r="AU190" s="213" t="s">
        <v>80</v>
      </c>
      <c r="AV190" s="14" t="s">
        <v>202</v>
      </c>
      <c r="AW190" s="14" t="s">
        <v>37</v>
      </c>
      <c r="AX190" s="14" t="s">
        <v>73</v>
      </c>
      <c r="AY190" s="213" t="s">
        <v>187</v>
      </c>
    </row>
    <row r="191" spans="2:65" s="12" customFormat="1">
      <c r="B191" s="195"/>
      <c r="D191" s="196" t="s">
        <v>196</v>
      </c>
      <c r="E191" s="197" t="s">
        <v>5</v>
      </c>
      <c r="F191" s="198" t="s">
        <v>3342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65" s="13" customFormat="1">
      <c r="B192" s="204"/>
      <c r="D192" s="196" t="s">
        <v>196</v>
      </c>
      <c r="E192" s="205" t="s">
        <v>5</v>
      </c>
      <c r="F192" s="206" t="s">
        <v>3343</v>
      </c>
      <c r="H192" s="207">
        <v>12.9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51" s="13" customFormat="1">
      <c r="B193" s="204"/>
      <c r="D193" s="196" t="s">
        <v>196</v>
      </c>
      <c r="E193" s="205" t="s">
        <v>5</v>
      </c>
      <c r="F193" s="206" t="s">
        <v>3344</v>
      </c>
      <c r="H193" s="207">
        <v>88.4</v>
      </c>
      <c r="I193" s="208"/>
      <c r="L193" s="204"/>
      <c r="M193" s="209"/>
      <c r="N193" s="210"/>
      <c r="O193" s="210"/>
      <c r="P193" s="210"/>
      <c r="Q193" s="210"/>
      <c r="R193" s="210"/>
      <c r="S193" s="210"/>
      <c r="T193" s="211"/>
      <c r="AT193" s="205" t="s">
        <v>196</v>
      </c>
      <c r="AU193" s="205" t="s">
        <v>80</v>
      </c>
      <c r="AV193" s="13" t="s">
        <v>80</v>
      </c>
      <c r="AW193" s="13" t="s">
        <v>37</v>
      </c>
      <c r="AX193" s="13" t="s">
        <v>73</v>
      </c>
      <c r="AY193" s="205" t="s">
        <v>187</v>
      </c>
    </row>
    <row r="194" spans="2:51" s="13" customFormat="1">
      <c r="B194" s="204"/>
      <c r="D194" s="196" t="s">
        <v>196</v>
      </c>
      <c r="E194" s="205" t="s">
        <v>5</v>
      </c>
      <c r="F194" s="206" t="s">
        <v>3345</v>
      </c>
      <c r="H194" s="207">
        <v>21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73</v>
      </c>
      <c r="AY194" s="205" t="s">
        <v>187</v>
      </c>
    </row>
    <row r="195" spans="2:51" s="13" customFormat="1">
      <c r="B195" s="204"/>
      <c r="D195" s="196" t="s">
        <v>196</v>
      </c>
      <c r="E195" s="205" t="s">
        <v>5</v>
      </c>
      <c r="F195" s="206" t="s">
        <v>3346</v>
      </c>
      <c r="H195" s="207">
        <v>21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196</v>
      </c>
      <c r="AU195" s="205" t="s">
        <v>80</v>
      </c>
      <c r="AV195" s="13" t="s">
        <v>80</v>
      </c>
      <c r="AW195" s="13" t="s">
        <v>37</v>
      </c>
      <c r="AX195" s="13" t="s">
        <v>73</v>
      </c>
      <c r="AY195" s="205" t="s">
        <v>187</v>
      </c>
    </row>
    <row r="196" spans="2:51" s="13" customFormat="1">
      <c r="B196" s="204"/>
      <c r="D196" s="196" t="s">
        <v>196</v>
      </c>
      <c r="E196" s="205" t="s">
        <v>5</v>
      </c>
      <c r="F196" s="206" t="s">
        <v>3347</v>
      </c>
      <c r="H196" s="207">
        <v>20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196</v>
      </c>
      <c r="AU196" s="205" t="s">
        <v>80</v>
      </c>
      <c r="AV196" s="13" t="s">
        <v>80</v>
      </c>
      <c r="AW196" s="13" t="s">
        <v>37</v>
      </c>
      <c r="AX196" s="13" t="s">
        <v>73</v>
      </c>
      <c r="AY196" s="205" t="s">
        <v>187</v>
      </c>
    </row>
    <row r="197" spans="2:51" s="13" customFormat="1">
      <c r="B197" s="204"/>
      <c r="D197" s="196" t="s">
        <v>196</v>
      </c>
      <c r="E197" s="205" t="s">
        <v>5</v>
      </c>
      <c r="F197" s="206" t="s">
        <v>3348</v>
      </c>
      <c r="H197" s="207">
        <v>19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51" s="13" customFormat="1">
      <c r="B198" s="204"/>
      <c r="D198" s="196" t="s">
        <v>196</v>
      </c>
      <c r="E198" s="205" t="s">
        <v>5</v>
      </c>
      <c r="F198" s="206" t="s">
        <v>3349</v>
      </c>
      <c r="H198" s="207">
        <v>19.8</v>
      </c>
      <c r="I198" s="208"/>
      <c r="L198" s="204"/>
      <c r="M198" s="209"/>
      <c r="N198" s="210"/>
      <c r="O198" s="210"/>
      <c r="P198" s="210"/>
      <c r="Q198" s="210"/>
      <c r="R198" s="210"/>
      <c r="S198" s="210"/>
      <c r="T198" s="211"/>
      <c r="AT198" s="205" t="s">
        <v>196</v>
      </c>
      <c r="AU198" s="205" t="s">
        <v>80</v>
      </c>
      <c r="AV198" s="13" t="s">
        <v>80</v>
      </c>
      <c r="AW198" s="13" t="s">
        <v>37</v>
      </c>
      <c r="AX198" s="13" t="s">
        <v>73</v>
      </c>
      <c r="AY198" s="205" t="s">
        <v>187</v>
      </c>
    </row>
    <row r="199" spans="2:51" s="13" customFormat="1">
      <c r="B199" s="204"/>
      <c r="D199" s="196" t="s">
        <v>196</v>
      </c>
      <c r="E199" s="205" t="s">
        <v>5</v>
      </c>
      <c r="F199" s="206" t="s">
        <v>3350</v>
      </c>
      <c r="H199" s="207">
        <v>27</v>
      </c>
      <c r="I199" s="208"/>
      <c r="L199" s="204"/>
      <c r="M199" s="209"/>
      <c r="N199" s="210"/>
      <c r="O199" s="210"/>
      <c r="P199" s="210"/>
      <c r="Q199" s="210"/>
      <c r="R199" s="210"/>
      <c r="S199" s="210"/>
      <c r="T199" s="211"/>
      <c r="AT199" s="205" t="s">
        <v>196</v>
      </c>
      <c r="AU199" s="205" t="s">
        <v>80</v>
      </c>
      <c r="AV199" s="13" t="s">
        <v>80</v>
      </c>
      <c r="AW199" s="13" t="s">
        <v>37</v>
      </c>
      <c r="AX199" s="13" t="s">
        <v>73</v>
      </c>
      <c r="AY199" s="205" t="s">
        <v>187</v>
      </c>
    </row>
    <row r="200" spans="2:51" s="13" customFormat="1">
      <c r="B200" s="204"/>
      <c r="D200" s="196" t="s">
        <v>196</v>
      </c>
      <c r="E200" s="205" t="s">
        <v>5</v>
      </c>
      <c r="F200" s="206" t="s">
        <v>3351</v>
      </c>
      <c r="H200" s="207">
        <v>16</v>
      </c>
      <c r="I200" s="208"/>
      <c r="L200" s="204"/>
      <c r="M200" s="209"/>
      <c r="N200" s="210"/>
      <c r="O200" s="210"/>
      <c r="P200" s="210"/>
      <c r="Q200" s="210"/>
      <c r="R200" s="210"/>
      <c r="S200" s="210"/>
      <c r="T200" s="211"/>
      <c r="AT200" s="205" t="s">
        <v>196</v>
      </c>
      <c r="AU200" s="205" t="s">
        <v>80</v>
      </c>
      <c r="AV200" s="13" t="s">
        <v>80</v>
      </c>
      <c r="AW200" s="13" t="s">
        <v>37</v>
      </c>
      <c r="AX200" s="13" t="s">
        <v>73</v>
      </c>
      <c r="AY200" s="205" t="s">
        <v>187</v>
      </c>
    </row>
    <row r="201" spans="2:51" s="13" customFormat="1">
      <c r="B201" s="204"/>
      <c r="D201" s="196" t="s">
        <v>196</v>
      </c>
      <c r="E201" s="205" t="s">
        <v>5</v>
      </c>
      <c r="F201" s="206" t="s">
        <v>3352</v>
      </c>
      <c r="H201" s="207">
        <v>33</v>
      </c>
      <c r="I201" s="208"/>
      <c r="L201" s="204"/>
      <c r="M201" s="209"/>
      <c r="N201" s="210"/>
      <c r="O201" s="210"/>
      <c r="P201" s="210"/>
      <c r="Q201" s="210"/>
      <c r="R201" s="210"/>
      <c r="S201" s="210"/>
      <c r="T201" s="211"/>
      <c r="AT201" s="205" t="s">
        <v>196</v>
      </c>
      <c r="AU201" s="205" t="s">
        <v>80</v>
      </c>
      <c r="AV201" s="13" t="s">
        <v>80</v>
      </c>
      <c r="AW201" s="13" t="s">
        <v>37</v>
      </c>
      <c r="AX201" s="13" t="s">
        <v>73</v>
      </c>
      <c r="AY201" s="205" t="s">
        <v>187</v>
      </c>
    </row>
    <row r="202" spans="2:51" s="13" customFormat="1">
      <c r="B202" s="204"/>
      <c r="D202" s="196" t="s">
        <v>196</v>
      </c>
      <c r="E202" s="205" t="s">
        <v>5</v>
      </c>
      <c r="F202" s="206" t="s">
        <v>3353</v>
      </c>
      <c r="H202" s="207">
        <v>125</v>
      </c>
      <c r="I202" s="208"/>
      <c r="L202" s="204"/>
      <c r="M202" s="209"/>
      <c r="N202" s="210"/>
      <c r="O202" s="210"/>
      <c r="P202" s="210"/>
      <c r="Q202" s="210"/>
      <c r="R202" s="210"/>
      <c r="S202" s="210"/>
      <c r="T202" s="211"/>
      <c r="AT202" s="205" t="s">
        <v>196</v>
      </c>
      <c r="AU202" s="205" t="s">
        <v>80</v>
      </c>
      <c r="AV202" s="13" t="s">
        <v>80</v>
      </c>
      <c r="AW202" s="13" t="s">
        <v>37</v>
      </c>
      <c r="AX202" s="13" t="s">
        <v>73</v>
      </c>
      <c r="AY202" s="205" t="s">
        <v>187</v>
      </c>
    </row>
    <row r="203" spans="2:51" s="13" customFormat="1">
      <c r="B203" s="204"/>
      <c r="D203" s="196" t="s">
        <v>196</v>
      </c>
      <c r="E203" s="205" t="s">
        <v>5</v>
      </c>
      <c r="F203" s="206" t="s">
        <v>3354</v>
      </c>
      <c r="H203" s="207">
        <v>139.19999999999999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196</v>
      </c>
      <c r="AU203" s="205" t="s">
        <v>80</v>
      </c>
      <c r="AV203" s="13" t="s">
        <v>80</v>
      </c>
      <c r="AW203" s="13" t="s">
        <v>37</v>
      </c>
      <c r="AX203" s="13" t="s">
        <v>73</v>
      </c>
      <c r="AY203" s="205" t="s">
        <v>187</v>
      </c>
    </row>
    <row r="204" spans="2:51" s="13" customFormat="1">
      <c r="B204" s="204"/>
      <c r="D204" s="196" t="s">
        <v>196</v>
      </c>
      <c r="E204" s="205" t="s">
        <v>5</v>
      </c>
      <c r="F204" s="206" t="s">
        <v>3355</v>
      </c>
      <c r="H204" s="207">
        <v>56.7</v>
      </c>
      <c r="I204" s="208"/>
      <c r="L204" s="204"/>
      <c r="M204" s="209"/>
      <c r="N204" s="210"/>
      <c r="O204" s="210"/>
      <c r="P204" s="210"/>
      <c r="Q204" s="210"/>
      <c r="R204" s="210"/>
      <c r="S204" s="210"/>
      <c r="T204" s="211"/>
      <c r="AT204" s="205" t="s">
        <v>196</v>
      </c>
      <c r="AU204" s="205" t="s">
        <v>80</v>
      </c>
      <c r="AV204" s="13" t="s">
        <v>80</v>
      </c>
      <c r="AW204" s="13" t="s">
        <v>37</v>
      </c>
      <c r="AX204" s="13" t="s">
        <v>73</v>
      </c>
      <c r="AY204" s="205" t="s">
        <v>187</v>
      </c>
    </row>
    <row r="205" spans="2:51" s="13" customFormat="1">
      <c r="B205" s="204"/>
      <c r="D205" s="196" t="s">
        <v>196</v>
      </c>
      <c r="E205" s="205" t="s">
        <v>5</v>
      </c>
      <c r="F205" s="206" t="s">
        <v>3356</v>
      </c>
      <c r="H205" s="207">
        <v>137</v>
      </c>
      <c r="I205" s="208"/>
      <c r="L205" s="204"/>
      <c r="M205" s="209"/>
      <c r="N205" s="210"/>
      <c r="O205" s="210"/>
      <c r="P205" s="210"/>
      <c r="Q205" s="210"/>
      <c r="R205" s="210"/>
      <c r="S205" s="210"/>
      <c r="T205" s="211"/>
      <c r="AT205" s="205" t="s">
        <v>196</v>
      </c>
      <c r="AU205" s="205" t="s">
        <v>80</v>
      </c>
      <c r="AV205" s="13" t="s">
        <v>80</v>
      </c>
      <c r="AW205" s="13" t="s">
        <v>37</v>
      </c>
      <c r="AX205" s="13" t="s">
        <v>73</v>
      </c>
      <c r="AY205" s="205" t="s">
        <v>187</v>
      </c>
    </row>
    <row r="206" spans="2:51" s="13" customFormat="1">
      <c r="B206" s="204"/>
      <c r="D206" s="196" t="s">
        <v>196</v>
      </c>
      <c r="E206" s="205" t="s">
        <v>5</v>
      </c>
      <c r="F206" s="206" t="s">
        <v>3357</v>
      </c>
      <c r="H206" s="207">
        <v>34.799999999999997</v>
      </c>
      <c r="I206" s="208"/>
      <c r="L206" s="204"/>
      <c r="M206" s="209"/>
      <c r="N206" s="210"/>
      <c r="O206" s="210"/>
      <c r="P206" s="210"/>
      <c r="Q206" s="210"/>
      <c r="R206" s="210"/>
      <c r="S206" s="210"/>
      <c r="T206" s="211"/>
      <c r="AT206" s="205" t="s">
        <v>196</v>
      </c>
      <c r="AU206" s="205" t="s">
        <v>80</v>
      </c>
      <c r="AV206" s="13" t="s">
        <v>80</v>
      </c>
      <c r="AW206" s="13" t="s">
        <v>37</v>
      </c>
      <c r="AX206" s="13" t="s">
        <v>73</v>
      </c>
      <c r="AY206" s="205" t="s">
        <v>187</v>
      </c>
    </row>
    <row r="207" spans="2:51" s="13" customFormat="1">
      <c r="B207" s="204"/>
      <c r="D207" s="196" t="s">
        <v>196</v>
      </c>
      <c r="E207" s="205" t="s">
        <v>5</v>
      </c>
      <c r="F207" s="206" t="s">
        <v>3358</v>
      </c>
      <c r="H207" s="207">
        <v>41.5</v>
      </c>
      <c r="I207" s="208"/>
      <c r="L207" s="204"/>
      <c r="M207" s="209"/>
      <c r="N207" s="210"/>
      <c r="O207" s="210"/>
      <c r="P207" s="210"/>
      <c r="Q207" s="210"/>
      <c r="R207" s="210"/>
      <c r="S207" s="210"/>
      <c r="T207" s="211"/>
      <c r="AT207" s="205" t="s">
        <v>196</v>
      </c>
      <c r="AU207" s="205" t="s">
        <v>80</v>
      </c>
      <c r="AV207" s="13" t="s">
        <v>80</v>
      </c>
      <c r="AW207" s="13" t="s">
        <v>37</v>
      </c>
      <c r="AX207" s="13" t="s">
        <v>73</v>
      </c>
      <c r="AY207" s="205" t="s">
        <v>187</v>
      </c>
    </row>
    <row r="208" spans="2:51" s="13" customFormat="1">
      <c r="B208" s="204"/>
      <c r="D208" s="196" t="s">
        <v>196</v>
      </c>
      <c r="E208" s="205" t="s">
        <v>5</v>
      </c>
      <c r="F208" s="206" t="s">
        <v>3359</v>
      </c>
      <c r="H208" s="207">
        <v>28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51" s="13" customFormat="1">
      <c r="B209" s="204"/>
      <c r="D209" s="196" t="s">
        <v>196</v>
      </c>
      <c r="E209" s="205" t="s">
        <v>5</v>
      </c>
      <c r="F209" s="206" t="s">
        <v>3360</v>
      </c>
      <c r="H209" s="207">
        <v>61</v>
      </c>
      <c r="I209" s="208"/>
      <c r="L209" s="204"/>
      <c r="M209" s="209"/>
      <c r="N209" s="210"/>
      <c r="O209" s="210"/>
      <c r="P209" s="210"/>
      <c r="Q209" s="210"/>
      <c r="R209" s="210"/>
      <c r="S209" s="210"/>
      <c r="T209" s="211"/>
      <c r="AT209" s="205" t="s">
        <v>196</v>
      </c>
      <c r="AU209" s="205" t="s">
        <v>80</v>
      </c>
      <c r="AV209" s="13" t="s">
        <v>80</v>
      </c>
      <c r="AW209" s="13" t="s">
        <v>37</v>
      </c>
      <c r="AX209" s="13" t="s">
        <v>73</v>
      </c>
      <c r="AY209" s="205" t="s">
        <v>187</v>
      </c>
    </row>
    <row r="210" spans="2:51" s="14" customFormat="1">
      <c r="B210" s="212"/>
      <c r="D210" s="196" t="s">
        <v>196</v>
      </c>
      <c r="E210" s="213" t="s">
        <v>5</v>
      </c>
      <c r="F210" s="214" t="s">
        <v>201</v>
      </c>
      <c r="H210" s="215">
        <v>901.3</v>
      </c>
      <c r="I210" s="216"/>
      <c r="L210" s="212"/>
      <c r="M210" s="217"/>
      <c r="N210" s="218"/>
      <c r="O210" s="218"/>
      <c r="P210" s="218"/>
      <c r="Q210" s="218"/>
      <c r="R210" s="218"/>
      <c r="S210" s="218"/>
      <c r="T210" s="219"/>
      <c r="AT210" s="213" t="s">
        <v>196</v>
      </c>
      <c r="AU210" s="213" t="s">
        <v>80</v>
      </c>
      <c r="AV210" s="14" t="s">
        <v>202</v>
      </c>
      <c r="AW210" s="14" t="s">
        <v>37</v>
      </c>
      <c r="AX210" s="14" t="s">
        <v>73</v>
      </c>
      <c r="AY210" s="213" t="s">
        <v>187</v>
      </c>
    </row>
    <row r="211" spans="2:51" s="12" customFormat="1">
      <c r="B211" s="195"/>
      <c r="D211" s="196" t="s">
        <v>196</v>
      </c>
      <c r="E211" s="197" t="s">
        <v>5</v>
      </c>
      <c r="F211" s="198" t="s">
        <v>3361</v>
      </c>
      <c r="H211" s="199" t="s">
        <v>5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199" t="s">
        <v>196</v>
      </c>
      <c r="AU211" s="199" t="s">
        <v>80</v>
      </c>
      <c r="AV211" s="12" t="s">
        <v>24</v>
      </c>
      <c r="AW211" s="12" t="s">
        <v>37</v>
      </c>
      <c r="AX211" s="12" t="s">
        <v>73</v>
      </c>
      <c r="AY211" s="199" t="s">
        <v>187</v>
      </c>
    </row>
    <row r="212" spans="2:51" s="13" customFormat="1">
      <c r="B212" s="204"/>
      <c r="D212" s="196" t="s">
        <v>196</v>
      </c>
      <c r="E212" s="205" t="s">
        <v>5</v>
      </c>
      <c r="F212" s="206" t="s">
        <v>3362</v>
      </c>
      <c r="H212" s="207">
        <v>28</v>
      </c>
      <c r="I212" s="208"/>
      <c r="L212" s="204"/>
      <c r="M212" s="209"/>
      <c r="N212" s="210"/>
      <c r="O212" s="210"/>
      <c r="P212" s="210"/>
      <c r="Q212" s="210"/>
      <c r="R212" s="210"/>
      <c r="S212" s="210"/>
      <c r="T212" s="211"/>
      <c r="AT212" s="205" t="s">
        <v>196</v>
      </c>
      <c r="AU212" s="205" t="s">
        <v>80</v>
      </c>
      <c r="AV212" s="13" t="s">
        <v>80</v>
      </c>
      <c r="AW212" s="13" t="s">
        <v>37</v>
      </c>
      <c r="AX212" s="13" t="s">
        <v>73</v>
      </c>
      <c r="AY212" s="205" t="s">
        <v>187</v>
      </c>
    </row>
    <row r="213" spans="2:51" s="13" customFormat="1">
      <c r="B213" s="204"/>
      <c r="D213" s="196" t="s">
        <v>196</v>
      </c>
      <c r="E213" s="205" t="s">
        <v>5</v>
      </c>
      <c r="F213" s="206" t="s">
        <v>3363</v>
      </c>
      <c r="H213" s="207">
        <v>41</v>
      </c>
      <c r="I213" s="208"/>
      <c r="L213" s="204"/>
      <c r="M213" s="209"/>
      <c r="N213" s="210"/>
      <c r="O213" s="210"/>
      <c r="P213" s="210"/>
      <c r="Q213" s="210"/>
      <c r="R213" s="210"/>
      <c r="S213" s="210"/>
      <c r="T213" s="211"/>
      <c r="AT213" s="205" t="s">
        <v>196</v>
      </c>
      <c r="AU213" s="205" t="s">
        <v>80</v>
      </c>
      <c r="AV213" s="13" t="s">
        <v>80</v>
      </c>
      <c r="AW213" s="13" t="s">
        <v>37</v>
      </c>
      <c r="AX213" s="13" t="s">
        <v>73</v>
      </c>
      <c r="AY213" s="205" t="s">
        <v>187</v>
      </c>
    </row>
    <row r="214" spans="2:51" s="13" customFormat="1">
      <c r="B214" s="204"/>
      <c r="D214" s="196" t="s">
        <v>196</v>
      </c>
      <c r="E214" s="205" t="s">
        <v>5</v>
      </c>
      <c r="F214" s="206" t="s">
        <v>3364</v>
      </c>
      <c r="H214" s="207">
        <v>28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51" s="13" customFormat="1">
      <c r="B215" s="204"/>
      <c r="D215" s="196" t="s">
        <v>196</v>
      </c>
      <c r="E215" s="205" t="s">
        <v>5</v>
      </c>
      <c r="F215" s="206" t="s">
        <v>3365</v>
      </c>
      <c r="H215" s="207">
        <v>22</v>
      </c>
      <c r="I215" s="208"/>
      <c r="L215" s="204"/>
      <c r="M215" s="209"/>
      <c r="N215" s="210"/>
      <c r="O215" s="210"/>
      <c r="P215" s="210"/>
      <c r="Q215" s="210"/>
      <c r="R215" s="210"/>
      <c r="S215" s="210"/>
      <c r="T215" s="211"/>
      <c r="AT215" s="205" t="s">
        <v>196</v>
      </c>
      <c r="AU215" s="205" t="s">
        <v>80</v>
      </c>
      <c r="AV215" s="13" t="s">
        <v>80</v>
      </c>
      <c r="AW215" s="13" t="s">
        <v>37</v>
      </c>
      <c r="AX215" s="13" t="s">
        <v>73</v>
      </c>
      <c r="AY215" s="205" t="s">
        <v>187</v>
      </c>
    </row>
    <row r="216" spans="2:51" s="13" customFormat="1">
      <c r="B216" s="204"/>
      <c r="D216" s="196" t="s">
        <v>196</v>
      </c>
      <c r="E216" s="205" t="s">
        <v>5</v>
      </c>
      <c r="F216" s="206" t="s">
        <v>3366</v>
      </c>
      <c r="H216" s="207">
        <v>22</v>
      </c>
      <c r="I216" s="208"/>
      <c r="L216" s="204"/>
      <c r="M216" s="209"/>
      <c r="N216" s="210"/>
      <c r="O216" s="210"/>
      <c r="P216" s="210"/>
      <c r="Q216" s="210"/>
      <c r="R216" s="210"/>
      <c r="S216" s="210"/>
      <c r="T216" s="211"/>
      <c r="AT216" s="205" t="s">
        <v>196</v>
      </c>
      <c r="AU216" s="205" t="s">
        <v>80</v>
      </c>
      <c r="AV216" s="13" t="s">
        <v>80</v>
      </c>
      <c r="AW216" s="13" t="s">
        <v>37</v>
      </c>
      <c r="AX216" s="13" t="s">
        <v>73</v>
      </c>
      <c r="AY216" s="205" t="s">
        <v>187</v>
      </c>
    </row>
    <row r="217" spans="2:51" s="13" customFormat="1">
      <c r="B217" s="204"/>
      <c r="D217" s="196" t="s">
        <v>196</v>
      </c>
      <c r="E217" s="205" t="s">
        <v>5</v>
      </c>
      <c r="F217" s="206" t="s">
        <v>3367</v>
      </c>
      <c r="H217" s="207">
        <v>33</v>
      </c>
      <c r="I217" s="208"/>
      <c r="L217" s="204"/>
      <c r="M217" s="209"/>
      <c r="N217" s="210"/>
      <c r="O217" s="210"/>
      <c r="P217" s="210"/>
      <c r="Q217" s="210"/>
      <c r="R217" s="210"/>
      <c r="S217" s="210"/>
      <c r="T217" s="211"/>
      <c r="AT217" s="205" t="s">
        <v>196</v>
      </c>
      <c r="AU217" s="205" t="s">
        <v>80</v>
      </c>
      <c r="AV217" s="13" t="s">
        <v>80</v>
      </c>
      <c r="AW217" s="13" t="s">
        <v>37</v>
      </c>
      <c r="AX217" s="13" t="s">
        <v>73</v>
      </c>
      <c r="AY217" s="205" t="s">
        <v>187</v>
      </c>
    </row>
    <row r="218" spans="2:51" s="13" customFormat="1">
      <c r="B218" s="204"/>
      <c r="D218" s="196" t="s">
        <v>196</v>
      </c>
      <c r="E218" s="205" t="s">
        <v>5</v>
      </c>
      <c r="F218" s="206" t="s">
        <v>3368</v>
      </c>
      <c r="H218" s="207">
        <v>22</v>
      </c>
      <c r="I218" s="208"/>
      <c r="L218" s="204"/>
      <c r="M218" s="209"/>
      <c r="N218" s="210"/>
      <c r="O218" s="210"/>
      <c r="P218" s="210"/>
      <c r="Q218" s="210"/>
      <c r="R218" s="210"/>
      <c r="S218" s="210"/>
      <c r="T218" s="211"/>
      <c r="AT218" s="205" t="s">
        <v>196</v>
      </c>
      <c r="AU218" s="205" t="s">
        <v>80</v>
      </c>
      <c r="AV218" s="13" t="s">
        <v>80</v>
      </c>
      <c r="AW218" s="13" t="s">
        <v>37</v>
      </c>
      <c r="AX218" s="13" t="s">
        <v>73</v>
      </c>
      <c r="AY218" s="205" t="s">
        <v>187</v>
      </c>
    </row>
    <row r="219" spans="2:51" s="13" customFormat="1">
      <c r="B219" s="204"/>
      <c r="D219" s="196" t="s">
        <v>196</v>
      </c>
      <c r="E219" s="205" t="s">
        <v>5</v>
      </c>
      <c r="F219" s="206" t="s">
        <v>3369</v>
      </c>
      <c r="H219" s="207">
        <v>42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51" s="14" customFormat="1">
      <c r="B220" s="212"/>
      <c r="D220" s="196" t="s">
        <v>196</v>
      </c>
      <c r="E220" s="213" t="s">
        <v>5</v>
      </c>
      <c r="F220" s="214" t="s">
        <v>201</v>
      </c>
      <c r="H220" s="215">
        <v>238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51" s="12" customFormat="1">
      <c r="B221" s="195"/>
      <c r="D221" s="196" t="s">
        <v>196</v>
      </c>
      <c r="E221" s="197" t="s">
        <v>5</v>
      </c>
      <c r="F221" s="198" t="s">
        <v>3370</v>
      </c>
      <c r="H221" s="199" t="s">
        <v>5</v>
      </c>
      <c r="I221" s="200"/>
      <c r="L221" s="195"/>
      <c r="M221" s="201"/>
      <c r="N221" s="202"/>
      <c r="O221" s="202"/>
      <c r="P221" s="202"/>
      <c r="Q221" s="202"/>
      <c r="R221" s="202"/>
      <c r="S221" s="202"/>
      <c r="T221" s="203"/>
      <c r="AT221" s="199" t="s">
        <v>196</v>
      </c>
      <c r="AU221" s="199" t="s">
        <v>80</v>
      </c>
      <c r="AV221" s="12" t="s">
        <v>24</v>
      </c>
      <c r="AW221" s="12" t="s">
        <v>37</v>
      </c>
      <c r="AX221" s="12" t="s">
        <v>73</v>
      </c>
      <c r="AY221" s="199" t="s">
        <v>187</v>
      </c>
    </row>
    <row r="222" spans="2:51" s="13" customFormat="1">
      <c r="B222" s="204"/>
      <c r="D222" s="196" t="s">
        <v>196</v>
      </c>
      <c r="E222" s="205" t="s">
        <v>5</v>
      </c>
      <c r="F222" s="206" t="s">
        <v>3371</v>
      </c>
      <c r="H222" s="207">
        <v>13.9</v>
      </c>
      <c r="I222" s="208"/>
      <c r="L222" s="204"/>
      <c r="M222" s="209"/>
      <c r="N222" s="210"/>
      <c r="O222" s="210"/>
      <c r="P222" s="210"/>
      <c r="Q222" s="210"/>
      <c r="R222" s="210"/>
      <c r="S222" s="210"/>
      <c r="T222" s="211"/>
      <c r="AT222" s="205" t="s">
        <v>196</v>
      </c>
      <c r="AU222" s="205" t="s">
        <v>80</v>
      </c>
      <c r="AV222" s="13" t="s">
        <v>80</v>
      </c>
      <c r="AW222" s="13" t="s">
        <v>37</v>
      </c>
      <c r="AX222" s="13" t="s">
        <v>73</v>
      </c>
      <c r="AY222" s="205" t="s">
        <v>187</v>
      </c>
    </row>
    <row r="223" spans="2:51" s="13" customFormat="1">
      <c r="B223" s="204"/>
      <c r="D223" s="196" t="s">
        <v>196</v>
      </c>
      <c r="E223" s="205" t="s">
        <v>5</v>
      </c>
      <c r="F223" s="206" t="s">
        <v>3372</v>
      </c>
      <c r="H223" s="207">
        <v>18.7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196</v>
      </c>
      <c r="AU223" s="205" t="s">
        <v>80</v>
      </c>
      <c r="AV223" s="13" t="s">
        <v>80</v>
      </c>
      <c r="AW223" s="13" t="s">
        <v>37</v>
      </c>
      <c r="AX223" s="13" t="s">
        <v>73</v>
      </c>
      <c r="AY223" s="205" t="s">
        <v>187</v>
      </c>
    </row>
    <row r="224" spans="2:51" s="13" customFormat="1">
      <c r="B224" s="204"/>
      <c r="D224" s="196" t="s">
        <v>196</v>
      </c>
      <c r="E224" s="205" t="s">
        <v>5</v>
      </c>
      <c r="F224" s="206" t="s">
        <v>3373</v>
      </c>
      <c r="H224" s="207">
        <v>35.1</v>
      </c>
      <c r="I224" s="208"/>
      <c r="L224" s="204"/>
      <c r="M224" s="209"/>
      <c r="N224" s="210"/>
      <c r="O224" s="210"/>
      <c r="P224" s="210"/>
      <c r="Q224" s="210"/>
      <c r="R224" s="210"/>
      <c r="S224" s="210"/>
      <c r="T224" s="211"/>
      <c r="AT224" s="205" t="s">
        <v>196</v>
      </c>
      <c r="AU224" s="205" t="s">
        <v>80</v>
      </c>
      <c r="AV224" s="13" t="s">
        <v>80</v>
      </c>
      <c r="AW224" s="13" t="s">
        <v>37</v>
      </c>
      <c r="AX224" s="13" t="s">
        <v>73</v>
      </c>
      <c r="AY224" s="205" t="s">
        <v>187</v>
      </c>
    </row>
    <row r="225" spans="2:51" s="13" customFormat="1">
      <c r="B225" s="204"/>
      <c r="D225" s="196" t="s">
        <v>196</v>
      </c>
      <c r="E225" s="205" t="s">
        <v>5</v>
      </c>
      <c r="F225" s="206" t="s">
        <v>3374</v>
      </c>
      <c r="H225" s="207">
        <v>32</v>
      </c>
      <c r="I225" s="208"/>
      <c r="L225" s="204"/>
      <c r="M225" s="209"/>
      <c r="N225" s="210"/>
      <c r="O225" s="210"/>
      <c r="P225" s="210"/>
      <c r="Q225" s="210"/>
      <c r="R225" s="210"/>
      <c r="S225" s="210"/>
      <c r="T225" s="211"/>
      <c r="AT225" s="205" t="s">
        <v>196</v>
      </c>
      <c r="AU225" s="205" t="s">
        <v>80</v>
      </c>
      <c r="AV225" s="13" t="s">
        <v>80</v>
      </c>
      <c r="AW225" s="13" t="s">
        <v>37</v>
      </c>
      <c r="AX225" s="13" t="s">
        <v>73</v>
      </c>
      <c r="AY225" s="205" t="s">
        <v>187</v>
      </c>
    </row>
    <row r="226" spans="2:51" s="13" customFormat="1">
      <c r="B226" s="204"/>
      <c r="D226" s="196" t="s">
        <v>196</v>
      </c>
      <c r="E226" s="205" t="s">
        <v>5</v>
      </c>
      <c r="F226" s="206" t="s">
        <v>3375</v>
      </c>
      <c r="H226" s="207">
        <v>25.2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196</v>
      </c>
      <c r="AU226" s="205" t="s">
        <v>80</v>
      </c>
      <c r="AV226" s="13" t="s">
        <v>80</v>
      </c>
      <c r="AW226" s="13" t="s">
        <v>37</v>
      </c>
      <c r="AX226" s="13" t="s">
        <v>73</v>
      </c>
      <c r="AY226" s="205" t="s">
        <v>187</v>
      </c>
    </row>
    <row r="227" spans="2:51" s="13" customFormat="1">
      <c r="B227" s="204"/>
      <c r="D227" s="196" t="s">
        <v>196</v>
      </c>
      <c r="E227" s="205" t="s">
        <v>5</v>
      </c>
      <c r="F227" s="206" t="s">
        <v>3376</v>
      </c>
      <c r="H227" s="207">
        <v>19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196</v>
      </c>
      <c r="AU227" s="205" t="s">
        <v>80</v>
      </c>
      <c r="AV227" s="13" t="s">
        <v>80</v>
      </c>
      <c r="AW227" s="13" t="s">
        <v>37</v>
      </c>
      <c r="AX227" s="13" t="s">
        <v>73</v>
      </c>
      <c r="AY227" s="205" t="s">
        <v>187</v>
      </c>
    </row>
    <row r="228" spans="2:51" s="13" customFormat="1">
      <c r="B228" s="204"/>
      <c r="D228" s="196" t="s">
        <v>196</v>
      </c>
      <c r="E228" s="205" t="s">
        <v>5</v>
      </c>
      <c r="F228" s="206" t="s">
        <v>3377</v>
      </c>
      <c r="H228" s="207">
        <v>19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196</v>
      </c>
      <c r="AU228" s="205" t="s">
        <v>80</v>
      </c>
      <c r="AV228" s="13" t="s">
        <v>80</v>
      </c>
      <c r="AW228" s="13" t="s">
        <v>37</v>
      </c>
      <c r="AX228" s="13" t="s">
        <v>73</v>
      </c>
      <c r="AY228" s="205" t="s">
        <v>187</v>
      </c>
    </row>
    <row r="229" spans="2:51" s="13" customFormat="1">
      <c r="B229" s="204"/>
      <c r="D229" s="196" t="s">
        <v>196</v>
      </c>
      <c r="E229" s="205" t="s">
        <v>5</v>
      </c>
      <c r="F229" s="206" t="s">
        <v>3378</v>
      </c>
      <c r="H229" s="207">
        <v>19.5</v>
      </c>
      <c r="I229" s="208"/>
      <c r="L229" s="204"/>
      <c r="M229" s="209"/>
      <c r="N229" s="210"/>
      <c r="O229" s="210"/>
      <c r="P229" s="210"/>
      <c r="Q229" s="210"/>
      <c r="R229" s="210"/>
      <c r="S229" s="210"/>
      <c r="T229" s="211"/>
      <c r="AT229" s="205" t="s">
        <v>196</v>
      </c>
      <c r="AU229" s="205" t="s">
        <v>80</v>
      </c>
      <c r="AV229" s="13" t="s">
        <v>80</v>
      </c>
      <c r="AW229" s="13" t="s">
        <v>37</v>
      </c>
      <c r="AX229" s="13" t="s">
        <v>73</v>
      </c>
      <c r="AY229" s="205" t="s">
        <v>187</v>
      </c>
    </row>
    <row r="230" spans="2:51" s="13" customFormat="1">
      <c r="B230" s="204"/>
      <c r="D230" s="196" t="s">
        <v>196</v>
      </c>
      <c r="E230" s="205" t="s">
        <v>5</v>
      </c>
      <c r="F230" s="206" t="s">
        <v>3379</v>
      </c>
      <c r="H230" s="207">
        <v>12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80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51" s="13" customFormat="1">
      <c r="B231" s="204"/>
      <c r="D231" s="196" t="s">
        <v>196</v>
      </c>
      <c r="E231" s="205" t="s">
        <v>5</v>
      </c>
      <c r="F231" s="206" t="s">
        <v>3380</v>
      </c>
      <c r="H231" s="207">
        <v>17.100000000000001</v>
      </c>
      <c r="I231" s="208"/>
      <c r="L231" s="204"/>
      <c r="M231" s="209"/>
      <c r="N231" s="210"/>
      <c r="O231" s="210"/>
      <c r="P231" s="210"/>
      <c r="Q231" s="210"/>
      <c r="R231" s="210"/>
      <c r="S231" s="210"/>
      <c r="T231" s="211"/>
      <c r="AT231" s="205" t="s">
        <v>196</v>
      </c>
      <c r="AU231" s="205" t="s">
        <v>80</v>
      </c>
      <c r="AV231" s="13" t="s">
        <v>80</v>
      </c>
      <c r="AW231" s="13" t="s">
        <v>37</v>
      </c>
      <c r="AX231" s="13" t="s">
        <v>73</v>
      </c>
      <c r="AY231" s="205" t="s">
        <v>187</v>
      </c>
    </row>
    <row r="232" spans="2:51" s="13" customFormat="1">
      <c r="B232" s="204"/>
      <c r="D232" s="196" t="s">
        <v>196</v>
      </c>
      <c r="E232" s="205" t="s">
        <v>5</v>
      </c>
      <c r="F232" s="206" t="s">
        <v>3381</v>
      </c>
      <c r="H232" s="207">
        <v>20.2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80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51" s="13" customFormat="1">
      <c r="B233" s="204"/>
      <c r="D233" s="196" t="s">
        <v>196</v>
      </c>
      <c r="E233" s="205" t="s">
        <v>5</v>
      </c>
      <c r="F233" s="206" t="s">
        <v>3382</v>
      </c>
      <c r="H233" s="207">
        <v>15.4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196</v>
      </c>
      <c r="AU233" s="205" t="s">
        <v>80</v>
      </c>
      <c r="AV233" s="13" t="s">
        <v>80</v>
      </c>
      <c r="AW233" s="13" t="s">
        <v>37</v>
      </c>
      <c r="AX233" s="13" t="s">
        <v>73</v>
      </c>
      <c r="AY233" s="205" t="s">
        <v>187</v>
      </c>
    </row>
    <row r="234" spans="2:51" s="13" customFormat="1">
      <c r="B234" s="204"/>
      <c r="D234" s="196" t="s">
        <v>196</v>
      </c>
      <c r="E234" s="205" t="s">
        <v>5</v>
      </c>
      <c r="F234" s="206" t="s">
        <v>3383</v>
      </c>
      <c r="H234" s="207">
        <v>21.9</v>
      </c>
      <c r="I234" s="208"/>
      <c r="L234" s="204"/>
      <c r="M234" s="209"/>
      <c r="N234" s="210"/>
      <c r="O234" s="210"/>
      <c r="P234" s="210"/>
      <c r="Q234" s="210"/>
      <c r="R234" s="210"/>
      <c r="S234" s="210"/>
      <c r="T234" s="211"/>
      <c r="AT234" s="205" t="s">
        <v>196</v>
      </c>
      <c r="AU234" s="205" t="s">
        <v>80</v>
      </c>
      <c r="AV234" s="13" t="s">
        <v>80</v>
      </c>
      <c r="AW234" s="13" t="s">
        <v>37</v>
      </c>
      <c r="AX234" s="13" t="s">
        <v>73</v>
      </c>
      <c r="AY234" s="205" t="s">
        <v>187</v>
      </c>
    </row>
    <row r="235" spans="2:51" s="13" customFormat="1">
      <c r="B235" s="204"/>
      <c r="D235" s="196" t="s">
        <v>196</v>
      </c>
      <c r="E235" s="205" t="s">
        <v>5</v>
      </c>
      <c r="F235" s="206" t="s">
        <v>3384</v>
      </c>
      <c r="H235" s="207">
        <v>13.4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196</v>
      </c>
      <c r="AU235" s="205" t="s">
        <v>80</v>
      </c>
      <c r="AV235" s="13" t="s">
        <v>80</v>
      </c>
      <c r="AW235" s="13" t="s">
        <v>37</v>
      </c>
      <c r="AX235" s="13" t="s">
        <v>73</v>
      </c>
      <c r="AY235" s="205" t="s">
        <v>187</v>
      </c>
    </row>
    <row r="236" spans="2:51" s="13" customFormat="1">
      <c r="B236" s="204"/>
      <c r="D236" s="196" t="s">
        <v>196</v>
      </c>
      <c r="E236" s="205" t="s">
        <v>5</v>
      </c>
      <c r="F236" s="206" t="s">
        <v>3385</v>
      </c>
      <c r="H236" s="207">
        <v>24.1</v>
      </c>
      <c r="I236" s="208"/>
      <c r="L236" s="204"/>
      <c r="M236" s="209"/>
      <c r="N236" s="210"/>
      <c r="O236" s="210"/>
      <c r="P236" s="210"/>
      <c r="Q236" s="210"/>
      <c r="R236" s="210"/>
      <c r="S236" s="210"/>
      <c r="T236" s="211"/>
      <c r="AT236" s="205" t="s">
        <v>196</v>
      </c>
      <c r="AU236" s="205" t="s">
        <v>80</v>
      </c>
      <c r="AV236" s="13" t="s">
        <v>80</v>
      </c>
      <c r="AW236" s="13" t="s">
        <v>37</v>
      </c>
      <c r="AX236" s="13" t="s">
        <v>73</v>
      </c>
      <c r="AY236" s="205" t="s">
        <v>187</v>
      </c>
    </row>
    <row r="237" spans="2:51" s="13" customFormat="1">
      <c r="B237" s="204"/>
      <c r="D237" s="196" t="s">
        <v>196</v>
      </c>
      <c r="E237" s="205" t="s">
        <v>5</v>
      </c>
      <c r="F237" s="206" t="s">
        <v>3386</v>
      </c>
      <c r="H237" s="207">
        <v>26.5</v>
      </c>
      <c r="I237" s="208"/>
      <c r="L237" s="204"/>
      <c r="M237" s="209"/>
      <c r="N237" s="210"/>
      <c r="O237" s="210"/>
      <c r="P237" s="210"/>
      <c r="Q237" s="210"/>
      <c r="R237" s="210"/>
      <c r="S237" s="210"/>
      <c r="T237" s="211"/>
      <c r="AT237" s="205" t="s">
        <v>196</v>
      </c>
      <c r="AU237" s="205" t="s">
        <v>80</v>
      </c>
      <c r="AV237" s="13" t="s">
        <v>80</v>
      </c>
      <c r="AW237" s="13" t="s">
        <v>37</v>
      </c>
      <c r="AX237" s="13" t="s">
        <v>73</v>
      </c>
      <c r="AY237" s="205" t="s">
        <v>187</v>
      </c>
    </row>
    <row r="238" spans="2:51" s="13" customFormat="1">
      <c r="B238" s="204"/>
      <c r="D238" s="196" t="s">
        <v>196</v>
      </c>
      <c r="E238" s="205" t="s">
        <v>5</v>
      </c>
      <c r="F238" s="206" t="s">
        <v>3387</v>
      </c>
      <c r="H238" s="207">
        <v>14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51" s="13" customFormat="1">
      <c r="B239" s="204"/>
      <c r="D239" s="196" t="s">
        <v>196</v>
      </c>
      <c r="E239" s="205" t="s">
        <v>5</v>
      </c>
      <c r="F239" s="206" t="s">
        <v>3388</v>
      </c>
      <c r="H239" s="207">
        <v>34.6</v>
      </c>
      <c r="I239" s="208"/>
      <c r="L239" s="204"/>
      <c r="M239" s="209"/>
      <c r="N239" s="210"/>
      <c r="O239" s="210"/>
      <c r="P239" s="210"/>
      <c r="Q239" s="210"/>
      <c r="R239" s="210"/>
      <c r="S239" s="210"/>
      <c r="T239" s="211"/>
      <c r="AT239" s="205" t="s">
        <v>196</v>
      </c>
      <c r="AU239" s="205" t="s">
        <v>80</v>
      </c>
      <c r="AV239" s="13" t="s">
        <v>80</v>
      </c>
      <c r="AW239" s="13" t="s">
        <v>37</v>
      </c>
      <c r="AX239" s="13" t="s">
        <v>73</v>
      </c>
      <c r="AY239" s="205" t="s">
        <v>187</v>
      </c>
    </row>
    <row r="240" spans="2:51" s="13" customFormat="1">
      <c r="B240" s="204"/>
      <c r="D240" s="196" t="s">
        <v>196</v>
      </c>
      <c r="E240" s="205" t="s">
        <v>5</v>
      </c>
      <c r="F240" s="206" t="s">
        <v>3389</v>
      </c>
      <c r="H240" s="207">
        <v>21.2</v>
      </c>
      <c r="I240" s="208"/>
      <c r="L240" s="204"/>
      <c r="M240" s="209"/>
      <c r="N240" s="210"/>
      <c r="O240" s="210"/>
      <c r="P240" s="210"/>
      <c r="Q240" s="210"/>
      <c r="R240" s="210"/>
      <c r="S240" s="210"/>
      <c r="T240" s="211"/>
      <c r="AT240" s="205" t="s">
        <v>196</v>
      </c>
      <c r="AU240" s="205" t="s">
        <v>80</v>
      </c>
      <c r="AV240" s="13" t="s">
        <v>80</v>
      </c>
      <c r="AW240" s="13" t="s">
        <v>37</v>
      </c>
      <c r="AX240" s="13" t="s">
        <v>73</v>
      </c>
      <c r="AY240" s="205" t="s">
        <v>187</v>
      </c>
    </row>
    <row r="241" spans="2:51" s="13" customFormat="1">
      <c r="B241" s="204"/>
      <c r="D241" s="196" t="s">
        <v>196</v>
      </c>
      <c r="E241" s="205" t="s">
        <v>5</v>
      </c>
      <c r="F241" s="206" t="s">
        <v>3390</v>
      </c>
      <c r="H241" s="207">
        <v>29.8</v>
      </c>
      <c r="I241" s="208"/>
      <c r="L241" s="204"/>
      <c r="M241" s="209"/>
      <c r="N241" s="210"/>
      <c r="O241" s="210"/>
      <c r="P241" s="210"/>
      <c r="Q241" s="210"/>
      <c r="R241" s="210"/>
      <c r="S241" s="210"/>
      <c r="T241" s="211"/>
      <c r="AT241" s="205" t="s">
        <v>196</v>
      </c>
      <c r="AU241" s="205" t="s">
        <v>80</v>
      </c>
      <c r="AV241" s="13" t="s">
        <v>80</v>
      </c>
      <c r="AW241" s="13" t="s">
        <v>37</v>
      </c>
      <c r="AX241" s="13" t="s">
        <v>73</v>
      </c>
      <c r="AY241" s="205" t="s">
        <v>187</v>
      </c>
    </row>
    <row r="242" spans="2:51" s="13" customFormat="1">
      <c r="B242" s="204"/>
      <c r="D242" s="196" t="s">
        <v>196</v>
      </c>
      <c r="E242" s="205" t="s">
        <v>5</v>
      </c>
      <c r="F242" s="206" t="s">
        <v>3391</v>
      </c>
      <c r="H242" s="207">
        <v>17.399999999999999</v>
      </c>
      <c r="I242" s="208"/>
      <c r="L242" s="204"/>
      <c r="M242" s="209"/>
      <c r="N242" s="210"/>
      <c r="O242" s="210"/>
      <c r="P242" s="210"/>
      <c r="Q242" s="210"/>
      <c r="R242" s="210"/>
      <c r="S242" s="210"/>
      <c r="T242" s="211"/>
      <c r="AT242" s="205" t="s">
        <v>196</v>
      </c>
      <c r="AU242" s="205" t="s">
        <v>80</v>
      </c>
      <c r="AV242" s="13" t="s">
        <v>80</v>
      </c>
      <c r="AW242" s="13" t="s">
        <v>37</v>
      </c>
      <c r="AX242" s="13" t="s">
        <v>73</v>
      </c>
      <c r="AY242" s="205" t="s">
        <v>187</v>
      </c>
    </row>
    <row r="243" spans="2:51" s="13" customFormat="1">
      <c r="B243" s="204"/>
      <c r="D243" s="196" t="s">
        <v>196</v>
      </c>
      <c r="E243" s="205" t="s">
        <v>5</v>
      </c>
      <c r="F243" s="206" t="s">
        <v>3392</v>
      </c>
      <c r="H243" s="207">
        <v>13.8</v>
      </c>
      <c r="I243" s="208"/>
      <c r="L243" s="204"/>
      <c r="M243" s="209"/>
      <c r="N243" s="210"/>
      <c r="O243" s="210"/>
      <c r="P243" s="210"/>
      <c r="Q243" s="210"/>
      <c r="R243" s="210"/>
      <c r="S243" s="210"/>
      <c r="T243" s="211"/>
      <c r="AT243" s="205" t="s">
        <v>196</v>
      </c>
      <c r="AU243" s="205" t="s">
        <v>80</v>
      </c>
      <c r="AV243" s="13" t="s">
        <v>80</v>
      </c>
      <c r="AW243" s="13" t="s">
        <v>37</v>
      </c>
      <c r="AX243" s="13" t="s">
        <v>73</v>
      </c>
      <c r="AY243" s="205" t="s">
        <v>187</v>
      </c>
    </row>
    <row r="244" spans="2:51" s="13" customFormat="1">
      <c r="B244" s="204"/>
      <c r="D244" s="196" t="s">
        <v>196</v>
      </c>
      <c r="E244" s="205" t="s">
        <v>5</v>
      </c>
      <c r="F244" s="206" t="s">
        <v>3393</v>
      </c>
      <c r="H244" s="207">
        <v>27</v>
      </c>
      <c r="I244" s="208"/>
      <c r="L244" s="204"/>
      <c r="M244" s="209"/>
      <c r="N244" s="210"/>
      <c r="O244" s="210"/>
      <c r="P244" s="210"/>
      <c r="Q244" s="210"/>
      <c r="R244" s="210"/>
      <c r="S244" s="210"/>
      <c r="T244" s="211"/>
      <c r="AT244" s="205" t="s">
        <v>196</v>
      </c>
      <c r="AU244" s="205" t="s">
        <v>80</v>
      </c>
      <c r="AV244" s="13" t="s">
        <v>80</v>
      </c>
      <c r="AW244" s="13" t="s">
        <v>37</v>
      </c>
      <c r="AX244" s="13" t="s">
        <v>73</v>
      </c>
      <c r="AY244" s="205" t="s">
        <v>187</v>
      </c>
    </row>
    <row r="245" spans="2:51" s="13" customFormat="1">
      <c r="B245" s="204"/>
      <c r="D245" s="196" t="s">
        <v>196</v>
      </c>
      <c r="E245" s="205" t="s">
        <v>5</v>
      </c>
      <c r="F245" s="206" t="s">
        <v>3394</v>
      </c>
      <c r="H245" s="207">
        <v>27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196</v>
      </c>
      <c r="AU245" s="205" t="s">
        <v>80</v>
      </c>
      <c r="AV245" s="13" t="s">
        <v>80</v>
      </c>
      <c r="AW245" s="13" t="s">
        <v>37</v>
      </c>
      <c r="AX245" s="13" t="s">
        <v>73</v>
      </c>
      <c r="AY245" s="205" t="s">
        <v>187</v>
      </c>
    </row>
    <row r="246" spans="2:51" s="14" customFormat="1">
      <c r="B246" s="212"/>
      <c r="D246" s="196" t="s">
        <v>196</v>
      </c>
      <c r="E246" s="213" t="s">
        <v>5</v>
      </c>
      <c r="F246" s="214" t="s">
        <v>201</v>
      </c>
      <c r="H246" s="215">
        <v>517.79999999999995</v>
      </c>
      <c r="I246" s="216"/>
      <c r="L246" s="212"/>
      <c r="M246" s="217"/>
      <c r="N246" s="218"/>
      <c r="O246" s="218"/>
      <c r="P246" s="218"/>
      <c r="Q246" s="218"/>
      <c r="R246" s="218"/>
      <c r="S246" s="218"/>
      <c r="T246" s="219"/>
      <c r="AT246" s="213" t="s">
        <v>196</v>
      </c>
      <c r="AU246" s="213" t="s">
        <v>80</v>
      </c>
      <c r="AV246" s="14" t="s">
        <v>202</v>
      </c>
      <c r="AW246" s="14" t="s">
        <v>37</v>
      </c>
      <c r="AX246" s="14" t="s">
        <v>73</v>
      </c>
      <c r="AY246" s="213" t="s">
        <v>187</v>
      </c>
    </row>
    <row r="247" spans="2:51" s="12" customFormat="1">
      <c r="B247" s="195"/>
      <c r="D247" s="196" t="s">
        <v>196</v>
      </c>
      <c r="E247" s="197" t="s">
        <v>5</v>
      </c>
      <c r="F247" s="198" t="s">
        <v>3395</v>
      </c>
      <c r="H247" s="199" t="s">
        <v>5</v>
      </c>
      <c r="I247" s="200"/>
      <c r="L247" s="195"/>
      <c r="M247" s="201"/>
      <c r="N247" s="202"/>
      <c r="O247" s="202"/>
      <c r="P247" s="202"/>
      <c r="Q247" s="202"/>
      <c r="R247" s="202"/>
      <c r="S247" s="202"/>
      <c r="T247" s="203"/>
      <c r="AT247" s="199" t="s">
        <v>196</v>
      </c>
      <c r="AU247" s="199" t="s">
        <v>80</v>
      </c>
      <c r="AV247" s="12" t="s">
        <v>24</v>
      </c>
      <c r="AW247" s="12" t="s">
        <v>37</v>
      </c>
      <c r="AX247" s="12" t="s">
        <v>73</v>
      </c>
      <c r="AY247" s="199" t="s">
        <v>187</v>
      </c>
    </row>
    <row r="248" spans="2:51" s="13" customFormat="1">
      <c r="B248" s="204"/>
      <c r="D248" s="196" t="s">
        <v>196</v>
      </c>
      <c r="E248" s="205" t="s">
        <v>5</v>
      </c>
      <c r="F248" s="206" t="s">
        <v>3396</v>
      </c>
      <c r="H248" s="207">
        <v>65.2</v>
      </c>
      <c r="I248" s="208"/>
      <c r="L248" s="204"/>
      <c r="M248" s="209"/>
      <c r="N248" s="210"/>
      <c r="O248" s="210"/>
      <c r="P248" s="210"/>
      <c r="Q248" s="210"/>
      <c r="R248" s="210"/>
      <c r="S248" s="210"/>
      <c r="T248" s="211"/>
      <c r="AT248" s="205" t="s">
        <v>196</v>
      </c>
      <c r="AU248" s="205" t="s">
        <v>80</v>
      </c>
      <c r="AV248" s="13" t="s">
        <v>80</v>
      </c>
      <c r="AW248" s="13" t="s">
        <v>37</v>
      </c>
      <c r="AX248" s="13" t="s">
        <v>73</v>
      </c>
      <c r="AY248" s="205" t="s">
        <v>187</v>
      </c>
    </row>
    <row r="249" spans="2:51" s="13" customFormat="1">
      <c r="B249" s="204"/>
      <c r="D249" s="196" t="s">
        <v>196</v>
      </c>
      <c r="E249" s="205" t="s">
        <v>5</v>
      </c>
      <c r="F249" s="206" t="s">
        <v>3397</v>
      </c>
      <c r="H249" s="207">
        <v>80.3</v>
      </c>
      <c r="I249" s="208"/>
      <c r="L249" s="204"/>
      <c r="M249" s="209"/>
      <c r="N249" s="210"/>
      <c r="O249" s="210"/>
      <c r="P249" s="210"/>
      <c r="Q249" s="210"/>
      <c r="R249" s="210"/>
      <c r="S249" s="210"/>
      <c r="T249" s="211"/>
      <c r="AT249" s="205" t="s">
        <v>196</v>
      </c>
      <c r="AU249" s="205" t="s">
        <v>80</v>
      </c>
      <c r="AV249" s="13" t="s">
        <v>80</v>
      </c>
      <c r="AW249" s="13" t="s">
        <v>37</v>
      </c>
      <c r="AX249" s="13" t="s">
        <v>73</v>
      </c>
      <c r="AY249" s="205" t="s">
        <v>187</v>
      </c>
    </row>
    <row r="250" spans="2:51" s="14" customFormat="1">
      <c r="B250" s="212"/>
      <c r="D250" s="196" t="s">
        <v>196</v>
      </c>
      <c r="E250" s="213" t="s">
        <v>5</v>
      </c>
      <c r="F250" s="214" t="s">
        <v>201</v>
      </c>
      <c r="H250" s="215">
        <v>145.5</v>
      </c>
      <c r="I250" s="216"/>
      <c r="L250" s="212"/>
      <c r="M250" s="217"/>
      <c r="N250" s="218"/>
      <c r="O250" s="218"/>
      <c r="P250" s="218"/>
      <c r="Q250" s="218"/>
      <c r="R250" s="218"/>
      <c r="S250" s="218"/>
      <c r="T250" s="219"/>
      <c r="AT250" s="213" t="s">
        <v>196</v>
      </c>
      <c r="AU250" s="213" t="s">
        <v>80</v>
      </c>
      <c r="AV250" s="14" t="s">
        <v>202</v>
      </c>
      <c r="AW250" s="14" t="s">
        <v>37</v>
      </c>
      <c r="AX250" s="14" t="s">
        <v>73</v>
      </c>
      <c r="AY250" s="213" t="s">
        <v>187</v>
      </c>
    </row>
    <row r="251" spans="2:51" s="12" customFormat="1">
      <c r="B251" s="195"/>
      <c r="D251" s="196" t="s">
        <v>196</v>
      </c>
      <c r="E251" s="197" t="s">
        <v>5</v>
      </c>
      <c r="F251" s="198" t="s">
        <v>3398</v>
      </c>
      <c r="H251" s="199" t="s">
        <v>5</v>
      </c>
      <c r="I251" s="200"/>
      <c r="L251" s="195"/>
      <c r="M251" s="201"/>
      <c r="N251" s="202"/>
      <c r="O251" s="202"/>
      <c r="P251" s="202"/>
      <c r="Q251" s="202"/>
      <c r="R251" s="202"/>
      <c r="S251" s="202"/>
      <c r="T251" s="203"/>
      <c r="AT251" s="199" t="s">
        <v>196</v>
      </c>
      <c r="AU251" s="199" t="s">
        <v>80</v>
      </c>
      <c r="AV251" s="12" t="s">
        <v>24</v>
      </c>
      <c r="AW251" s="12" t="s">
        <v>37</v>
      </c>
      <c r="AX251" s="12" t="s">
        <v>73</v>
      </c>
      <c r="AY251" s="199" t="s">
        <v>187</v>
      </c>
    </row>
    <row r="252" spans="2:51" s="13" customFormat="1">
      <c r="B252" s="204"/>
      <c r="D252" s="196" t="s">
        <v>196</v>
      </c>
      <c r="E252" s="205" t="s">
        <v>5</v>
      </c>
      <c r="F252" s="206" t="s">
        <v>3399</v>
      </c>
      <c r="H252" s="207">
        <v>27</v>
      </c>
      <c r="I252" s="208"/>
      <c r="L252" s="204"/>
      <c r="M252" s="209"/>
      <c r="N252" s="210"/>
      <c r="O252" s="210"/>
      <c r="P252" s="210"/>
      <c r="Q252" s="210"/>
      <c r="R252" s="210"/>
      <c r="S252" s="210"/>
      <c r="T252" s="211"/>
      <c r="AT252" s="205" t="s">
        <v>196</v>
      </c>
      <c r="AU252" s="205" t="s">
        <v>80</v>
      </c>
      <c r="AV252" s="13" t="s">
        <v>80</v>
      </c>
      <c r="AW252" s="13" t="s">
        <v>37</v>
      </c>
      <c r="AX252" s="13" t="s">
        <v>73</v>
      </c>
      <c r="AY252" s="205" t="s">
        <v>187</v>
      </c>
    </row>
    <row r="253" spans="2:51" s="13" customFormat="1">
      <c r="B253" s="204"/>
      <c r="D253" s="196" t="s">
        <v>196</v>
      </c>
      <c r="E253" s="205" t="s">
        <v>5</v>
      </c>
      <c r="F253" s="206" t="s">
        <v>3400</v>
      </c>
      <c r="H253" s="207">
        <v>22.6</v>
      </c>
      <c r="I253" s="208"/>
      <c r="L253" s="204"/>
      <c r="M253" s="209"/>
      <c r="N253" s="210"/>
      <c r="O253" s="210"/>
      <c r="P253" s="210"/>
      <c r="Q253" s="210"/>
      <c r="R253" s="210"/>
      <c r="S253" s="210"/>
      <c r="T253" s="211"/>
      <c r="AT253" s="205" t="s">
        <v>196</v>
      </c>
      <c r="AU253" s="205" t="s">
        <v>80</v>
      </c>
      <c r="AV253" s="13" t="s">
        <v>80</v>
      </c>
      <c r="AW253" s="13" t="s">
        <v>37</v>
      </c>
      <c r="AX253" s="13" t="s">
        <v>73</v>
      </c>
      <c r="AY253" s="205" t="s">
        <v>187</v>
      </c>
    </row>
    <row r="254" spans="2:51" s="13" customFormat="1">
      <c r="B254" s="204"/>
      <c r="D254" s="196" t="s">
        <v>196</v>
      </c>
      <c r="E254" s="205" t="s">
        <v>5</v>
      </c>
      <c r="F254" s="206" t="s">
        <v>3401</v>
      </c>
      <c r="H254" s="207">
        <v>18</v>
      </c>
      <c r="I254" s="208"/>
      <c r="L254" s="204"/>
      <c r="M254" s="209"/>
      <c r="N254" s="210"/>
      <c r="O254" s="210"/>
      <c r="P254" s="210"/>
      <c r="Q254" s="210"/>
      <c r="R254" s="210"/>
      <c r="S254" s="210"/>
      <c r="T254" s="211"/>
      <c r="AT254" s="205" t="s">
        <v>196</v>
      </c>
      <c r="AU254" s="205" t="s">
        <v>80</v>
      </c>
      <c r="AV254" s="13" t="s">
        <v>80</v>
      </c>
      <c r="AW254" s="13" t="s">
        <v>37</v>
      </c>
      <c r="AX254" s="13" t="s">
        <v>73</v>
      </c>
      <c r="AY254" s="205" t="s">
        <v>187</v>
      </c>
    </row>
    <row r="255" spans="2:51" s="13" customFormat="1">
      <c r="B255" s="204"/>
      <c r="D255" s="196" t="s">
        <v>196</v>
      </c>
      <c r="E255" s="205" t="s">
        <v>5</v>
      </c>
      <c r="F255" s="206" t="s">
        <v>3402</v>
      </c>
      <c r="H255" s="207">
        <v>32.1</v>
      </c>
      <c r="I255" s="208"/>
      <c r="L255" s="204"/>
      <c r="M255" s="209"/>
      <c r="N255" s="210"/>
      <c r="O255" s="210"/>
      <c r="P255" s="210"/>
      <c r="Q255" s="210"/>
      <c r="R255" s="210"/>
      <c r="S255" s="210"/>
      <c r="T255" s="211"/>
      <c r="AT255" s="205" t="s">
        <v>196</v>
      </c>
      <c r="AU255" s="205" t="s">
        <v>80</v>
      </c>
      <c r="AV255" s="13" t="s">
        <v>80</v>
      </c>
      <c r="AW255" s="13" t="s">
        <v>37</v>
      </c>
      <c r="AX255" s="13" t="s">
        <v>73</v>
      </c>
      <c r="AY255" s="205" t="s">
        <v>187</v>
      </c>
    </row>
    <row r="256" spans="2:51" s="13" customFormat="1">
      <c r="B256" s="204"/>
      <c r="D256" s="196" t="s">
        <v>196</v>
      </c>
      <c r="E256" s="205" t="s">
        <v>5</v>
      </c>
      <c r="F256" s="206" t="s">
        <v>3403</v>
      </c>
      <c r="H256" s="207">
        <v>27.5</v>
      </c>
      <c r="I256" s="208"/>
      <c r="L256" s="204"/>
      <c r="M256" s="209"/>
      <c r="N256" s="210"/>
      <c r="O256" s="210"/>
      <c r="P256" s="210"/>
      <c r="Q256" s="210"/>
      <c r="R256" s="210"/>
      <c r="S256" s="210"/>
      <c r="T256" s="211"/>
      <c r="AT256" s="205" t="s">
        <v>196</v>
      </c>
      <c r="AU256" s="205" t="s">
        <v>80</v>
      </c>
      <c r="AV256" s="13" t="s">
        <v>80</v>
      </c>
      <c r="AW256" s="13" t="s">
        <v>37</v>
      </c>
      <c r="AX256" s="13" t="s">
        <v>73</v>
      </c>
      <c r="AY256" s="205" t="s">
        <v>187</v>
      </c>
    </row>
    <row r="257" spans="2:65" s="13" customFormat="1">
      <c r="B257" s="204"/>
      <c r="D257" s="196" t="s">
        <v>196</v>
      </c>
      <c r="E257" s="205" t="s">
        <v>5</v>
      </c>
      <c r="F257" s="206" t="s">
        <v>3404</v>
      </c>
      <c r="H257" s="207">
        <v>23.6</v>
      </c>
      <c r="I257" s="208"/>
      <c r="L257" s="204"/>
      <c r="M257" s="209"/>
      <c r="N257" s="210"/>
      <c r="O257" s="210"/>
      <c r="P257" s="210"/>
      <c r="Q257" s="210"/>
      <c r="R257" s="210"/>
      <c r="S257" s="210"/>
      <c r="T257" s="211"/>
      <c r="AT257" s="205" t="s">
        <v>196</v>
      </c>
      <c r="AU257" s="205" t="s">
        <v>80</v>
      </c>
      <c r="AV257" s="13" t="s">
        <v>80</v>
      </c>
      <c r="AW257" s="13" t="s">
        <v>37</v>
      </c>
      <c r="AX257" s="13" t="s">
        <v>73</v>
      </c>
      <c r="AY257" s="205" t="s">
        <v>187</v>
      </c>
    </row>
    <row r="258" spans="2:65" s="14" customFormat="1">
      <c r="B258" s="212"/>
      <c r="D258" s="196" t="s">
        <v>196</v>
      </c>
      <c r="E258" s="213" t="s">
        <v>5</v>
      </c>
      <c r="F258" s="214" t="s">
        <v>201</v>
      </c>
      <c r="H258" s="215">
        <v>150.80000000000001</v>
      </c>
      <c r="I258" s="216"/>
      <c r="L258" s="212"/>
      <c r="M258" s="217"/>
      <c r="N258" s="218"/>
      <c r="O258" s="218"/>
      <c r="P258" s="218"/>
      <c r="Q258" s="218"/>
      <c r="R258" s="218"/>
      <c r="S258" s="218"/>
      <c r="T258" s="219"/>
      <c r="AT258" s="213" t="s">
        <v>196</v>
      </c>
      <c r="AU258" s="213" t="s">
        <v>80</v>
      </c>
      <c r="AV258" s="14" t="s">
        <v>202</v>
      </c>
      <c r="AW258" s="14" t="s">
        <v>37</v>
      </c>
      <c r="AX258" s="14" t="s">
        <v>73</v>
      </c>
      <c r="AY258" s="213" t="s">
        <v>187</v>
      </c>
    </row>
    <row r="259" spans="2:65" s="15" customFormat="1">
      <c r="B259" s="220"/>
      <c r="D259" s="221" t="s">
        <v>196</v>
      </c>
      <c r="E259" s="222" t="s">
        <v>5</v>
      </c>
      <c r="F259" s="223" t="s">
        <v>203</v>
      </c>
      <c r="H259" s="224">
        <v>2000.4</v>
      </c>
      <c r="I259" s="225"/>
      <c r="L259" s="220"/>
      <c r="M259" s="226"/>
      <c r="N259" s="227"/>
      <c r="O259" s="227"/>
      <c r="P259" s="227"/>
      <c r="Q259" s="227"/>
      <c r="R259" s="227"/>
      <c r="S259" s="227"/>
      <c r="T259" s="228"/>
      <c r="AT259" s="229" t="s">
        <v>196</v>
      </c>
      <c r="AU259" s="229" t="s">
        <v>80</v>
      </c>
      <c r="AV259" s="15" t="s">
        <v>194</v>
      </c>
      <c r="AW259" s="15" t="s">
        <v>37</v>
      </c>
      <c r="AX259" s="15" t="s">
        <v>24</v>
      </c>
      <c r="AY259" s="229" t="s">
        <v>187</v>
      </c>
    </row>
    <row r="260" spans="2:65" s="1" customFormat="1" ht="22.5" customHeight="1">
      <c r="B260" s="182"/>
      <c r="C260" s="230" t="s">
        <v>329</v>
      </c>
      <c r="D260" s="230" t="s">
        <v>269</v>
      </c>
      <c r="E260" s="231" t="s">
        <v>3405</v>
      </c>
      <c r="F260" s="232" t="s">
        <v>3406</v>
      </c>
      <c r="G260" s="233" t="s">
        <v>305</v>
      </c>
      <c r="H260" s="234">
        <v>51.7</v>
      </c>
      <c r="I260" s="235"/>
      <c r="J260" s="236">
        <f>ROUND(I260*H260,2)</f>
        <v>0</v>
      </c>
      <c r="K260" s="232" t="s">
        <v>193</v>
      </c>
      <c r="L260" s="237"/>
      <c r="M260" s="238" t="s">
        <v>5</v>
      </c>
      <c r="N260" s="239" t="s">
        <v>44</v>
      </c>
      <c r="O260" s="43"/>
      <c r="P260" s="192">
        <f>O260*H260</f>
        <v>0</v>
      </c>
      <c r="Q260" s="192">
        <v>1.3899999999999999E-4</v>
      </c>
      <c r="R260" s="192">
        <f>Q260*H260</f>
        <v>7.1862999999999996E-3</v>
      </c>
      <c r="S260" s="192">
        <v>0</v>
      </c>
      <c r="T260" s="193">
        <f>S260*H260</f>
        <v>0</v>
      </c>
      <c r="AR260" s="25" t="s">
        <v>395</v>
      </c>
      <c r="AT260" s="25" t="s">
        <v>269</v>
      </c>
      <c r="AU260" s="25" t="s">
        <v>80</v>
      </c>
      <c r="AY260" s="25" t="s">
        <v>187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24</v>
      </c>
      <c r="BK260" s="194">
        <f>ROUND(I260*H260,2)</f>
        <v>0</v>
      </c>
      <c r="BL260" s="25" t="s">
        <v>126</v>
      </c>
      <c r="BM260" s="25" t="s">
        <v>3407</v>
      </c>
    </row>
    <row r="261" spans="2:65" s="13" customFormat="1">
      <c r="B261" s="204"/>
      <c r="D261" s="221" t="s">
        <v>196</v>
      </c>
      <c r="E261" s="246" t="s">
        <v>5</v>
      </c>
      <c r="F261" s="247" t="s">
        <v>3408</v>
      </c>
      <c r="H261" s="248">
        <v>51.7</v>
      </c>
      <c r="I261" s="208"/>
      <c r="L261" s="204"/>
      <c r="M261" s="209"/>
      <c r="N261" s="210"/>
      <c r="O261" s="210"/>
      <c r="P261" s="210"/>
      <c r="Q261" s="210"/>
      <c r="R261" s="210"/>
      <c r="S261" s="210"/>
      <c r="T261" s="211"/>
      <c r="AT261" s="205" t="s">
        <v>196</v>
      </c>
      <c r="AU261" s="205" t="s">
        <v>80</v>
      </c>
      <c r="AV261" s="13" t="s">
        <v>80</v>
      </c>
      <c r="AW261" s="13" t="s">
        <v>37</v>
      </c>
      <c r="AX261" s="13" t="s">
        <v>24</v>
      </c>
      <c r="AY261" s="205" t="s">
        <v>187</v>
      </c>
    </row>
    <row r="262" spans="2:65" s="1" customFormat="1" ht="22.5" customHeight="1">
      <c r="B262" s="182"/>
      <c r="C262" s="230" t="s">
        <v>337</v>
      </c>
      <c r="D262" s="230" t="s">
        <v>269</v>
      </c>
      <c r="E262" s="231" t="s">
        <v>3409</v>
      </c>
      <c r="F262" s="232" t="s">
        <v>3410</v>
      </c>
      <c r="G262" s="233" t="s">
        <v>305</v>
      </c>
      <c r="H262" s="234">
        <v>991.43</v>
      </c>
      <c r="I262" s="235"/>
      <c r="J262" s="236">
        <f>ROUND(I262*H262,2)</f>
        <v>0</v>
      </c>
      <c r="K262" s="232" t="s">
        <v>193</v>
      </c>
      <c r="L262" s="237"/>
      <c r="M262" s="238" t="s">
        <v>5</v>
      </c>
      <c r="N262" s="239" t="s">
        <v>44</v>
      </c>
      <c r="O262" s="43"/>
      <c r="P262" s="192">
        <f>O262*H262</f>
        <v>0</v>
      </c>
      <c r="Q262" s="192">
        <v>1.2E-4</v>
      </c>
      <c r="R262" s="192">
        <f>Q262*H262</f>
        <v>0.1189716</v>
      </c>
      <c r="S262" s="192">
        <v>0</v>
      </c>
      <c r="T262" s="193">
        <f>S262*H262</f>
        <v>0</v>
      </c>
      <c r="AR262" s="25" t="s">
        <v>395</v>
      </c>
      <c r="AT262" s="25" t="s">
        <v>269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3411</v>
      </c>
    </row>
    <row r="263" spans="2:65" s="13" customFormat="1">
      <c r="B263" s="204"/>
      <c r="D263" s="221" t="s">
        <v>196</v>
      </c>
      <c r="E263" s="246" t="s">
        <v>5</v>
      </c>
      <c r="F263" s="247" t="s">
        <v>3412</v>
      </c>
      <c r="H263" s="248">
        <v>991.43</v>
      </c>
      <c r="I263" s="208"/>
      <c r="L263" s="204"/>
      <c r="M263" s="209"/>
      <c r="N263" s="210"/>
      <c r="O263" s="210"/>
      <c r="P263" s="210"/>
      <c r="Q263" s="210"/>
      <c r="R263" s="210"/>
      <c r="S263" s="210"/>
      <c r="T263" s="211"/>
      <c r="AT263" s="205" t="s">
        <v>196</v>
      </c>
      <c r="AU263" s="205" t="s">
        <v>80</v>
      </c>
      <c r="AV263" s="13" t="s">
        <v>80</v>
      </c>
      <c r="AW263" s="13" t="s">
        <v>37</v>
      </c>
      <c r="AX263" s="13" t="s">
        <v>24</v>
      </c>
      <c r="AY263" s="205" t="s">
        <v>187</v>
      </c>
    </row>
    <row r="264" spans="2:65" s="1" customFormat="1" ht="31.5" customHeight="1">
      <c r="B264" s="182"/>
      <c r="C264" s="230" t="s">
        <v>344</v>
      </c>
      <c r="D264" s="230" t="s">
        <v>269</v>
      </c>
      <c r="E264" s="231" t="s">
        <v>3413</v>
      </c>
      <c r="F264" s="232" t="s">
        <v>3414</v>
      </c>
      <c r="G264" s="233" t="s">
        <v>305</v>
      </c>
      <c r="H264" s="234">
        <v>261.8</v>
      </c>
      <c r="I264" s="235"/>
      <c r="J264" s="236">
        <f>ROUND(I264*H264,2)</f>
        <v>0</v>
      </c>
      <c r="K264" s="232" t="s">
        <v>5</v>
      </c>
      <c r="L264" s="237"/>
      <c r="M264" s="238" t="s">
        <v>5</v>
      </c>
      <c r="N264" s="239" t="s">
        <v>44</v>
      </c>
      <c r="O264" s="43"/>
      <c r="P264" s="192">
        <f>O264*H264</f>
        <v>0</v>
      </c>
      <c r="Q264" s="192">
        <v>1.2E-4</v>
      </c>
      <c r="R264" s="192">
        <f>Q264*H264</f>
        <v>3.1415999999999999E-2</v>
      </c>
      <c r="S264" s="192">
        <v>0</v>
      </c>
      <c r="T264" s="193">
        <f>S264*H264</f>
        <v>0</v>
      </c>
      <c r="AR264" s="25" t="s">
        <v>395</v>
      </c>
      <c r="AT264" s="25" t="s">
        <v>269</v>
      </c>
      <c r="AU264" s="25" t="s">
        <v>80</v>
      </c>
      <c r="AY264" s="25" t="s">
        <v>187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24</v>
      </c>
      <c r="BK264" s="194">
        <f>ROUND(I264*H264,2)</f>
        <v>0</v>
      </c>
      <c r="BL264" s="25" t="s">
        <v>126</v>
      </c>
      <c r="BM264" s="25" t="s">
        <v>3415</v>
      </c>
    </row>
    <row r="265" spans="2:65" s="13" customFormat="1">
      <c r="B265" s="204"/>
      <c r="D265" s="221" t="s">
        <v>196</v>
      </c>
      <c r="E265" s="246" t="s">
        <v>5</v>
      </c>
      <c r="F265" s="247" t="s">
        <v>3416</v>
      </c>
      <c r="H265" s="248">
        <v>261.8</v>
      </c>
      <c r="I265" s="208"/>
      <c r="L265" s="204"/>
      <c r="M265" s="209"/>
      <c r="N265" s="210"/>
      <c r="O265" s="210"/>
      <c r="P265" s="210"/>
      <c r="Q265" s="210"/>
      <c r="R265" s="210"/>
      <c r="S265" s="210"/>
      <c r="T265" s="211"/>
      <c r="AT265" s="205" t="s">
        <v>196</v>
      </c>
      <c r="AU265" s="205" t="s">
        <v>80</v>
      </c>
      <c r="AV265" s="13" t="s">
        <v>80</v>
      </c>
      <c r="AW265" s="13" t="s">
        <v>37</v>
      </c>
      <c r="AX265" s="13" t="s">
        <v>24</v>
      </c>
      <c r="AY265" s="205" t="s">
        <v>187</v>
      </c>
    </row>
    <row r="266" spans="2:65" s="1" customFormat="1" ht="22.5" customHeight="1">
      <c r="B266" s="182"/>
      <c r="C266" s="230" t="s">
        <v>308</v>
      </c>
      <c r="D266" s="230" t="s">
        <v>269</v>
      </c>
      <c r="E266" s="231" t="s">
        <v>3417</v>
      </c>
      <c r="F266" s="232" t="s">
        <v>3418</v>
      </c>
      <c r="G266" s="233" t="s">
        <v>305</v>
      </c>
      <c r="H266" s="234">
        <v>569.58000000000004</v>
      </c>
      <c r="I266" s="235"/>
      <c r="J266" s="236">
        <f>ROUND(I266*H266,2)</f>
        <v>0</v>
      </c>
      <c r="K266" s="232" t="s">
        <v>193</v>
      </c>
      <c r="L266" s="237"/>
      <c r="M266" s="238" t="s">
        <v>5</v>
      </c>
      <c r="N266" s="239" t="s">
        <v>44</v>
      </c>
      <c r="O266" s="43"/>
      <c r="P266" s="192">
        <f>O266*H266</f>
        <v>0</v>
      </c>
      <c r="Q266" s="192">
        <v>1.6699999999999999E-4</v>
      </c>
      <c r="R266" s="192">
        <f>Q266*H266</f>
        <v>9.5119860000000001E-2</v>
      </c>
      <c r="S266" s="192">
        <v>0</v>
      </c>
      <c r="T266" s="193">
        <f>S266*H266</f>
        <v>0</v>
      </c>
      <c r="AR266" s="25" t="s">
        <v>395</v>
      </c>
      <c r="AT266" s="25" t="s">
        <v>269</v>
      </c>
      <c r="AU266" s="25" t="s">
        <v>80</v>
      </c>
      <c r="AY266" s="25" t="s">
        <v>187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5" t="s">
        <v>24</v>
      </c>
      <c r="BK266" s="194">
        <f>ROUND(I266*H266,2)</f>
        <v>0</v>
      </c>
      <c r="BL266" s="25" t="s">
        <v>126</v>
      </c>
      <c r="BM266" s="25" t="s">
        <v>3419</v>
      </c>
    </row>
    <row r="267" spans="2:65" s="13" customFormat="1">
      <c r="B267" s="204"/>
      <c r="D267" s="221" t="s">
        <v>196</v>
      </c>
      <c r="E267" s="246" t="s">
        <v>5</v>
      </c>
      <c r="F267" s="247" t="s">
        <v>3420</v>
      </c>
      <c r="H267" s="248">
        <v>569.58000000000004</v>
      </c>
      <c r="I267" s="208"/>
      <c r="L267" s="204"/>
      <c r="M267" s="209"/>
      <c r="N267" s="210"/>
      <c r="O267" s="210"/>
      <c r="P267" s="210"/>
      <c r="Q267" s="210"/>
      <c r="R267" s="210"/>
      <c r="S267" s="210"/>
      <c r="T267" s="211"/>
      <c r="AT267" s="205" t="s">
        <v>196</v>
      </c>
      <c r="AU267" s="205" t="s">
        <v>80</v>
      </c>
      <c r="AV267" s="13" t="s">
        <v>80</v>
      </c>
      <c r="AW267" s="13" t="s">
        <v>37</v>
      </c>
      <c r="AX267" s="13" t="s">
        <v>24</v>
      </c>
      <c r="AY267" s="205" t="s">
        <v>187</v>
      </c>
    </row>
    <row r="268" spans="2:65" s="1" customFormat="1" ht="22.5" customHeight="1">
      <c r="B268" s="182"/>
      <c r="C268" s="230" t="s">
        <v>359</v>
      </c>
      <c r="D268" s="230" t="s">
        <v>269</v>
      </c>
      <c r="E268" s="231" t="s">
        <v>3421</v>
      </c>
      <c r="F268" s="232" t="s">
        <v>3422</v>
      </c>
      <c r="G268" s="233" t="s">
        <v>305</v>
      </c>
      <c r="H268" s="234">
        <v>160.05000000000001</v>
      </c>
      <c r="I268" s="235"/>
      <c r="J268" s="236">
        <f>ROUND(I268*H268,2)</f>
        <v>0</v>
      </c>
      <c r="K268" s="232" t="s">
        <v>193</v>
      </c>
      <c r="L268" s="237"/>
      <c r="M268" s="238" t="s">
        <v>5</v>
      </c>
      <c r="N268" s="239" t="s">
        <v>44</v>
      </c>
      <c r="O268" s="43"/>
      <c r="P268" s="192">
        <f>O268*H268</f>
        <v>0</v>
      </c>
      <c r="Q268" s="192">
        <v>1.64E-4</v>
      </c>
      <c r="R268" s="192">
        <f>Q268*H268</f>
        <v>2.6248200000000003E-2</v>
      </c>
      <c r="S268" s="192">
        <v>0</v>
      </c>
      <c r="T268" s="193">
        <f>S268*H268</f>
        <v>0</v>
      </c>
      <c r="AR268" s="25" t="s">
        <v>395</v>
      </c>
      <c r="AT268" s="25" t="s">
        <v>269</v>
      </c>
      <c r="AU268" s="25" t="s">
        <v>80</v>
      </c>
      <c r="AY268" s="25" t="s">
        <v>187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24</v>
      </c>
      <c r="BK268" s="194">
        <f>ROUND(I268*H268,2)</f>
        <v>0</v>
      </c>
      <c r="BL268" s="25" t="s">
        <v>126</v>
      </c>
      <c r="BM268" s="25" t="s">
        <v>3423</v>
      </c>
    </row>
    <row r="269" spans="2:65" s="13" customFormat="1">
      <c r="B269" s="204"/>
      <c r="D269" s="221" t="s">
        <v>196</v>
      </c>
      <c r="E269" s="246" t="s">
        <v>5</v>
      </c>
      <c r="F269" s="247" t="s">
        <v>3424</v>
      </c>
      <c r="H269" s="248">
        <v>160.05000000000001</v>
      </c>
      <c r="I269" s="208"/>
      <c r="L269" s="204"/>
      <c r="M269" s="209"/>
      <c r="N269" s="210"/>
      <c r="O269" s="210"/>
      <c r="P269" s="210"/>
      <c r="Q269" s="210"/>
      <c r="R269" s="210"/>
      <c r="S269" s="210"/>
      <c r="T269" s="211"/>
      <c r="AT269" s="205" t="s">
        <v>196</v>
      </c>
      <c r="AU269" s="205" t="s">
        <v>80</v>
      </c>
      <c r="AV269" s="13" t="s">
        <v>80</v>
      </c>
      <c r="AW269" s="13" t="s">
        <v>37</v>
      </c>
      <c r="AX269" s="13" t="s">
        <v>24</v>
      </c>
      <c r="AY269" s="205" t="s">
        <v>187</v>
      </c>
    </row>
    <row r="270" spans="2:65" s="1" customFormat="1" ht="22.5" customHeight="1">
      <c r="B270" s="182"/>
      <c r="C270" s="230" t="s">
        <v>365</v>
      </c>
      <c r="D270" s="230" t="s">
        <v>269</v>
      </c>
      <c r="E270" s="231" t="s">
        <v>3425</v>
      </c>
      <c r="F270" s="232" t="s">
        <v>3426</v>
      </c>
      <c r="G270" s="233" t="s">
        <v>305</v>
      </c>
      <c r="H270" s="234">
        <v>165.88</v>
      </c>
      <c r="I270" s="235"/>
      <c r="J270" s="236">
        <f>ROUND(I270*H270,2)</f>
        <v>0</v>
      </c>
      <c r="K270" s="232" t="s">
        <v>193</v>
      </c>
      <c r="L270" s="237"/>
      <c r="M270" s="238" t="s">
        <v>5</v>
      </c>
      <c r="N270" s="239" t="s">
        <v>44</v>
      </c>
      <c r="O270" s="43"/>
      <c r="P270" s="192">
        <f>O270*H270</f>
        <v>0</v>
      </c>
      <c r="Q270" s="192">
        <v>2.5300000000000002E-4</v>
      </c>
      <c r="R270" s="192">
        <f>Q270*H270</f>
        <v>4.196764E-2</v>
      </c>
      <c r="S270" s="192">
        <v>0</v>
      </c>
      <c r="T270" s="193">
        <f>S270*H270</f>
        <v>0</v>
      </c>
      <c r="AR270" s="25" t="s">
        <v>395</v>
      </c>
      <c r="AT270" s="25" t="s">
        <v>269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126</v>
      </c>
      <c r="BM270" s="25" t="s">
        <v>3427</v>
      </c>
    </row>
    <row r="271" spans="2:65" s="13" customFormat="1">
      <c r="B271" s="204"/>
      <c r="D271" s="221" t="s">
        <v>196</v>
      </c>
      <c r="E271" s="246" t="s">
        <v>5</v>
      </c>
      <c r="F271" s="247" t="s">
        <v>3428</v>
      </c>
      <c r="H271" s="248">
        <v>165.88</v>
      </c>
      <c r="I271" s="208"/>
      <c r="L271" s="204"/>
      <c r="M271" s="209"/>
      <c r="N271" s="210"/>
      <c r="O271" s="210"/>
      <c r="P271" s="210"/>
      <c r="Q271" s="210"/>
      <c r="R271" s="210"/>
      <c r="S271" s="210"/>
      <c r="T271" s="211"/>
      <c r="AT271" s="205" t="s">
        <v>196</v>
      </c>
      <c r="AU271" s="205" t="s">
        <v>80</v>
      </c>
      <c r="AV271" s="13" t="s">
        <v>80</v>
      </c>
      <c r="AW271" s="13" t="s">
        <v>37</v>
      </c>
      <c r="AX271" s="13" t="s">
        <v>24</v>
      </c>
      <c r="AY271" s="205" t="s">
        <v>187</v>
      </c>
    </row>
    <row r="272" spans="2:65" s="1" customFormat="1" ht="44.25" customHeight="1">
      <c r="B272" s="182"/>
      <c r="C272" s="183" t="s">
        <v>372</v>
      </c>
      <c r="D272" s="183" t="s">
        <v>189</v>
      </c>
      <c r="E272" s="184" t="s">
        <v>3429</v>
      </c>
      <c r="F272" s="185" t="s">
        <v>3430</v>
      </c>
      <c r="G272" s="186" t="s">
        <v>305</v>
      </c>
      <c r="H272" s="187">
        <v>38.9</v>
      </c>
      <c r="I272" s="188"/>
      <c r="J272" s="189">
        <f>ROUND(I272*H272,2)</f>
        <v>0</v>
      </c>
      <c r="K272" s="185" t="s">
        <v>193</v>
      </c>
      <c r="L272" s="42"/>
      <c r="M272" s="190" t="s">
        <v>5</v>
      </c>
      <c r="N272" s="191" t="s">
        <v>44</v>
      </c>
      <c r="O272" s="43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AR272" s="25" t="s">
        <v>126</v>
      </c>
      <c r="AT272" s="25" t="s">
        <v>189</v>
      </c>
      <c r="AU272" s="25" t="s">
        <v>80</v>
      </c>
      <c r="AY272" s="25" t="s">
        <v>187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24</v>
      </c>
      <c r="BK272" s="194">
        <f>ROUND(I272*H272,2)</f>
        <v>0</v>
      </c>
      <c r="BL272" s="25" t="s">
        <v>126</v>
      </c>
      <c r="BM272" s="25" t="s">
        <v>3431</v>
      </c>
    </row>
    <row r="273" spans="2:65" s="12" customFormat="1">
      <c r="B273" s="195"/>
      <c r="D273" s="196" t="s">
        <v>196</v>
      </c>
      <c r="E273" s="197" t="s">
        <v>5</v>
      </c>
      <c r="F273" s="198" t="s">
        <v>3339</v>
      </c>
      <c r="H273" s="199" t="s">
        <v>5</v>
      </c>
      <c r="I273" s="200"/>
      <c r="L273" s="195"/>
      <c r="M273" s="201"/>
      <c r="N273" s="202"/>
      <c r="O273" s="202"/>
      <c r="P273" s="202"/>
      <c r="Q273" s="202"/>
      <c r="R273" s="202"/>
      <c r="S273" s="202"/>
      <c r="T273" s="203"/>
      <c r="AT273" s="199" t="s">
        <v>196</v>
      </c>
      <c r="AU273" s="199" t="s">
        <v>80</v>
      </c>
      <c r="AV273" s="12" t="s">
        <v>24</v>
      </c>
      <c r="AW273" s="12" t="s">
        <v>37</v>
      </c>
      <c r="AX273" s="12" t="s">
        <v>73</v>
      </c>
      <c r="AY273" s="199" t="s">
        <v>187</v>
      </c>
    </row>
    <row r="274" spans="2:65" s="12" customFormat="1">
      <c r="B274" s="195"/>
      <c r="D274" s="196" t="s">
        <v>196</v>
      </c>
      <c r="E274" s="197" t="s">
        <v>5</v>
      </c>
      <c r="F274" s="198" t="s">
        <v>3432</v>
      </c>
      <c r="H274" s="199" t="s">
        <v>5</v>
      </c>
      <c r="I274" s="200"/>
      <c r="L274" s="195"/>
      <c r="M274" s="201"/>
      <c r="N274" s="202"/>
      <c r="O274" s="202"/>
      <c r="P274" s="202"/>
      <c r="Q274" s="202"/>
      <c r="R274" s="202"/>
      <c r="S274" s="202"/>
      <c r="T274" s="203"/>
      <c r="AT274" s="199" t="s">
        <v>196</v>
      </c>
      <c r="AU274" s="199" t="s">
        <v>80</v>
      </c>
      <c r="AV274" s="12" t="s">
        <v>24</v>
      </c>
      <c r="AW274" s="12" t="s">
        <v>37</v>
      </c>
      <c r="AX274" s="12" t="s">
        <v>73</v>
      </c>
      <c r="AY274" s="199" t="s">
        <v>187</v>
      </c>
    </row>
    <row r="275" spans="2:65" s="13" customFormat="1">
      <c r="B275" s="204"/>
      <c r="D275" s="196" t="s">
        <v>196</v>
      </c>
      <c r="E275" s="205" t="s">
        <v>5</v>
      </c>
      <c r="F275" s="206" t="s">
        <v>3433</v>
      </c>
      <c r="H275" s="207">
        <v>17</v>
      </c>
      <c r="I275" s="208"/>
      <c r="L275" s="204"/>
      <c r="M275" s="209"/>
      <c r="N275" s="210"/>
      <c r="O275" s="210"/>
      <c r="P275" s="210"/>
      <c r="Q275" s="210"/>
      <c r="R275" s="210"/>
      <c r="S275" s="210"/>
      <c r="T275" s="211"/>
      <c r="AT275" s="205" t="s">
        <v>196</v>
      </c>
      <c r="AU275" s="205" t="s">
        <v>80</v>
      </c>
      <c r="AV275" s="13" t="s">
        <v>80</v>
      </c>
      <c r="AW275" s="13" t="s">
        <v>37</v>
      </c>
      <c r="AX275" s="13" t="s">
        <v>73</v>
      </c>
      <c r="AY275" s="205" t="s">
        <v>187</v>
      </c>
    </row>
    <row r="276" spans="2:65" s="13" customFormat="1">
      <c r="B276" s="204"/>
      <c r="D276" s="196" t="s">
        <v>196</v>
      </c>
      <c r="E276" s="205" t="s">
        <v>5</v>
      </c>
      <c r="F276" s="206" t="s">
        <v>3434</v>
      </c>
      <c r="H276" s="207">
        <v>21.9</v>
      </c>
      <c r="I276" s="208"/>
      <c r="L276" s="204"/>
      <c r="M276" s="209"/>
      <c r="N276" s="210"/>
      <c r="O276" s="210"/>
      <c r="P276" s="210"/>
      <c r="Q276" s="210"/>
      <c r="R276" s="210"/>
      <c r="S276" s="210"/>
      <c r="T276" s="211"/>
      <c r="AT276" s="205" t="s">
        <v>196</v>
      </c>
      <c r="AU276" s="205" t="s">
        <v>80</v>
      </c>
      <c r="AV276" s="13" t="s">
        <v>80</v>
      </c>
      <c r="AW276" s="13" t="s">
        <v>37</v>
      </c>
      <c r="AX276" s="13" t="s">
        <v>73</v>
      </c>
      <c r="AY276" s="205" t="s">
        <v>187</v>
      </c>
    </row>
    <row r="277" spans="2:65" s="15" customFormat="1">
      <c r="B277" s="220"/>
      <c r="D277" s="221" t="s">
        <v>196</v>
      </c>
      <c r="E277" s="222" t="s">
        <v>5</v>
      </c>
      <c r="F277" s="223" t="s">
        <v>203</v>
      </c>
      <c r="H277" s="224">
        <v>38.9</v>
      </c>
      <c r="I277" s="225"/>
      <c r="L277" s="220"/>
      <c r="M277" s="226"/>
      <c r="N277" s="227"/>
      <c r="O277" s="227"/>
      <c r="P277" s="227"/>
      <c r="Q277" s="227"/>
      <c r="R277" s="227"/>
      <c r="S277" s="227"/>
      <c r="T277" s="228"/>
      <c r="AT277" s="229" t="s">
        <v>196</v>
      </c>
      <c r="AU277" s="229" t="s">
        <v>80</v>
      </c>
      <c r="AV277" s="15" t="s">
        <v>194</v>
      </c>
      <c r="AW277" s="15" t="s">
        <v>37</v>
      </c>
      <c r="AX277" s="15" t="s">
        <v>24</v>
      </c>
      <c r="AY277" s="229" t="s">
        <v>187</v>
      </c>
    </row>
    <row r="278" spans="2:65" s="1" customFormat="1" ht="22.5" customHeight="1">
      <c r="B278" s="182"/>
      <c r="C278" s="230" t="s">
        <v>379</v>
      </c>
      <c r="D278" s="230" t="s">
        <v>269</v>
      </c>
      <c r="E278" s="231" t="s">
        <v>3435</v>
      </c>
      <c r="F278" s="232" t="s">
        <v>3436</v>
      </c>
      <c r="G278" s="233" t="s">
        <v>305</v>
      </c>
      <c r="H278" s="234">
        <v>42.79</v>
      </c>
      <c r="I278" s="235"/>
      <c r="J278" s="236">
        <f>ROUND(I278*H278,2)</f>
        <v>0</v>
      </c>
      <c r="K278" s="232" t="s">
        <v>193</v>
      </c>
      <c r="L278" s="237"/>
      <c r="M278" s="238" t="s">
        <v>5</v>
      </c>
      <c r="N278" s="239" t="s">
        <v>44</v>
      </c>
      <c r="O278" s="43"/>
      <c r="P278" s="192">
        <f>O278*H278</f>
        <v>0</v>
      </c>
      <c r="Q278" s="192">
        <v>3.4499999999999998E-4</v>
      </c>
      <c r="R278" s="192">
        <f>Q278*H278</f>
        <v>1.4762549999999999E-2</v>
      </c>
      <c r="S278" s="192">
        <v>0</v>
      </c>
      <c r="T278" s="193">
        <f>S278*H278</f>
        <v>0</v>
      </c>
      <c r="AR278" s="25" t="s">
        <v>395</v>
      </c>
      <c r="AT278" s="25" t="s">
        <v>269</v>
      </c>
      <c r="AU278" s="25" t="s">
        <v>80</v>
      </c>
      <c r="AY278" s="25" t="s">
        <v>187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5" t="s">
        <v>24</v>
      </c>
      <c r="BK278" s="194">
        <f>ROUND(I278*H278,2)</f>
        <v>0</v>
      </c>
      <c r="BL278" s="25" t="s">
        <v>126</v>
      </c>
      <c r="BM278" s="25" t="s">
        <v>3437</v>
      </c>
    </row>
    <row r="279" spans="2:65" s="13" customFormat="1">
      <c r="B279" s="204"/>
      <c r="D279" s="221" t="s">
        <v>196</v>
      </c>
      <c r="E279" s="246" t="s">
        <v>5</v>
      </c>
      <c r="F279" s="247" t="s">
        <v>3438</v>
      </c>
      <c r="H279" s="248">
        <v>42.79</v>
      </c>
      <c r="I279" s="208"/>
      <c r="L279" s="204"/>
      <c r="M279" s="209"/>
      <c r="N279" s="210"/>
      <c r="O279" s="210"/>
      <c r="P279" s="210"/>
      <c r="Q279" s="210"/>
      <c r="R279" s="210"/>
      <c r="S279" s="210"/>
      <c r="T279" s="211"/>
      <c r="AT279" s="205" t="s">
        <v>196</v>
      </c>
      <c r="AU279" s="205" t="s">
        <v>80</v>
      </c>
      <c r="AV279" s="13" t="s">
        <v>80</v>
      </c>
      <c r="AW279" s="13" t="s">
        <v>37</v>
      </c>
      <c r="AX279" s="13" t="s">
        <v>24</v>
      </c>
      <c r="AY279" s="205" t="s">
        <v>187</v>
      </c>
    </row>
    <row r="280" spans="2:65" s="1" customFormat="1" ht="44.25" customHeight="1">
      <c r="B280" s="182"/>
      <c r="C280" s="183" t="s">
        <v>384</v>
      </c>
      <c r="D280" s="183" t="s">
        <v>189</v>
      </c>
      <c r="E280" s="184" t="s">
        <v>3439</v>
      </c>
      <c r="F280" s="185" t="s">
        <v>3440</v>
      </c>
      <c r="G280" s="186" t="s">
        <v>305</v>
      </c>
      <c r="H280" s="187">
        <v>34.9</v>
      </c>
      <c r="I280" s="188"/>
      <c r="J280" s="189">
        <f>ROUND(I280*H280,2)</f>
        <v>0</v>
      </c>
      <c r="K280" s="185" t="s">
        <v>193</v>
      </c>
      <c r="L280" s="42"/>
      <c r="M280" s="190" t="s">
        <v>5</v>
      </c>
      <c r="N280" s="191" t="s">
        <v>44</v>
      </c>
      <c r="O280" s="43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5" t="s">
        <v>126</v>
      </c>
      <c r="AT280" s="25" t="s">
        <v>189</v>
      </c>
      <c r="AU280" s="25" t="s">
        <v>80</v>
      </c>
      <c r="AY280" s="25" t="s">
        <v>187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24</v>
      </c>
      <c r="BK280" s="194">
        <f>ROUND(I280*H280,2)</f>
        <v>0</v>
      </c>
      <c r="BL280" s="25" t="s">
        <v>126</v>
      </c>
      <c r="BM280" s="25" t="s">
        <v>3441</v>
      </c>
    </row>
    <row r="281" spans="2:65" s="12" customFormat="1">
      <c r="B281" s="195"/>
      <c r="D281" s="196" t="s">
        <v>196</v>
      </c>
      <c r="E281" s="197" t="s">
        <v>5</v>
      </c>
      <c r="F281" s="198" t="s">
        <v>3339</v>
      </c>
      <c r="H281" s="199" t="s">
        <v>5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199" t="s">
        <v>196</v>
      </c>
      <c r="AU281" s="199" t="s">
        <v>80</v>
      </c>
      <c r="AV281" s="12" t="s">
        <v>24</v>
      </c>
      <c r="AW281" s="12" t="s">
        <v>37</v>
      </c>
      <c r="AX281" s="12" t="s">
        <v>73</v>
      </c>
      <c r="AY281" s="199" t="s">
        <v>187</v>
      </c>
    </row>
    <row r="282" spans="2:65" s="12" customFormat="1">
      <c r="B282" s="195"/>
      <c r="D282" s="196" t="s">
        <v>196</v>
      </c>
      <c r="E282" s="197" t="s">
        <v>5</v>
      </c>
      <c r="F282" s="198" t="s">
        <v>3442</v>
      </c>
      <c r="H282" s="199" t="s">
        <v>5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199" t="s">
        <v>196</v>
      </c>
      <c r="AU282" s="199" t="s">
        <v>80</v>
      </c>
      <c r="AV282" s="12" t="s">
        <v>24</v>
      </c>
      <c r="AW282" s="12" t="s">
        <v>37</v>
      </c>
      <c r="AX282" s="12" t="s">
        <v>73</v>
      </c>
      <c r="AY282" s="199" t="s">
        <v>187</v>
      </c>
    </row>
    <row r="283" spans="2:65" s="13" customFormat="1">
      <c r="B283" s="204"/>
      <c r="D283" s="196" t="s">
        <v>196</v>
      </c>
      <c r="E283" s="205" t="s">
        <v>5</v>
      </c>
      <c r="F283" s="206" t="s">
        <v>3443</v>
      </c>
      <c r="H283" s="207">
        <v>14.9</v>
      </c>
      <c r="I283" s="208"/>
      <c r="L283" s="204"/>
      <c r="M283" s="209"/>
      <c r="N283" s="210"/>
      <c r="O283" s="210"/>
      <c r="P283" s="210"/>
      <c r="Q283" s="210"/>
      <c r="R283" s="210"/>
      <c r="S283" s="210"/>
      <c r="T283" s="211"/>
      <c r="AT283" s="205" t="s">
        <v>196</v>
      </c>
      <c r="AU283" s="205" t="s">
        <v>80</v>
      </c>
      <c r="AV283" s="13" t="s">
        <v>80</v>
      </c>
      <c r="AW283" s="13" t="s">
        <v>37</v>
      </c>
      <c r="AX283" s="13" t="s">
        <v>73</v>
      </c>
      <c r="AY283" s="205" t="s">
        <v>187</v>
      </c>
    </row>
    <row r="284" spans="2:65" s="12" customFormat="1">
      <c r="B284" s="195"/>
      <c r="D284" s="196" t="s">
        <v>196</v>
      </c>
      <c r="E284" s="197" t="s">
        <v>5</v>
      </c>
      <c r="F284" s="198" t="s">
        <v>3444</v>
      </c>
      <c r="H284" s="199" t="s">
        <v>5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199" t="s">
        <v>196</v>
      </c>
      <c r="AU284" s="199" t="s">
        <v>80</v>
      </c>
      <c r="AV284" s="12" t="s">
        <v>24</v>
      </c>
      <c r="AW284" s="12" t="s">
        <v>37</v>
      </c>
      <c r="AX284" s="12" t="s">
        <v>73</v>
      </c>
      <c r="AY284" s="199" t="s">
        <v>187</v>
      </c>
    </row>
    <row r="285" spans="2:65" s="13" customFormat="1">
      <c r="B285" s="204"/>
      <c r="D285" s="196" t="s">
        <v>196</v>
      </c>
      <c r="E285" s="205" t="s">
        <v>5</v>
      </c>
      <c r="F285" s="206" t="s">
        <v>3445</v>
      </c>
      <c r="H285" s="207">
        <v>20</v>
      </c>
      <c r="I285" s="208"/>
      <c r="L285" s="204"/>
      <c r="M285" s="209"/>
      <c r="N285" s="210"/>
      <c r="O285" s="210"/>
      <c r="P285" s="210"/>
      <c r="Q285" s="210"/>
      <c r="R285" s="210"/>
      <c r="S285" s="210"/>
      <c r="T285" s="211"/>
      <c r="AT285" s="205" t="s">
        <v>196</v>
      </c>
      <c r="AU285" s="205" t="s">
        <v>80</v>
      </c>
      <c r="AV285" s="13" t="s">
        <v>80</v>
      </c>
      <c r="AW285" s="13" t="s">
        <v>37</v>
      </c>
      <c r="AX285" s="13" t="s">
        <v>73</v>
      </c>
      <c r="AY285" s="205" t="s">
        <v>187</v>
      </c>
    </row>
    <row r="286" spans="2:65" s="15" customFormat="1">
      <c r="B286" s="220"/>
      <c r="D286" s="221" t="s">
        <v>196</v>
      </c>
      <c r="E286" s="222" t="s">
        <v>5</v>
      </c>
      <c r="F286" s="223" t="s">
        <v>203</v>
      </c>
      <c r="H286" s="224">
        <v>34.9</v>
      </c>
      <c r="I286" s="225"/>
      <c r="L286" s="220"/>
      <c r="M286" s="226"/>
      <c r="N286" s="227"/>
      <c r="O286" s="227"/>
      <c r="P286" s="227"/>
      <c r="Q286" s="227"/>
      <c r="R286" s="227"/>
      <c r="S286" s="227"/>
      <c r="T286" s="228"/>
      <c r="AT286" s="229" t="s">
        <v>196</v>
      </c>
      <c r="AU286" s="229" t="s">
        <v>80</v>
      </c>
      <c r="AV286" s="15" t="s">
        <v>194</v>
      </c>
      <c r="AW286" s="15" t="s">
        <v>37</v>
      </c>
      <c r="AX286" s="15" t="s">
        <v>24</v>
      </c>
      <c r="AY286" s="229" t="s">
        <v>187</v>
      </c>
    </row>
    <row r="287" spans="2:65" s="1" customFormat="1" ht="22.5" customHeight="1">
      <c r="B287" s="182"/>
      <c r="C287" s="230" t="s">
        <v>390</v>
      </c>
      <c r="D287" s="230" t="s">
        <v>269</v>
      </c>
      <c r="E287" s="231" t="s">
        <v>3446</v>
      </c>
      <c r="F287" s="232" t="s">
        <v>3447</v>
      </c>
      <c r="G287" s="233" t="s">
        <v>305</v>
      </c>
      <c r="H287" s="234">
        <v>16.5</v>
      </c>
      <c r="I287" s="235"/>
      <c r="J287" s="236">
        <f>ROUND(I287*H287,2)</f>
        <v>0</v>
      </c>
      <c r="K287" s="232" t="s">
        <v>5</v>
      </c>
      <c r="L287" s="237"/>
      <c r="M287" s="238" t="s">
        <v>5</v>
      </c>
      <c r="N287" s="239" t="s">
        <v>44</v>
      </c>
      <c r="O287" s="43"/>
      <c r="P287" s="192">
        <f>O287*H287</f>
        <v>0</v>
      </c>
      <c r="Q287" s="192">
        <v>5.2999999999999998E-4</v>
      </c>
      <c r="R287" s="192">
        <f>Q287*H287</f>
        <v>8.7449999999999993E-3</v>
      </c>
      <c r="S287" s="192">
        <v>0</v>
      </c>
      <c r="T287" s="193">
        <f>S287*H287</f>
        <v>0</v>
      </c>
      <c r="AR287" s="25" t="s">
        <v>395</v>
      </c>
      <c r="AT287" s="25" t="s">
        <v>269</v>
      </c>
      <c r="AU287" s="25" t="s">
        <v>80</v>
      </c>
      <c r="AY287" s="25" t="s">
        <v>187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25" t="s">
        <v>24</v>
      </c>
      <c r="BK287" s="194">
        <f>ROUND(I287*H287,2)</f>
        <v>0</v>
      </c>
      <c r="BL287" s="25" t="s">
        <v>126</v>
      </c>
      <c r="BM287" s="25" t="s">
        <v>3448</v>
      </c>
    </row>
    <row r="288" spans="2:65" s="13" customFormat="1">
      <c r="B288" s="204"/>
      <c r="D288" s="221" t="s">
        <v>196</v>
      </c>
      <c r="E288" s="246" t="s">
        <v>5</v>
      </c>
      <c r="F288" s="247" t="s">
        <v>3449</v>
      </c>
      <c r="H288" s="248">
        <v>16.5</v>
      </c>
      <c r="I288" s="208"/>
      <c r="L288" s="204"/>
      <c r="M288" s="209"/>
      <c r="N288" s="210"/>
      <c r="O288" s="210"/>
      <c r="P288" s="210"/>
      <c r="Q288" s="210"/>
      <c r="R288" s="210"/>
      <c r="S288" s="210"/>
      <c r="T288" s="211"/>
      <c r="AT288" s="205" t="s">
        <v>196</v>
      </c>
      <c r="AU288" s="205" t="s">
        <v>80</v>
      </c>
      <c r="AV288" s="13" t="s">
        <v>80</v>
      </c>
      <c r="AW288" s="13" t="s">
        <v>37</v>
      </c>
      <c r="AX288" s="13" t="s">
        <v>24</v>
      </c>
      <c r="AY288" s="205" t="s">
        <v>187</v>
      </c>
    </row>
    <row r="289" spans="2:65" s="1" customFormat="1" ht="31.5" customHeight="1">
      <c r="B289" s="182"/>
      <c r="C289" s="183" t="s">
        <v>395</v>
      </c>
      <c r="D289" s="183" t="s">
        <v>189</v>
      </c>
      <c r="E289" s="184" t="s">
        <v>3450</v>
      </c>
      <c r="F289" s="185" t="s">
        <v>3451</v>
      </c>
      <c r="G289" s="186" t="s">
        <v>305</v>
      </c>
      <c r="H289" s="187">
        <v>436</v>
      </c>
      <c r="I289" s="188"/>
      <c r="J289" s="189">
        <f>ROUND(I289*H289,2)</f>
        <v>0</v>
      </c>
      <c r="K289" s="185" t="s">
        <v>193</v>
      </c>
      <c r="L289" s="42"/>
      <c r="M289" s="190" t="s">
        <v>5</v>
      </c>
      <c r="N289" s="191" t="s">
        <v>44</v>
      </c>
      <c r="O289" s="43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25" t="s">
        <v>126</v>
      </c>
      <c r="AT289" s="25" t="s">
        <v>189</v>
      </c>
      <c r="AU289" s="25" t="s">
        <v>80</v>
      </c>
      <c r="AY289" s="25" t="s">
        <v>187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25" t="s">
        <v>24</v>
      </c>
      <c r="BK289" s="194">
        <f>ROUND(I289*H289,2)</f>
        <v>0</v>
      </c>
      <c r="BL289" s="25" t="s">
        <v>126</v>
      </c>
      <c r="BM289" s="25" t="s">
        <v>3452</v>
      </c>
    </row>
    <row r="290" spans="2:65" s="12" customFormat="1">
      <c r="B290" s="195"/>
      <c r="D290" s="196" t="s">
        <v>196</v>
      </c>
      <c r="E290" s="197" t="s">
        <v>5</v>
      </c>
      <c r="F290" s="198" t="s">
        <v>3339</v>
      </c>
      <c r="H290" s="199" t="s">
        <v>5</v>
      </c>
      <c r="I290" s="200"/>
      <c r="L290" s="195"/>
      <c r="M290" s="201"/>
      <c r="N290" s="202"/>
      <c r="O290" s="202"/>
      <c r="P290" s="202"/>
      <c r="Q290" s="202"/>
      <c r="R290" s="202"/>
      <c r="S290" s="202"/>
      <c r="T290" s="203"/>
      <c r="AT290" s="199" t="s">
        <v>196</v>
      </c>
      <c r="AU290" s="199" t="s">
        <v>80</v>
      </c>
      <c r="AV290" s="12" t="s">
        <v>24</v>
      </c>
      <c r="AW290" s="12" t="s">
        <v>37</v>
      </c>
      <c r="AX290" s="12" t="s">
        <v>73</v>
      </c>
      <c r="AY290" s="199" t="s">
        <v>187</v>
      </c>
    </row>
    <row r="291" spans="2:65" s="12" customFormat="1">
      <c r="B291" s="195"/>
      <c r="D291" s="196" t="s">
        <v>196</v>
      </c>
      <c r="E291" s="197" t="s">
        <v>5</v>
      </c>
      <c r="F291" s="198" t="s">
        <v>3453</v>
      </c>
      <c r="H291" s="199" t="s">
        <v>5</v>
      </c>
      <c r="I291" s="200"/>
      <c r="L291" s="195"/>
      <c r="M291" s="201"/>
      <c r="N291" s="202"/>
      <c r="O291" s="202"/>
      <c r="P291" s="202"/>
      <c r="Q291" s="202"/>
      <c r="R291" s="202"/>
      <c r="S291" s="202"/>
      <c r="T291" s="203"/>
      <c r="AT291" s="199" t="s">
        <v>196</v>
      </c>
      <c r="AU291" s="199" t="s">
        <v>80</v>
      </c>
      <c r="AV291" s="12" t="s">
        <v>24</v>
      </c>
      <c r="AW291" s="12" t="s">
        <v>37</v>
      </c>
      <c r="AX291" s="12" t="s">
        <v>73</v>
      </c>
      <c r="AY291" s="199" t="s">
        <v>187</v>
      </c>
    </row>
    <row r="292" spans="2:65" s="13" customFormat="1">
      <c r="B292" s="204"/>
      <c r="D292" s="196" t="s">
        <v>196</v>
      </c>
      <c r="E292" s="205" t="s">
        <v>5</v>
      </c>
      <c r="F292" s="206" t="s">
        <v>3454</v>
      </c>
      <c r="H292" s="207">
        <v>221.5</v>
      </c>
      <c r="I292" s="208"/>
      <c r="L292" s="204"/>
      <c r="M292" s="209"/>
      <c r="N292" s="210"/>
      <c r="O292" s="210"/>
      <c r="P292" s="210"/>
      <c r="Q292" s="210"/>
      <c r="R292" s="210"/>
      <c r="S292" s="210"/>
      <c r="T292" s="211"/>
      <c r="AT292" s="205" t="s">
        <v>196</v>
      </c>
      <c r="AU292" s="205" t="s">
        <v>80</v>
      </c>
      <c r="AV292" s="13" t="s">
        <v>80</v>
      </c>
      <c r="AW292" s="13" t="s">
        <v>37</v>
      </c>
      <c r="AX292" s="13" t="s">
        <v>73</v>
      </c>
      <c r="AY292" s="205" t="s">
        <v>187</v>
      </c>
    </row>
    <row r="293" spans="2:65" s="13" customFormat="1">
      <c r="B293" s="204"/>
      <c r="D293" s="196" t="s">
        <v>196</v>
      </c>
      <c r="E293" s="205" t="s">
        <v>5</v>
      </c>
      <c r="F293" s="206" t="s">
        <v>3455</v>
      </c>
      <c r="H293" s="207">
        <v>87.2</v>
      </c>
      <c r="I293" s="208"/>
      <c r="L293" s="204"/>
      <c r="M293" s="209"/>
      <c r="N293" s="210"/>
      <c r="O293" s="210"/>
      <c r="P293" s="210"/>
      <c r="Q293" s="210"/>
      <c r="R293" s="210"/>
      <c r="S293" s="210"/>
      <c r="T293" s="211"/>
      <c r="AT293" s="205" t="s">
        <v>196</v>
      </c>
      <c r="AU293" s="205" t="s">
        <v>80</v>
      </c>
      <c r="AV293" s="13" t="s">
        <v>80</v>
      </c>
      <c r="AW293" s="13" t="s">
        <v>37</v>
      </c>
      <c r="AX293" s="13" t="s">
        <v>73</v>
      </c>
      <c r="AY293" s="205" t="s">
        <v>187</v>
      </c>
    </row>
    <row r="294" spans="2:65" s="14" customFormat="1">
      <c r="B294" s="212"/>
      <c r="D294" s="196" t="s">
        <v>196</v>
      </c>
      <c r="E294" s="213" t="s">
        <v>5</v>
      </c>
      <c r="F294" s="214" t="s">
        <v>201</v>
      </c>
      <c r="H294" s="215">
        <v>308.7</v>
      </c>
      <c r="I294" s="216"/>
      <c r="L294" s="212"/>
      <c r="M294" s="217"/>
      <c r="N294" s="218"/>
      <c r="O294" s="218"/>
      <c r="P294" s="218"/>
      <c r="Q294" s="218"/>
      <c r="R294" s="218"/>
      <c r="S294" s="218"/>
      <c r="T294" s="219"/>
      <c r="AT294" s="213" t="s">
        <v>196</v>
      </c>
      <c r="AU294" s="213" t="s">
        <v>80</v>
      </c>
      <c r="AV294" s="14" t="s">
        <v>202</v>
      </c>
      <c r="AW294" s="14" t="s">
        <v>37</v>
      </c>
      <c r="AX294" s="14" t="s">
        <v>73</v>
      </c>
      <c r="AY294" s="213" t="s">
        <v>187</v>
      </c>
    </row>
    <row r="295" spans="2:65" s="12" customFormat="1">
      <c r="B295" s="195"/>
      <c r="D295" s="196" t="s">
        <v>196</v>
      </c>
      <c r="E295" s="197" t="s">
        <v>5</v>
      </c>
      <c r="F295" s="198" t="s">
        <v>3456</v>
      </c>
      <c r="H295" s="199" t="s">
        <v>5</v>
      </c>
      <c r="I295" s="200"/>
      <c r="L295" s="195"/>
      <c r="M295" s="201"/>
      <c r="N295" s="202"/>
      <c r="O295" s="202"/>
      <c r="P295" s="202"/>
      <c r="Q295" s="202"/>
      <c r="R295" s="202"/>
      <c r="S295" s="202"/>
      <c r="T295" s="203"/>
      <c r="AT295" s="199" t="s">
        <v>196</v>
      </c>
      <c r="AU295" s="199" t="s">
        <v>80</v>
      </c>
      <c r="AV295" s="12" t="s">
        <v>24</v>
      </c>
      <c r="AW295" s="12" t="s">
        <v>37</v>
      </c>
      <c r="AX295" s="12" t="s">
        <v>73</v>
      </c>
      <c r="AY295" s="199" t="s">
        <v>187</v>
      </c>
    </row>
    <row r="296" spans="2:65" s="13" customFormat="1">
      <c r="B296" s="204"/>
      <c r="D296" s="196" t="s">
        <v>196</v>
      </c>
      <c r="E296" s="205" t="s">
        <v>5</v>
      </c>
      <c r="F296" s="206" t="s">
        <v>3457</v>
      </c>
      <c r="H296" s="207">
        <v>63.3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196</v>
      </c>
      <c r="AU296" s="205" t="s">
        <v>80</v>
      </c>
      <c r="AV296" s="13" t="s">
        <v>80</v>
      </c>
      <c r="AW296" s="13" t="s">
        <v>37</v>
      </c>
      <c r="AX296" s="13" t="s">
        <v>73</v>
      </c>
      <c r="AY296" s="205" t="s">
        <v>187</v>
      </c>
    </row>
    <row r="297" spans="2:65" s="14" customFormat="1">
      <c r="B297" s="212"/>
      <c r="D297" s="196" t="s">
        <v>196</v>
      </c>
      <c r="E297" s="213" t="s">
        <v>5</v>
      </c>
      <c r="F297" s="214" t="s">
        <v>201</v>
      </c>
      <c r="H297" s="215">
        <v>63.3</v>
      </c>
      <c r="I297" s="216"/>
      <c r="L297" s="212"/>
      <c r="M297" s="217"/>
      <c r="N297" s="218"/>
      <c r="O297" s="218"/>
      <c r="P297" s="218"/>
      <c r="Q297" s="218"/>
      <c r="R297" s="218"/>
      <c r="S297" s="218"/>
      <c r="T297" s="219"/>
      <c r="AT297" s="213" t="s">
        <v>196</v>
      </c>
      <c r="AU297" s="213" t="s">
        <v>80</v>
      </c>
      <c r="AV297" s="14" t="s">
        <v>202</v>
      </c>
      <c r="AW297" s="14" t="s">
        <v>37</v>
      </c>
      <c r="AX297" s="14" t="s">
        <v>73</v>
      </c>
      <c r="AY297" s="213" t="s">
        <v>187</v>
      </c>
    </row>
    <row r="298" spans="2:65" s="12" customFormat="1">
      <c r="B298" s="195"/>
      <c r="D298" s="196" t="s">
        <v>196</v>
      </c>
      <c r="E298" s="197" t="s">
        <v>5</v>
      </c>
      <c r="F298" s="198" t="s">
        <v>3458</v>
      </c>
      <c r="H298" s="199" t="s">
        <v>5</v>
      </c>
      <c r="I298" s="200"/>
      <c r="L298" s="195"/>
      <c r="M298" s="201"/>
      <c r="N298" s="202"/>
      <c r="O298" s="202"/>
      <c r="P298" s="202"/>
      <c r="Q298" s="202"/>
      <c r="R298" s="202"/>
      <c r="S298" s="202"/>
      <c r="T298" s="203"/>
      <c r="AT298" s="199" t="s">
        <v>196</v>
      </c>
      <c r="AU298" s="199" t="s">
        <v>80</v>
      </c>
      <c r="AV298" s="12" t="s">
        <v>24</v>
      </c>
      <c r="AW298" s="12" t="s">
        <v>37</v>
      </c>
      <c r="AX298" s="12" t="s">
        <v>73</v>
      </c>
      <c r="AY298" s="199" t="s">
        <v>187</v>
      </c>
    </row>
    <row r="299" spans="2:65" s="13" customFormat="1">
      <c r="B299" s="204"/>
      <c r="D299" s="196" t="s">
        <v>196</v>
      </c>
      <c r="E299" s="205" t="s">
        <v>5</v>
      </c>
      <c r="F299" s="206" t="s">
        <v>3459</v>
      </c>
      <c r="H299" s="207">
        <v>36</v>
      </c>
      <c r="I299" s="208"/>
      <c r="L299" s="204"/>
      <c r="M299" s="209"/>
      <c r="N299" s="210"/>
      <c r="O299" s="210"/>
      <c r="P299" s="210"/>
      <c r="Q299" s="210"/>
      <c r="R299" s="210"/>
      <c r="S299" s="210"/>
      <c r="T299" s="211"/>
      <c r="AT299" s="205" t="s">
        <v>196</v>
      </c>
      <c r="AU299" s="205" t="s">
        <v>80</v>
      </c>
      <c r="AV299" s="13" t="s">
        <v>80</v>
      </c>
      <c r="AW299" s="13" t="s">
        <v>37</v>
      </c>
      <c r="AX299" s="13" t="s">
        <v>73</v>
      </c>
      <c r="AY299" s="205" t="s">
        <v>187</v>
      </c>
    </row>
    <row r="300" spans="2:65" s="13" customFormat="1">
      <c r="B300" s="204"/>
      <c r="D300" s="196" t="s">
        <v>196</v>
      </c>
      <c r="E300" s="205" t="s">
        <v>5</v>
      </c>
      <c r="F300" s="206" t="s">
        <v>3460</v>
      </c>
      <c r="H300" s="207">
        <v>28</v>
      </c>
      <c r="I300" s="208"/>
      <c r="L300" s="204"/>
      <c r="M300" s="209"/>
      <c r="N300" s="210"/>
      <c r="O300" s="210"/>
      <c r="P300" s="210"/>
      <c r="Q300" s="210"/>
      <c r="R300" s="210"/>
      <c r="S300" s="210"/>
      <c r="T300" s="211"/>
      <c r="AT300" s="205" t="s">
        <v>196</v>
      </c>
      <c r="AU300" s="205" t="s">
        <v>80</v>
      </c>
      <c r="AV300" s="13" t="s">
        <v>80</v>
      </c>
      <c r="AW300" s="13" t="s">
        <v>37</v>
      </c>
      <c r="AX300" s="13" t="s">
        <v>73</v>
      </c>
      <c r="AY300" s="205" t="s">
        <v>187</v>
      </c>
    </row>
    <row r="301" spans="2:65" s="14" customFormat="1">
      <c r="B301" s="212"/>
      <c r="D301" s="196" t="s">
        <v>196</v>
      </c>
      <c r="E301" s="213" t="s">
        <v>5</v>
      </c>
      <c r="F301" s="214" t="s">
        <v>201</v>
      </c>
      <c r="H301" s="215">
        <v>64</v>
      </c>
      <c r="I301" s="216"/>
      <c r="L301" s="212"/>
      <c r="M301" s="217"/>
      <c r="N301" s="218"/>
      <c r="O301" s="218"/>
      <c r="P301" s="218"/>
      <c r="Q301" s="218"/>
      <c r="R301" s="218"/>
      <c r="S301" s="218"/>
      <c r="T301" s="219"/>
      <c r="AT301" s="213" t="s">
        <v>196</v>
      </c>
      <c r="AU301" s="213" t="s">
        <v>80</v>
      </c>
      <c r="AV301" s="14" t="s">
        <v>202</v>
      </c>
      <c r="AW301" s="14" t="s">
        <v>37</v>
      </c>
      <c r="AX301" s="14" t="s">
        <v>73</v>
      </c>
      <c r="AY301" s="213" t="s">
        <v>187</v>
      </c>
    </row>
    <row r="302" spans="2:65" s="15" customFormat="1">
      <c r="B302" s="220"/>
      <c r="D302" s="221" t="s">
        <v>196</v>
      </c>
      <c r="E302" s="222" t="s">
        <v>5</v>
      </c>
      <c r="F302" s="223" t="s">
        <v>203</v>
      </c>
      <c r="H302" s="224">
        <v>436</v>
      </c>
      <c r="I302" s="225"/>
      <c r="L302" s="220"/>
      <c r="M302" s="226"/>
      <c r="N302" s="227"/>
      <c r="O302" s="227"/>
      <c r="P302" s="227"/>
      <c r="Q302" s="227"/>
      <c r="R302" s="227"/>
      <c r="S302" s="227"/>
      <c r="T302" s="228"/>
      <c r="AT302" s="229" t="s">
        <v>196</v>
      </c>
      <c r="AU302" s="229" t="s">
        <v>80</v>
      </c>
      <c r="AV302" s="15" t="s">
        <v>194</v>
      </c>
      <c r="AW302" s="15" t="s">
        <v>37</v>
      </c>
      <c r="AX302" s="15" t="s">
        <v>24</v>
      </c>
      <c r="AY302" s="229" t="s">
        <v>187</v>
      </c>
    </row>
    <row r="303" spans="2:65" s="1" customFormat="1" ht="22.5" customHeight="1">
      <c r="B303" s="182"/>
      <c r="C303" s="230" t="s">
        <v>402</v>
      </c>
      <c r="D303" s="230" t="s">
        <v>269</v>
      </c>
      <c r="E303" s="231" t="s">
        <v>3461</v>
      </c>
      <c r="F303" s="232" t="s">
        <v>3462</v>
      </c>
      <c r="G303" s="233" t="s">
        <v>305</v>
      </c>
      <c r="H303" s="234">
        <v>339.57</v>
      </c>
      <c r="I303" s="235"/>
      <c r="J303" s="236">
        <f>ROUND(I303*H303,2)</f>
        <v>0</v>
      </c>
      <c r="K303" s="232" t="s">
        <v>5</v>
      </c>
      <c r="L303" s="237"/>
      <c r="M303" s="238" t="s">
        <v>5</v>
      </c>
      <c r="N303" s="239" t="s">
        <v>44</v>
      </c>
      <c r="O303" s="43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AR303" s="25" t="s">
        <v>395</v>
      </c>
      <c r="AT303" s="25" t="s">
        <v>269</v>
      </c>
      <c r="AU303" s="25" t="s">
        <v>80</v>
      </c>
      <c r="AY303" s="25" t="s">
        <v>187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24</v>
      </c>
      <c r="BK303" s="194">
        <f>ROUND(I303*H303,2)</f>
        <v>0</v>
      </c>
      <c r="BL303" s="25" t="s">
        <v>126</v>
      </c>
      <c r="BM303" s="25" t="s">
        <v>3463</v>
      </c>
    </row>
    <row r="304" spans="2:65" s="13" customFormat="1">
      <c r="B304" s="204"/>
      <c r="D304" s="221" t="s">
        <v>196</v>
      </c>
      <c r="E304" s="246" t="s">
        <v>5</v>
      </c>
      <c r="F304" s="247" t="s">
        <v>3464</v>
      </c>
      <c r="H304" s="248">
        <v>339.57</v>
      </c>
      <c r="I304" s="208"/>
      <c r="L304" s="204"/>
      <c r="M304" s="209"/>
      <c r="N304" s="210"/>
      <c r="O304" s="210"/>
      <c r="P304" s="210"/>
      <c r="Q304" s="210"/>
      <c r="R304" s="210"/>
      <c r="S304" s="210"/>
      <c r="T304" s="211"/>
      <c r="AT304" s="205" t="s">
        <v>196</v>
      </c>
      <c r="AU304" s="205" t="s">
        <v>80</v>
      </c>
      <c r="AV304" s="13" t="s">
        <v>80</v>
      </c>
      <c r="AW304" s="13" t="s">
        <v>37</v>
      </c>
      <c r="AX304" s="13" t="s">
        <v>24</v>
      </c>
      <c r="AY304" s="205" t="s">
        <v>187</v>
      </c>
    </row>
    <row r="305" spans="2:65" s="1" customFormat="1" ht="22.5" customHeight="1">
      <c r="B305" s="182"/>
      <c r="C305" s="230" t="s">
        <v>1061</v>
      </c>
      <c r="D305" s="230" t="s">
        <v>269</v>
      </c>
      <c r="E305" s="231" t="s">
        <v>3465</v>
      </c>
      <c r="F305" s="232" t="s">
        <v>3466</v>
      </c>
      <c r="G305" s="233" t="s">
        <v>305</v>
      </c>
      <c r="H305" s="234">
        <v>67.2</v>
      </c>
      <c r="I305" s="235"/>
      <c r="J305" s="236">
        <f>ROUND(I305*H305,2)</f>
        <v>0</v>
      </c>
      <c r="K305" s="232" t="s">
        <v>193</v>
      </c>
      <c r="L305" s="237"/>
      <c r="M305" s="238" t="s">
        <v>5</v>
      </c>
      <c r="N305" s="239" t="s">
        <v>44</v>
      </c>
      <c r="O305" s="43"/>
      <c r="P305" s="192">
        <f>O305*H305</f>
        <v>0</v>
      </c>
      <c r="Q305" s="192">
        <v>1.1E-4</v>
      </c>
      <c r="R305" s="192">
        <f>Q305*H305</f>
        <v>7.392000000000001E-3</v>
      </c>
      <c r="S305" s="192">
        <v>0</v>
      </c>
      <c r="T305" s="193">
        <f>S305*H305</f>
        <v>0</v>
      </c>
      <c r="AR305" s="25" t="s">
        <v>395</v>
      </c>
      <c r="AT305" s="25" t="s">
        <v>269</v>
      </c>
      <c r="AU305" s="25" t="s">
        <v>80</v>
      </c>
      <c r="AY305" s="25" t="s">
        <v>187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25" t="s">
        <v>24</v>
      </c>
      <c r="BK305" s="194">
        <f>ROUND(I305*H305,2)</f>
        <v>0</v>
      </c>
      <c r="BL305" s="25" t="s">
        <v>126</v>
      </c>
      <c r="BM305" s="25" t="s">
        <v>3467</v>
      </c>
    </row>
    <row r="306" spans="2:65" s="13" customFormat="1">
      <c r="B306" s="204"/>
      <c r="D306" s="221" t="s">
        <v>196</v>
      </c>
      <c r="E306" s="246" t="s">
        <v>5</v>
      </c>
      <c r="F306" s="247" t="s">
        <v>3468</v>
      </c>
      <c r="H306" s="248">
        <v>67.2</v>
      </c>
      <c r="I306" s="208"/>
      <c r="L306" s="204"/>
      <c r="M306" s="209"/>
      <c r="N306" s="210"/>
      <c r="O306" s="210"/>
      <c r="P306" s="210"/>
      <c r="Q306" s="210"/>
      <c r="R306" s="210"/>
      <c r="S306" s="210"/>
      <c r="T306" s="211"/>
      <c r="AT306" s="205" t="s">
        <v>196</v>
      </c>
      <c r="AU306" s="205" t="s">
        <v>80</v>
      </c>
      <c r="AV306" s="13" t="s">
        <v>80</v>
      </c>
      <c r="AW306" s="13" t="s">
        <v>37</v>
      </c>
      <c r="AX306" s="13" t="s">
        <v>24</v>
      </c>
      <c r="AY306" s="205" t="s">
        <v>187</v>
      </c>
    </row>
    <row r="307" spans="2:65" s="1" customFormat="1" ht="22.5" customHeight="1">
      <c r="B307" s="182"/>
      <c r="C307" s="230" t="s">
        <v>1065</v>
      </c>
      <c r="D307" s="230" t="s">
        <v>269</v>
      </c>
      <c r="E307" s="231" t="s">
        <v>3469</v>
      </c>
      <c r="F307" s="232" t="s">
        <v>3470</v>
      </c>
      <c r="G307" s="233" t="s">
        <v>305</v>
      </c>
      <c r="H307" s="234">
        <v>66.465000000000003</v>
      </c>
      <c r="I307" s="235"/>
      <c r="J307" s="236">
        <f>ROUND(I307*H307,2)</f>
        <v>0</v>
      </c>
      <c r="K307" s="232" t="s">
        <v>193</v>
      </c>
      <c r="L307" s="237"/>
      <c r="M307" s="238" t="s">
        <v>5</v>
      </c>
      <c r="N307" s="239" t="s">
        <v>44</v>
      </c>
      <c r="O307" s="43"/>
      <c r="P307" s="192">
        <f>O307*H307</f>
        <v>0</v>
      </c>
      <c r="Q307" s="192">
        <v>2.1000000000000001E-4</v>
      </c>
      <c r="R307" s="192">
        <f>Q307*H307</f>
        <v>1.3957650000000002E-2</v>
      </c>
      <c r="S307" s="192">
        <v>0</v>
      </c>
      <c r="T307" s="193">
        <f>S307*H307</f>
        <v>0</v>
      </c>
      <c r="AR307" s="25" t="s">
        <v>395</v>
      </c>
      <c r="AT307" s="25" t="s">
        <v>269</v>
      </c>
      <c r="AU307" s="25" t="s">
        <v>80</v>
      </c>
      <c r="AY307" s="25" t="s">
        <v>187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25" t="s">
        <v>24</v>
      </c>
      <c r="BK307" s="194">
        <f>ROUND(I307*H307,2)</f>
        <v>0</v>
      </c>
      <c r="BL307" s="25" t="s">
        <v>126</v>
      </c>
      <c r="BM307" s="25" t="s">
        <v>3471</v>
      </c>
    </row>
    <row r="308" spans="2:65" s="13" customFormat="1">
      <c r="B308" s="204"/>
      <c r="D308" s="196" t="s">
        <v>196</v>
      </c>
      <c r="E308" s="205" t="s">
        <v>5</v>
      </c>
      <c r="F308" s="206" t="s">
        <v>3472</v>
      </c>
      <c r="H308" s="207">
        <v>66.465000000000003</v>
      </c>
      <c r="I308" s="208"/>
      <c r="L308" s="204"/>
      <c r="M308" s="209"/>
      <c r="N308" s="210"/>
      <c r="O308" s="210"/>
      <c r="P308" s="210"/>
      <c r="Q308" s="210"/>
      <c r="R308" s="210"/>
      <c r="S308" s="210"/>
      <c r="T308" s="211"/>
      <c r="AT308" s="205" t="s">
        <v>196</v>
      </c>
      <c r="AU308" s="205" t="s">
        <v>80</v>
      </c>
      <c r="AV308" s="13" t="s">
        <v>80</v>
      </c>
      <c r="AW308" s="13" t="s">
        <v>37</v>
      </c>
      <c r="AX308" s="13" t="s">
        <v>24</v>
      </c>
      <c r="AY308" s="205" t="s">
        <v>187</v>
      </c>
    </row>
    <row r="309" spans="2:65" s="11" customFormat="1" ht="29.85" customHeight="1">
      <c r="B309" s="168"/>
      <c r="D309" s="179" t="s">
        <v>72</v>
      </c>
      <c r="E309" s="180" t="s">
        <v>3473</v>
      </c>
      <c r="F309" s="180" t="s">
        <v>3474</v>
      </c>
      <c r="I309" s="171"/>
      <c r="J309" s="181">
        <f>BK309</f>
        <v>0</v>
      </c>
      <c r="L309" s="168"/>
      <c r="M309" s="173"/>
      <c r="N309" s="174"/>
      <c r="O309" s="174"/>
      <c r="P309" s="175">
        <f>SUM(P310:P324)</f>
        <v>0</v>
      </c>
      <c r="Q309" s="174"/>
      <c r="R309" s="175">
        <f>SUM(R310:R324)</f>
        <v>0</v>
      </c>
      <c r="S309" s="174"/>
      <c r="T309" s="176">
        <f>SUM(T310:T324)</f>
        <v>0</v>
      </c>
      <c r="AR309" s="169" t="s">
        <v>80</v>
      </c>
      <c r="AT309" s="177" t="s">
        <v>72</v>
      </c>
      <c r="AU309" s="177" t="s">
        <v>24</v>
      </c>
      <c r="AY309" s="169" t="s">
        <v>187</v>
      </c>
      <c r="BK309" s="178">
        <f>SUM(BK310:BK324)</f>
        <v>0</v>
      </c>
    </row>
    <row r="310" spans="2:65" s="1" customFormat="1" ht="31.5" customHeight="1">
      <c r="B310" s="182"/>
      <c r="C310" s="183" t="s">
        <v>407</v>
      </c>
      <c r="D310" s="183" t="s">
        <v>189</v>
      </c>
      <c r="E310" s="184" t="s">
        <v>3475</v>
      </c>
      <c r="F310" s="185" t="s">
        <v>3476</v>
      </c>
      <c r="G310" s="186" t="s">
        <v>410</v>
      </c>
      <c r="H310" s="187">
        <v>372</v>
      </c>
      <c r="I310" s="188"/>
      <c r="J310" s="189">
        <f>ROUND(I310*H310,2)</f>
        <v>0</v>
      </c>
      <c r="K310" s="185" t="s">
        <v>193</v>
      </c>
      <c r="L310" s="42"/>
      <c r="M310" s="190" t="s">
        <v>5</v>
      </c>
      <c r="N310" s="191" t="s">
        <v>44</v>
      </c>
      <c r="O310" s="43"/>
      <c r="P310" s="192">
        <f>O310*H310</f>
        <v>0</v>
      </c>
      <c r="Q310" s="192">
        <v>0</v>
      </c>
      <c r="R310" s="192">
        <f>Q310*H310</f>
        <v>0</v>
      </c>
      <c r="S310" s="192">
        <v>0</v>
      </c>
      <c r="T310" s="193">
        <f>S310*H310</f>
        <v>0</v>
      </c>
      <c r="AR310" s="25" t="s">
        <v>126</v>
      </c>
      <c r="AT310" s="25" t="s">
        <v>189</v>
      </c>
      <c r="AU310" s="25" t="s">
        <v>80</v>
      </c>
      <c r="AY310" s="25" t="s">
        <v>187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25" t="s">
        <v>24</v>
      </c>
      <c r="BK310" s="194">
        <f>ROUND(I310*H310,2)</f>
        <v>0</v>
      </c>
      <c r="BL310" s="25" t="s">
        <v>126</v>
      </c>
      <c r="BM310" s="25" t="s">
        <v>3477</v>
      </c>
    </row>
    <row r="311" spans="2:65" s="12" customFormat="1">
      <c r="B311" s="195"/>
      <c r="D311" s="196" t="s">
        <v>196</v>
      </c>
      <c r="E311" s="197" t="s">
        <v>5</v>
      </c>
      <c r="F311" s="198" t="s">
        <v>3478</v>
      </c>
      <c r="H311" s="199" t="s">
        <v>5</v>
      </c>
      <c r="I311" s="200"/>
      <c r="L311" s="195"/>
      <c r="M311" s="201"/>
      <c r="N311" s="202"/>
      <c r="O311" s="202"/>
      <c r="P311" s="202"/>
      <c r="Q311" s="202"/>
      <c r="R311" s="202"/>
      <c r="S311" s="202"/>
      <c r="T311" s="203"/>
      <c r="AT311" s="199" t="s">
        <v>196</v>
      </c>
      <c r="AU311" s="199" t="s">
        <v>80</v>
      </c>
      <c r="AV311" s="12" t="s">
        <v>24</v>
      </c>
      <c r="AW311" s="12" t="s">
        <v>37</v>
      </c>
      <c r="AX311" s="12" t="s">
        <v>73</v>
      </c>
      <c r="AY311" s="199" t="s">
        <v>187</v>
      </c>
    </row>
    <row r="312" spans="2:65" s="13" customFormat="1">
      <c r="B312" s="204"/>
      <c r="D312" s="196" t="s">
        <v>196</v>
      </c>
      <c r="E312" s="205" t="s">
        <v>5</v>
      </c>
      <c r="F312" s="206" t="s">
        <v>3479</v>
      </c>
      <c r="H312" s="207">
        <v>288</v>
      </c>
      <c r="I312" s="208"/>
      <c r="L312" s="204"/>
      <c r="M312" s="209"/>
      <c r="N312" s="210"/>
      <c r="O312" s="210"/>
      <c r="P312" s="210"/>
      <c r="Q312" s="210"/>
      <c r="R312" s="210"/>
      <c r="S312" s="210"/>
      <c r="T312" s="211"/>
      <c r="AT312" s="205" t="s">
        <v>196</v>
      </c>
      <c r="AU312" s="205" t="s">
        <v>80</v>
      </c>
      <c r="AV312" s="13" t="s">
        <v>80</v>
      </c>
      <c r="AW312" s="13" t="s">
        <v>37</v>
      </c>
      <c r="AX312" s="13" t="s">
        <v>73</v>
      </c>
      <c r="AY312" s="205" t="s">
        <v>187</v>
      </c>
    </row>
    <row r="313" spans="2:65" s="13" customFormat="1">
      <c r="B313" s="204"/>
      <c r="D313" s="196" t="s">
        <v>196</v>
      </c>
      <c r="E313" s="205" t="s">
        <v>5</v>
      </c>
      <c r="F313" s="206" t="s">
        <v>3480</v>
      </c>
      <c r="H313" s="207">
        <v>80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196</v>
      </c>
      <c r="AU313" s="205" t="s">
        <v>80</v>
      </c>
      <c r="AV313" s="13" t="s">
        <v>80</v>
      </c>
      <c r="AW313" s="13" t="s">
        <v>37</v>
      </c>
      <c r="AX313" s="13" t="s">
        <v>73</v>
      </c>
      <c r="AY313" s="205" t="s">
        <v>187</v>
      </c>
    </row>
    <row r="314" spans="2:65" s="13" customFormat="1">
      <c r="B314" s="204"/>
      <c r="D314" s="196" t="s">
        <v>196</v>
      </c>
      <c r="E314" s="205" t="s">
        <v>5</v>
      </c>
      <c r="F314" s="206" t="s">
        <v>3481</v>
      </c>
      <c r="H314" s="207">
        <v>4</v>
      </c>
      <c r="I314" s="208"/>
      <c r="L314" s="204"/>
      <c r="M314" s="209"/>
      <c r="N314" s="210"/>
      <c r="O314" s="210"/>
      <c r="P314" s="210"/>
      <c r="Q314" s="210"/>
      <c r="R314" s="210"/>
      <c r="S314" s="210"/>
      <c r="T314" s="211"/>
      <c r="AT314" s="205" t="s">
        <v>196</v>
      </c>
      <c r="AU314" s="205" t="s">
        <v>80</v>
      </c>
      <c r="AV314" s="13" t="s">
        <v>80</v>
      </c>
      <c r="AW314" s="13" t="s">
        <v>37</v>
      </c>
      <c r="AX314" s="13" t="s">
        <v>73</v>
      </c>
      <c r="AY314" s="205" t="s">
        <v>187</v>
      </c>
    </row>
    <row r="315" spans="2:65" s="15" customFormat="1">
      <c r="B315" s="220"/>
      <c r="D315" s="221" t="s">
        <v>196</v>
      </c>
      <c r="E315" s="222" t="s">
        <v>5</v>
      </c>
      <c r="F315" s="223" t="s">
        <v>203</v>
      </c>
      <c r="H315" s="224">
        <v>372</v>
      </c>
      <c r="I315" s="225"/>
      <c r="L315" s="220"/>
      <c r="M315" s="226"/>
      <c r="N315" s="227"/>
      <c r="O315" s="227"/>
      <c r="P315" s="227"/>
      <c r="Q315" s="227"/>
      <c r="R315" s="227"/>
      <c r="S315" s="227"/>
      <c r="T315" s="228"/>
      <c r="AT315" s="229" t="s">
        <v>196</v>
      </c>
      <c r="AU315" s="229" t="s">
        <v>80</v>
      </c>
      <c r="AV315" s="15" t="s">
        <v>194</v>
      </c>
      <c r="AW315" s="15" t="s">
        <v>37</v>
      </c>
      <c r="AX315" s="15" t="s">
        <v>24</v>
      </c>
      <c r="AY315" s="229" t="s">
        <v>187</v>
      </c>
    </row>
    <row r="316" spans="2:65" s="1" customFormat="1" ht="31.5" customHeight="1">
      <c r="B316" s="182"/>
      <c r="C316" s="183" t="s">
        <v>413</v>
      </c>
      <c r="D316" s="183" t="s">
        <v>189</v>
      </c>
      <c r="E316" s="184" t="s">
        <v>3482</v>
      </c>
      <c r="F316" s="185" t="s">
        <v>3483</v>
      </c>
      <c r="G316" s="186" t="s">
        <v>410</v>
      </c>
      <c r="H316" s="187">
        <v>20</v>
      </c>
      <c r="I316" s="188"/>
      <c r="J316" s="189">
        <f>ROUND(I316*H316,2)</f>
        <v>0</v>
      </c>
      <c r="K316" s="185" t="s">
        <v>193</v>
      </c>
      <c r="L316" s="42"/>
      <c r="M316" s="190" t="s">
        <v>5</v>
      </c>
      <c r="N316" s="191" t="s">
        <v>44</v>
      </c>
      <c r="O316" s="43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25" t="s">
        <v>126</v>
      </c>
      <c r="AT316" s="25" t="s">
        <v>189</v>
      </c>
      <c r="AU316" s="25" t="s">
        <v>80</v>
      </c>
      <c r="AY316" s="25" t="s">
        <v>187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25" t="s">
        <v>24</v>
      </c>
      <c r="BK316" s="194">
        <f>ROUND(I316*H316,2)</f>
        <v>0</v>
      </c>
      <c r="BL316" s="25" t="s">
        <v>126</v>
      </c>
      <c r="BM316" s="25" t="s">
        <v>3484</v>
      </c>
    </row>
    <row r="317" spans="2:65" s="12" customFormat="1">
      <c r="B317" s="195"/>
      <c r="D317" s="196" t="s">
        <v>196</v>
      </c>
      <c r="E317" s="197" t="s">
        <v>5</v>
      </c>
      <c r="F317" s="198" t="s">
        <v>3478</v>
      </c>
      <c r="H317" s="199" t="s">
        <v>5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199" t="s">
        <v>196</v>
      </c>
      <c r="AU317" s="199" t="s">
        <v>80</v>
      </c>
      <c r="AV317" s="12" t="s">
        <v>24</v>
      </c>
      <c r="AW317" s="12" t="s">
        <v>37</v>
      </c>
      <c r="AX317" s="12" t="s">
        <v>73</v>
      </c>
      <c r="AY317" s="199" t="s">
        <v>187</v>
      </c>
    </row>
    <row r="318" spans="2:65" s="13" customFormat="1">
      <c r="B318" s="204"/>
      <c r="D318" s="221" t="s">
        <v>196</v>
      </c>
      <c r="E318" s="246" t="s">
        <v>5</v>
      </c>
      <c r="F318" s="247" t="s">
        <v>3485</v>
      </c>
      <c r="H318" s="248">
        <v>20</v>
      </c>
      <c r="I318" s="208"/>
      <c r="L318" s="204"/>
      <c r="M318" s="209"/>
      <c r="N318" s="210"/>
      <c r="O318" s="210"/>
      <c r="P318" s="210"/>
      <c r="Q318" s="210"/>
      <c r="R318" s="210"/>
      <c r="S318" s="210"/>
      <c r="T318" s="211"/>
      <c r="AT318" s="205" t="s">
        <v>196</v>
      </c>
      <c r="AU318" s="205" t="s">
        <v>80</v>
      </c>
      <c r="AV318" s="13" t="s">
        <v>80</v>
      </c>
      <c r="AW318" s="13" t="s">
        <v>37</v>
      </c>
      <c r="AX318" s="13" t="s">
        <v>24</v>
      </c>
      <c r="AY318" s="205" t="s">
        <v>187</v>
      </c>
    </row>
    <row r="319" spans="2:65" s="1" customFormat="1" ht="31.5" customHeight="1">
      <c r="B319" s="182"/>
      <c r="C319" s="183" t="s">
        <v>420</v>
      </c>
      <c r="D319" s="183" t="s">
        <v>189</v>
      </c>
      <c r="E319" s="184" t="s">
        <v>3486</v>
      </c>
      <c r="F319" s="185" t="s">
        <v>3487</v>
      </c>
      <c r="G319" s="186" t="s">
        <v>410</v>
      </c>
      <c r="H319" s="187">
        <v>10</v>
      </c>
      <c r="I319" s="188"/>
      <c r="J319" s="189">
        <f>ROUND(I319*H319,2)</f>
        <v>0</v>
      </c>
      <c r="K319" s="185" t="s">
        <v>193</v>
      </c>
      <c r="L319" s="42"/>
      <c r="M319" s="190" t="s">
        <v>5</v>
      </c>
      <c r="N319" s="191" t="s">
        <v>44</v>
      </c>
      <c r="O319" s="43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AR319" s="25" t="s">
        <v>126</v>
      </c>
      <c r="AT319" s="25" t="s">
        <v>189</v>
      </c>
      <c r="AU319" s="25" t="s">
        <v>80</v>
      </c>
      <c r="AY319" s="25" t="s">
        <v>187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25" t="s">
        <v>24</v>
      </c>
      <c r="BK319" s="194">
        <f>ROUND(I319*H319,2)</f>
        <v>0</v>
      </c>
      <c r="BL319" s="25" t="s">
        <v>126</v>
      </c>
      <c r="BM319" s="25" t="s">
        <v>3488</v>
      </c>
    </row>
    <row r="320" spans="2:65" s="12" customFormat="1">
      <c r="B320" s="195"/>
      <c r="D320" s="196" t="s">
        <v>196</v>
      </c>
      <c r="E320" s="197" t="s">
        <v>5</v>
      </c>
      <c r="F320" s="198" t="s">
        <v>3478</v>
      </c>
      <c r="H320" s="199" t="s">
        <v>5</v>
      </c>
      <c r="I320" s="200"/>
      <c r="L320" s="195"/>
      <c r="M320" s="201"/>
      <c r="N320" s="202"/>
      <c r="O320" s="202"/>
      <c r="P320" s="202"/>
      <c r="Q320" s="202"/>
      <c r="R320" s="202"/>
      <c r="S320" s="202"/>
      <c r="T320" s="203"/>
      <c r="AT320" s="199" t="s">
        <v>196</v>
      </c>
      <c r="AU320" s="199" t="s">
        <v>80</v>
      </c>
      <c r="AV320" s="12" t="s">
        <v>24</v>
      </c>
      <c r="AW320" s="12" t="s">
        <v>37</v>
      </c>
      <c r="AX320" s="12" t="s">
        <v>73</v>
      </c>
      <c r="AY320" s="199" t="s">
        <v>187</v>
      </c>
    </row>
    <row r="321" spans="2:65" s="13" customFormat="1">
      <c r="B321" s="204"/>
      <c r="D321" s="221" t="s">
        <v>196</v>
      </c>
      <c r="E321" s="246" t="s">
        <v>5</v>
      </c>
      <c r="F321" s="247" t="s">
        <v>3489</v>
      </c>
      <c r="H321" s="248">
        <v>10</v>
      </c>
      <c r="I321" s="208"/>
      <c r="L321" s="204"/>
      <c r="M321" s="209"/>
      <c r="N321" s="210"/>
      <c r="O321" s="210"/>
      <c r="P321" s="210"/>
      <c r="Q321" s="210"/>
      <c r="R321" s="210"/>
      <c r="S321" s="210"/>
      <c r="T321" s="211"/>
      <c r="AT321" s="205" t="s">
        <v>196</v>
      </c>
      <c r="AU321" s="205" t="s">
        <v>80</v>
      </c>
      <c r="AV321" s="13" t="s">
        <v>80</v>
      </c>
      <c r="AW321" s="13" t="s">
        <v>37</v>
      </c>
      <c r="AX321" s="13" t="s">
        <v>24</v>
      </c>
      <c r="AY321" s="205" t="s">
        <v>187</v>
      </c>
    </row>
    <row r="322" spans="2:65" s="1" customFormat="1" ht="31.5" customHeight="1">
      <c r="B322" s="182"/>
      <c r="C322" s="183" t="s">
        <v>425</v>
      </c>
      <c r="D322" s="183" t="s">
        <v>189</v>
      </c>
      <c r="E322" s="184" t="s">
        <v>3490</v>
      </c>
      <c r="F322" s="185" t="s">
        <v>3491</v>
      </c>
      <c r="G322" s="186" t="s">
        <v>410</v>
      </c>
      <c r="H322" s="187">
        <v>10</v>
      </c>
      <c r="I322" s="188"/>
      <c r="J322" s="189">
        <f>ROUND(I322*H322,2)</f>
        <v>0</v>
      </c>
      <c r="K322" s="185" t="s">
        <v>193</v>
      </c>
      <c r="L322" s="42"/>
      <c r="M322" s="190" t="s">
        <v>5</v>
      </c>
      <c r="N322" s="191" t="s">
        <v>44</v>
      </c>
      <c r="O322" s="43"/>
      <c r="P322" s="192">
        <f>O322*H322</f>
        <v>0</v>
      </c>
      <c r="Q322" s="192">
        <v>0</v>
      </c>
      <c r="R322" s="192">
        <f>Q322*H322</f>
        <v>0</v>
      </c>
      <c r="S322" s="192">
        <v>0</v>
      </c>
      <c r="T322" s="193">
        <f>S322*H322</f>
        <v>0</v>
      </c>
      <c r="AR322" s="25" t="s">
        <v>126</v>
      </c>
      <c r="AT322" s="25" t="s">
        <v>189</v>
      </c>
      <c r="AU322" s="25" t="s">
        <v>80</v>
      </c>
      <c r="AY322" s="25" t="s">
        <v>187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25" t="s">
        <v>24</v>
      </c>
      <c r="BK322" s="194">
        <f>ROUND(I322*H322,2)</f>
        <v>0</v>
      </c>
      <c r="BL322" s="25" t="s">
        <v>126</v>
      </c>
      <c r="BM322" s="25" t="s">
        <v>3492</v>
      </c>
    </row>
    <row r="323" spans="2:65" s="12" customFormat="1">
      <c r="B323" s="195"/>
      <c r="D323" s="196" t="s">
        <v>196</v>
      </c>
      <c r="E323" s="197" t="s">
        <v>5</v>
      </c>
      <c r="F323" s="198" t="s">
        <v>3478</v>
      </c>
      <c r="H323" s="199" t="s">
        <v>5</v>
      </c>
      <c r="I323" s="200"/>
      <c r="L323" s="195"/>
      <c r="M323" s="201"/>
      <c r="N323" s="202"/>
      <c r="O323" s="202"/>
      <c r="P323" s="202"/>
      <c r="Q323" s="202"/>
      <c r="R323" s="202"/>
      <c r="S323" s="202"/>
      <c r="T323" s="203"/>
      <c r="AT323" s="199" t="s">
        <v>196</v>
      </c>
      <c r="AU323" s="199" t="s">
        <v>80</v>
      </c>
      <c r="AV323" s="12" t="s">
        <v>24</v>
      </c>
      <c r="AW323" s="12" t="s">
        <v>37</v>
      </c>
      <c r="AX323" s="12" t="s">
        <v>73</v>
      </c>
      <c r="AY323" s="199" t="s">
        <v>187</v>
      </c>
    </row>
    <row r="324" spans="2:65" s="13" customFormat="1">
      <c r="B324" s="204"/>
      <c r="D324" s="196" t="s">
        <v>196</v>
      </c>
      <c r="E324" s="205" t="s">
        <v>5</v>
      </c>
      <c r="F324" s="206" t="s">
        <v>3489</v>
      </c>
      <c r="H324" s="207">
        <v>10</v>
      </c>
      <c r="I324" s="208"/>
      <c r="L324" s="204"/>
      <c r="M324" s="209"/>
      <c r="N324" s="210"/>
      <c r="O324" s="210"/>
      <c r="P324" s="210"/>
      <c r="Q324" s="210"/>
      <c r="R324" s="210"/>
      <c r="S324" s="210"/>
      <c r="T324" s="211"/>
      <c r="AT324" s="205" t="s">
        <v>196</v>
      </c>
      <c r="AU324" s="205" t="s">
        <v>80</v>
      </c>
      <c r="AV324" s="13" t="s">
        <v>80</v>
      </c>
      <c r="AW324" s="13" t="s">
        <v>37</v>
      </c>
      <c r="AX324" s="13" t="s">
        <v>24</v>
      </c>
      <c r="AY324" s="205" t="s">
        <v>187</v>
      </c>
    </row>
    <row r="325" spans="2:65" s="11" customFormat="1" ht="29.85" customHeight="1">
      <c r="B325" s="168"/>
      <c r="D325" s="179" t="s">
        <v>72</v>
      </c>
      <c r="E325" s="180" t="s">
        <v>3493</v>
      </c>
      <c r="F325" s="180" t="s">
        <v>3494</v>
      </c>
      <c r="I325" s="171"/>
      <c r="J325" s="181">
        <f>BK325</f>
        <v>0</v>
      </c>
      <c r="L325" s="168"/>
      <c r="M325" s="173"/>
      <c r="N325" s="174"/>
      <c r="O325" s="174"/>
      <c r="P325" s="175">
        <f>SUM(P326:P447)</f>
        <v>0</v>
      </c>
      <c r="Q325" s="174"/>
      <c r="R325" s="175">
        <f>SUM(R326:R447)</f>
        <v>8.2199999999999999E-3</v>
      </c>
      <c r="S325" s="174"/>
      <c r="T325" s="176">
        <f>SUM(T326:T447)</f>
        <v>0</v>
      </c>
      <c r="AR325" s="169" t="s">
        <v>80</v>
      </c>
      <c r="AT325" s="177" t="s">
        <v>72</v>
      </c>
      <c r="AU325" s="177" t="s">
        <v>24</v>
      </c>
      <c r="AY325" s="169" t="s">
        <v>187</v>
      </c>
      <c r="BK325" s="178">
        <f>SUM(BK326:BK447)</f>
        <v>0</v>
      </c>
    </row>
    <row r="326" spans="2:65" s="1" customFormat="1" ht="22.5" customHeight="1">
      <c r="B326" s="182"/>
      <c r="C326" s="183" t="s">
        <v>437</v>
      </c>
      <c r="D326" s="183" t="s">
        <v>189</v>
      </c>
      <c r="E326" s="184" t="s">
        <v>3495</v>
      </c>
      <c r="F326" s="185" t="s">
        <v>3496</v>
      </c>
      <c r="G326" s="186" t="s">
        <v>410</v>
      </c>
      <c r="H326" s="187">
        <v>6</v>
      </c>
      <c r="I326" s="188"/>
      <c r="J326" s="189">
        <f>ROUND(I326*H326,2)</f>
        <v>0</v>
      </c>
      <c r="K326" s="185" t="s">
        <v>5</v>
      </c>
      <c r="L326" s="42"/>
      <c r="M326" s="190" t="s">
        <v>5</v>
      </c>
      <c r="N326" s="191" t="s">
        <v>44</v>
      </c>
      <c r="O326" s="43"/>
      <c r="P326" s="192">
        <f>O326*H326</f>
        <v>0</v>
      </c>
      <c r="Q326" s="192">
        <v>0</v>
      </c>
      <c r="R326" s="192">
        <f>Q326*H326</f>
        <v>0</v>
      </c>
      <c r="S326" s="192">
        <v>0</v>
      </c>
      <c r="T326" s="193">
        <f>S326*H326</f>
        <v>0</v>
      </c>
      <c r="AR326" s="25" t="s">
        <v>126</v>
      </c>
      <c r="AT326" s="25" t="s">
        <v>189</v>
      </c>
      <c r="AU326" s="25" t="s">
        <v>80</v>
      </c>
      <c r="AY326" s="25" t="s">
        <v>187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25" t="s">
        <v>24</v>
      </c>
      <c r="BK326" s="194">
        <f>ROUND(I326*H326,2)</f>
        <v>0</v>
      </c>
      <c r="BL326" s="25" t="s">
        <v>126</v>
      </c>
      <c r="BM326" s="25" t="s">
        <v>3497</v>
      </c>
    </row>
    <row r="327" spans="2:65" s="12" customFormat="1">
      <c r="B327" s="195"/>
      <c r="D327" s="196" t="s">
        <v>196</v>
      </c>
      <c r="E327" s="197" t="s">
        <v>5</v>
      </c>
      <c r="F327" s="198" t="s">
        <v>3498</v>
      </c>
      <c r="H327" s="199" t="s">
        <v>5</v>
      </c>
      <c r="I327" s="200"/>
      <c r="L327" s="195"/>
      <c r="M327" s="201"/>
      <c r="N327" s="202"/>
      <c r="O327" s="202"/>
      <c r="P327" s="202"/>
      <c r="Q327" s="202"/>
      <c r="R327" s="202"/>
      <c r="S327" s="202"/>
      <c r="T327" s="203"/>
      <c r="AT327" s="199" t="s">
        <v>196</v>
      </c>
      <c r="AU327" s="199" t="s">
        <v>80</v>
      </c>
      <c r="AV327" s="12" t="s">
        <v>24</v>
      </c>
      <c r="AW327" s="12" t="s">
        <v>37</v>
      </c>
      <c r="AX327" s="12" t="s">
        <v>73</v>
      </c>
      <c r="AY327" s="199" t="s">
        <v>187</v>
      </c>
    </row>
    <row r="328" spans="2:65" s="13" customFormat="1">
      <c r="B328" s="204"/>
      <c r="D328" s="221" t="s">
        <v>196</v>
      </c>
      <c r="E328" s="246" t="s">
        <v>5</v>
      </c>
      <c r="F328" s="247" t="s">
        <v>229</v>
      </c>
      <c r="H328" s="248">
        <v>6</v>
      </c>
      <c r="I328" s="208"/>
      <c r="L328" s="204"/>
      <c r="M328" s="209"/>
      <c r="N328" s="210"/>
      <c r="O328" s="210"/>
      <c r="P328" s="210"/>
      <c r="Q328" s="210"/>
      <c r="R328" s="210"/>
      <c r="S328" s="210"/>
      <c r="T328" s="211"/>
      <c r="AT328" s="205" t="s">
        <v>196</v>
      </c>
      <c r="AU328" s="205" t="s">
        <v>80</v>
      </c>
      <c r="AV328" s="13" t="s">
        <v>80</v>
      </c>
      <c r="AW328" s="13" t="s">
        <v>37</v>
      </c>
      <c r="AX328" s="13" t="s">
        <v>24</v>
      </c>
      <c r="AY328" s="205" t="s">
        <v>187</v>
      </c>
    </row>
    <row r="329" spans="2:65" s="1" customFormat="1" ht="22.5" customHeight="1">
      <c r="B329" s="182"/>
      <c r="C329" s="230" t="s">
        <v>469</v>
      </c>
      <c r="D329" s="230" t="s">
        <v>269</v>
      </c>
      <c r="E329" s="231" t="s">
        <v>3499</v>
      </c>
      <c r="F329" s="232" t="s">
        <v>3500</v>
      </c>
      <c r="G329" s="233" t="s">
        <v>305</v>
      </c>
      <c r="H329" s="234">
        <v>3</v>
      </c>
      <c r="I329" s="235"/>
      <c r="J329" s="236">
        <f>ROUND(I329*H329,2)</f>
        <v>0</v>
      </c>
      <c r="K329" s="232" t="s">
        <v>5</v>
      </c>
      <c r="L329" s="237"/>
      <c r="M329" s="238" t="s">
        <v>5</v>
      </c>
      <c r="N329" s="239" t="s">
        <v>44</v>
      </c>
      <c r="O329" s="43"/>
      <c r="P329" s="192">
        <f>O329*H329</f>
        <v>0</v>
      </c>
      <c r="Q329" s="192">
        <v>5.0000000000000001E-4</v>
      </c>
      <c r="R329" s="192">
        <f>Q329*H329</f>
        <v>1.5E-3</v>
      </c>
      <c r="S329" s="192">
        <v>0</v>
      </c>
      <c r="T329" s="193">
        <f>S329*H329</f>
        <v>0</v>
      </c>
      <c r="AR329" s="25" t="s">
        <v>395</v>
      </c>
      <c r="AT329" s="25" t="s">
        <v>269</v>
      </c>
      <c r="AU329" s="25" t="s">
        <v>80</v>
      </c>
      <c r="AY329" s="25" t="s">
        <v>187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25" t="s">
        <v>24</v>
      </c>
      <c r="BK329" s="194">
        <f>ROUND(I329*H329,2)</f>
        <v>0</v>
      </c>
      <c r="BL329" s="25" t="s">
        <v>126</v>
      </c>
      <c r="BM329" s="25" t="s">
        <v>3501</v>
      </c>
    </row>
    <row r="330" spans="2:65" s="1" customFormat="1" ht="22.5" customHeight="1">
      <c r="B330" s="182"/>
      <c r="C330" s="230" t="s">
        <v>474</v>
      </c>
      <c r="D330" s="230" t="s">
        <v>269</v>
      </c>
      <c r="E330" s="231" t="s">
        <v>3502</v>
      </c>
      <c r="F330" s="232" t="s">
        <v>3503</v>
      </c>
      <c r="G330" s="233" t="s">
        <v>410</v>
      </c>
      <c r="H330" s="234">
        <v>6</v>
      </c>
      <c r="I330" s="235"/>
      <c r="J330" s="236">
        <f>ROUND(I330*H330,2)</f>
        <v>0</v>
      </c>
      <c r="K330" s="232" t="s">
        <v>5</v>
      </c>
      <c r="L330" s="237"/>
      <c r="M330" s="238" t="s">
        <v>5</v>
      </c>
      <c r="N330" s="239" t="s">
        <v>44</v>
      </c>
      <c r="O330" s="43"/>
      <c r="P330" s="192">
        <f>O330*H330</f>
        <v>0</v>
      </c>
      <c r="Q330" s="192">
        <v>2.0000000000000002E-5</v>
      </c>
      <c r="R330" s="192">
        <f>Q330*H330</f>
        <v>1.2000000000000002E-4</v>
      </c>
      <c r="S330" s="192">
        <v>0</v>
      </c>
      <c r="T330" s="193">
        <f>S330*H330</f>
        <v>0</v>
      </c>
      <c r="AR330" s="25" t="s">
        <v>395</v>
      </c>
      <c r="AT330" s="25" t="s">
        <v>269</v>
      </c>
      <c r="AU330" s="25" t="s">
        <v>80</v>
      </c>
      <c r="AY330" s="25" t="s">
        <v>187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25" t="s">
        <v>24</v>
      </c>
      <c r="BK330" s="194">
        <f>ROUND(I330*H330,2)</f>
        <v>0</v>
      </c>
      <c r="BL330" s="25" t="s">
        <v>126</v>
      </c>
      <c r="BM330" s="25" t="s">
        <v>3504</v>
      </c>
    </row>
    <row r="331" spans="2:65" s="1" customFormat="1" ht="31.5" customHeight="1">
      <c r="B331" s="182"/>
      <c r="C331" s="183" t="s">
        <v>488</v>
      </c>
      <c r="D331" s="183" t="s">
        <v>189</v>
      </c>
      <c r="E331" s="184" t="s">
        <v>3505</v>
      </c>
      <c r="F331" s="185" t="s">
        <v>3506</v>
      </c>
      <c r="G331" s="186" t="s">
        <v>410</v>
      </c>
      <c r="H331" s="187">
        <v>1</v>
      </c>
      <c r="I331" s="188"/>
      <c r="J331" s="189">
        <f>ROUND(I331*H331,2)</f>
        <v>0</v>
      </c>
      <c r="K331" s="185" t="s">
        <v>5</v>
      </c>
      <c r="L331" s="42"/>
      <c r="M331" s="190" t="s">
        <v>5</v>
      </c>
      <c r="N331" s="191" t="s">
        <v>44</v>
      </c>
      <c r="O331" s="43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25" t="s">
        <v>126</v>
      </c>
      <c r="AT331" s="25" t="s">
        <v>189</v>
      </c>
      <c r="AU331" s="25" t="s">
        <v>80</v>
      </c>
      <c r="AY331" s="25" t="s">
        <v>187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25" t="s">
        <v>24</v>
      </c>
      <c r="BK331" s="194">
        <f>ROUND(I331*H331,2)</f>
        <v>0</v>
      </c>
      <c r="BL331" s="25" t="s">
        <v>126</v>
      </c>
      <c r="BM331" s="25" t="s">
        <v>3507</v>
      </c>
    </row>
    <row r="332" spans="2:65" s="12" customFormat="1">
      <c r="B332" s="195"/>
      <c r="D332" s="196" t="s">
        <v>196</v>
      </c>
      <c r="E332" s="197" t="s">
        <v>5</v>
      </c>
      <c r="F332" s="198" t="s">
        <v>3508</v>
      </c>
      <c r="H332" s="199" t="s">
        <v>5</v>
      </c>
      <c r="I332" s="200"/>
      <c r="L332" s="195"/>
      <c r="M332" s="201"/>
      <c r="N332" s="202"/>
      <c r="O332" s="202"/>
      <c r="P332" s="202"/>
      <c r="Q332" s="202"/>
      <c r="R332" s="202"/>
      <c r="S332" s="202"/>
      <c r="T332" s="203"/>
      <c r="AT332" s="199" t="s">
        <v>196</v>
      </c>
      <c r="AU332" s="199" t="s">
        <v>80</v>
      </c>
      <c r="AV332" s="12" t="s">
        <v>24</v>
      </c>
      <c r="AW332" s="12" t="s">
        <v>37</v>
      </c>
      <c r="AX332" s="12" t="s">
        <v>73</v>
      </c>
      <c r="AY332" s="199" t="s">
        <v>187</v>
      </c>
    </row>
    <row r="333" spans="2:65" s="13" customFormat="1">
      <c r="B333" s="204"/>
      <c r="D333" s="221" t="s">
        <v>196</v>
      </c>
      <c r="E333" s="246" t="s">
        <v>5</v>
      </c>
      <c r="F333" s="247" t="s">
        <v>3509</v>
      </c>
      <c r="H333" s="248">
        <v>1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196</v>
      </c>
      <c r="AU333" s="205" t="s">
        <v>80</v>
      </c>
      <c r="AV333" s="13" t="s">
        <v>80</v>
      </c>
      <c r="AW333" s="13" t="s">
        <v>37</v>
      </c>
      <c r="AX333" s="13" t="s">
        <v>24</v>
      </c>
      <c r="AY333" s="205" t="s">
        <v>187</v>
      </c>
    </row>
    <row r="334" spans="2:65" s="1" customFormat="1" ht="22.5" customHeight="1">
      <c r="B334" s="182"/>
      <c r="C334" s="230" t="s">
        <v>494</v>
      </c>
      <c r="D334" s="230" t="s">
        <v>269</v>
      </c>
      <c r="E334" s="231" t="s">
        <v>3510</v>
      </c>
      <c r="F334" s="232" t="s">
        <v>3511</v>
      </c>
      <c r="G334" s="233" t="s">
        <v>410</v>
      </c>
      <c r="H334" s="234">
        <v>1</v>
      </c>
      <c r="I334" s="235"/>
      <c r="J334" s="236">
        <f>ROUND(I334*H334,2)</f>
        <v>0</v>
      </c>
      <c r="K334" s="232" t="s">
        <v>5</v>
      </c>
      <c r="L334" s="237"/>
      <c r="M334" s="238" t="s">
        <v>5</v>
      </c>
      <c r="N334" s="239" t="s">
        <v>44</v>
      </c>
      <c r="O334" s="43"/>
      <c r="P334" s="192">
        <f>O334*H334</f>
        <v>0</v>
      </c>
      <c r="Q334" s="192">
        <v>5.0000000000000002E-5</v>
      </c>
      <c r="R334" s="192">
        <f>Q334*H334</f>
        <v>5.0000000000000002E-5</v>
      </c>
      <c r="S334" s="192">
        <v>0</v>
      </c>
      <c r="T334" s="193">
        <f>S334*H334</f>
        <v>0</v>
      </c>
      <c r="AR334" s="25" t="s">
        <v>395</v>
      </c>
      <c r="AT334" s="25" t="s">
        <v>269</v>
      </c>
      <c r="AU334" s="25" t="s">
        <v>80</v>
      </c>
      <c r="AY334" s="25" t="s">
        <v>187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25" t="s">
        <v>24</v>
      </c>
      <c r="BK334" s="194">
        <f>ROUND(I334*H334,2)</f>
        <v>0</v>
      </c>
      <c r="BL334" s="25" t="s">
        <v>126</v>
      </c>
      <c r="BM334" s="25" t="s">
        <v>3512</v>
      </c>
    </row>
    <row r="335" spans="2:65" s="1" customFormat="1" ht="22.5" customHeight="1">
      <c r="B335" s="182"/>
      <c r="C335" s="183" t="s">
        <v>500</v>
      </c>
      <c r="D335" s="183" t="s">
        <v>189</v>
      </c>
      <c r="E335" s="184" t="s">
        <v>3513</v>
      </c>
      <c r="F335" s="185" t="s">
        <v>3514</v>
      </c>
      <c r="G335" s="186" t="s">
        <v>410</v>
      </c>
      <c r="H335" s="187">
        <v>2</v>
      </c>
      <c r="I335" s="188"/>
      <c r="J335" s="189">
        <f>ROUND(I335*H335,2)</f>
        <v>0</v>
      </c>
      <c r="K335" s="185" t="s">
        <v>5</v>
      </c>
      <c r="L335" s="42"/>
      <c r="M335" s="190" t="s">
        <v>5</v>
      </c>
      <c r="N335" s="191" t="s">
        <v>44</v>
      </c>
      <c r="O335" s="43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AR335" s="25" t="s">
        <v>126</v>
      </c>
      <c r="AT335" s="25" t="s">
        <v>189</v>
      </c>
      <c r="AU335" s="25" t="s">
        <v>80</v>
      </c>
      <c r="AY335" s="25" t="s">
        <v>187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25" t="s">
        <v>24</v>
      </c>
      <c r="BK335" s="194">
        <f>ROUND(I335*H335,2)</f>
        <v>0</v>
      </c>
      <c r="BL335" s="25" t="s">
        <v>126</v>
      </c>
      <c r="BM335" s="25" t="s">
        <v>3515</v>
      </c>
    </row>
    <row r="336" spans="2:65" s="12" customFormat="1">
      <c r="B336" s="195"/>
      <c r="D336" s="196" t="s">
        <v>196</v>
      </c>
      <c r="E336" s="197" t="s">
        <v>5</v>
      </c>
      <c r="F336" s="198" t="s">
        <v>3508</v>
      </c>
      <c r="H336" s="199" t="s">
        <v>5</v>
      </c>
      <c r="I336" s="200"/>
      <c r="L336" s="195"/>
      <c r="M336" s="201"/>
      <c r="N336" s="202"/>
      <c r="O336" s="202"/>
      <c r="P336" s="202"/>
      <c r="Q336" s="202"/>
      <c r="R336" s="202"/>
      <c r="S336" s="202"/>
      <c r="T336" s="203"/>
      <c r="AT336" s="199" t="s">
        <v>196</v>
      </c>
      <c r="AU336" s="199" t="s">
        <v>80</v>
      </c>
      <c r="AV336" s="12" t="s">
        <v>24</v>
      </c>
      <c r="AW336" s="12" t="s">
        <v>37</v>
      </c>
      <c r="AX336" s="12" t="s">
        <v>73</v>
      </c>
      <c r="AY336" s="199" t="s">
        <v>187</v>
      </c>
    </row>
    <row r="337" spans="2:65" s="13" customFormat="1">
      <c r="B337" s="204"/>
      <c r="D337" s="196" t="s">
        <v>196</v>
      </c>
      <c r="E337" s="205" t="s">
        <v>5</v>
      </c>
      <c r="F337" s="206" t="s">
        <v>3516</v>
      </c>
      <c r="H337" s="207">
        <v>1</v>
      </c>
      <c r="I337" s="208"/>
      <c r="L337" s="204"/>
      <c r="M337" s="209"/>
      <c r="N337" s="210"/>
      <c r="O337" s="210"/>
      <c r="P337" s="210"/>
      <c r="Q337" s="210"/>
      <c r="R337" s="210"/>
      <c r="S337" s="210"/>
      <c r="T337" s="211"/>
      <c r="AT337" s="205" t="s">
        <v>196</v>
      </c>
      <c r="AU337" s="205" t="s">
        <v>80</v>
      </c>
      <c r="AV337" s="13" t="s">
        <v>80</v>
      </c>
      <c r="AW337" s="13" t="s">
        <v>37</v>
      </c>
      <c r="AX337" s="13" t="s">
        <v>73</v>
      </c>
      <c r="AY337" s="205" t="s">
        <v>187</v>
      </c>
    </row>
    <row r="338" spans="2:65" s="13" customFormat="1">
      <c r="B338" s="204"/>
      <c r="D338" s="196" t="s">
        <v>196</v>
      </c>
      <c r="E338" s="205" t="s">
        <v>5</v>
      </c>
      <c r="F338" s="206" t="s">
        <v>3517</v>
      </c>
      <c r="H338" s="207">
        <v>1</v>
      </c>
      <c r="I338" s="208"/>
      <c r="L338" s="204"/>
      <c r="M338" s="209"/>
      <c r="N338" s="210"/>
      <c r="O338" s="210"/>
      <c r="P338" s="210"/>
      <c r="Q338" s="210"/>
      <c r="R338" s="210"/>
      <c r="S338" s="210"/>
      <c r="T338" s="211"/>
      <c r="AT338" s="205" t="s">
        <v>196</v>
      </c>
      <c r="AU338" s="205" t="s">
        <v>80</v>
      </c>
      <c r="AV338" s="13" t="s">
        <v>80</v>
      </c>
      <c r="AW338" s="13" t="s">
        <v>37</v>
      </c>
      <c r="AX338" s="13" t="s">
        <v>73</v>
      </c>
      <c r="AY338" s="205" t="s">
        <v>187</v>
      </c>
    </row>
    <row r="339" spans="2:65" s="15" customFormat="1">
      <c r="B339" s="220"/>
      <c r="D339" s="221" t="s">
        <v>196</v>
      </c>
      <c r="E339" s="222" t="s">
        <v>5</v>
      </c>
      <c r="F339" s="223" t="s">
        <v>203</v>
      </c>
      <c r="H339" s="224">
        <v>2</v>
      </c>
      <c r="I339" s="225"/>
      <c r="L339" s="220"/>
      <c r="M339" s="226"/>
      <c r="N339" s="227"/>
      <c r="O339" s="227"/>
      <c r="P339" s="227"/>
      <c r="Q339" s="227"/>
      <c r="R339" s="227"/>
      <c r="S339" s="227"/>
      <c r="T339" s="228"/>
      <c r="AT339" s="229" t="s">
        <v>196</v>
      </c>
      <c r="AU339" s="229" t="s">
        <v>80</v>
      </c>
      <c r="AV339" s="15" t="s">
        <v>194</v>
      </c>
      <c r="AW339" s="15" t="s">
        <v>37</v>
      </c>
      <c r="AX339" s="15" t="s">
        <v>24</v>
      </c>
      <c r="AY339" s="229" t="s">
        <v>187</v>
      </c>
    </row>
    <row r="340" spans="2:65" s="1" customFormat="1" ht="22.5" customHeight="1">
      <c r="B340" s="182"/>
      <c r="C340" s="230" t="s">
        <v>505</v>
      </c>
      <c r="D340" s="230" t="s">
        <v>269</v>
      </c>
      <c r="E340" s="231" t="s">
        <v>3518</v>
      </c>
      <c r="F340" s="232" t="s">
        <v>3519</v>
      </c>
      <c r="G340" s="233" t="s">
        <v>410</v>
      </c>
      <c r="H340" s="234">
        <v>2</v>
      </c>
      <c r="I340" s="235"/>
      <c r="J340" s="236">
        <f>ROUND(I340*H340,2)</f>
        <v>0</v>
      </c>
      <c r="K340" s="232" t="s">
        <v>5</v>
      </c>
      <c r="L340" s="237"/>
      <c r="M340" s="238" t="s">
        <v>5</v>
      </c>
      <c r="N340" s="239" t="s">
        <v>44</v>
      </c>
      <c r="O340" s="43"/>
      <c r="P340" s="192">
        <f>O340*H340</f>
        <v>0</v>
      </c>
      <c r="Q340" s="192">
        <v>5.0000000000000002E-5</v>
      </c>
      <c r="R340" s="192">
        <f>Q340*H340</f>
        <v>1E-4</v>
      </c>
      <c r="S340" s="192">
        <v>0</v>
      </c>
      <c r="T340" s="193">
        <f>S340*H340</f>
        <v>0</v>
      </c>
      <c r="AR340" s="25" t="s">
        <v>395</v>
      </c>
      <c r="AT340" s="25" t="s">
        <v>269</v>
      </c>
      <c r="AU340" s="25" t="s">
        <v>80</v>
      </c>
      <c r="AY340" s="25" t="s">
        <v>187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25" t="s">
        <v>24</v>
      </c>
      <c r="BK340" s="194">
        <f>ROUND(I340*H340,2)</f>
        <v>0</v>
      </c>
      <c r="BL340" s="25" t="s">
        <v>126</v>
      </c>
      <c r="BM340" s="25" t="s">
        <v>3520</v>
      </c>
    </row>
    <row r="341" spans="2:65" s="1" customFormat="1" ht="22.5" customHeight="1">
      <c r="B341" s="182"/>
      <c r="C341" s="183" t="s">
        <v>512</v>
      </c>
      <c r="D341" s="183" t="s">
        <v>189</v>
      </c>
      <c r="E341" s="184" t="s">
        <v>3521</v>
      </c>
      <c r="F341" s="185" t="s">
        <v>3522</v>
      </c>
      <c r="G341" s="186" t="s">
        <v>410</v>
      </c>
      <c r="H341" s="187">
        <v>15</v>
      </c>
      <c r="I341" s="188"/>
      <c r="J341" s="189">
        <f>ROUND(I341*H341,2)</f>
        <v>0</v>
      </c>
      <c r="K341" s="185" t="s">
        <v>5</v>
      </c>
      <c r="L341" s="42"/>
      <c r="M341" s="190" t="s">
        <v>5</v>
      </c>
      <c r="N341" s="191" t="s">
        <v>44</v>
      </c>
      <c r="O341" s="43"/>
      <c r="P341" s="192">
        <f>O341*H341</f>
        <v>0</v>
      </c>
      <c r="Q341" s="192">
        <v>0</v>
      </c>
      <c r="R341" s="192">
        <f>Q341*H341</f>
        <v>0</v>
      </c>
      <c r="S341" s="192">
        <v>0</v>
      </c>
      <c r="T341" s="193">
        <f>S341*H341</f>
        <v>0</v>
      </c>
      <c r="AR341" s="25" t="s">
        <v>126</v>
      </c>
      <c r="AT341" s="25" t="s">
        <v>189</v>
      </c>
      <c r="AU341" s="25" t="s">
        <v>80</v>
      </c>
      <c r="AY341" s="25" t="s">
        <v>187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25" t="s">
        <v>24</v>
      </c>
      <c r="BK341" s="194">
        <f>ROUND(I341*H341,2)</f>
        <v>0</v>
      </c>
      <c r="BL341" s="25" t="s">
        <v>126</v>
      </c>
      <c r="BM341" s="25" t="s">
        <v>3523</v>
      </c>
    </row>
    <row r="342" spans="2:65" s="12" customFormat="1">
      <c r="B342" s="195"/>
      <c r="D342" s="196" t="s">
        <v>196</v>
      </c>
      <c r="E342" s="197" t="s">
        <v>5</v>
      </c>
      <c r="F342" s="198" t="s">
        <v>3524</v>
      </c>
      <c r="H342" s="199" t="s">
        <v>5</v>
      </c>
      <c r="I342" s="200"/>
      <c r="L342" s="195"/>
      <c r="M342" s="201"/>
      <c r="N342" s="202"/>
      <c r="O342" s="202"/>
      <c r="P342" s="202"/>
      <c r="Q342" s="202"/>
      <c r="R342" s="202"/>
      <c r="S342" s="202"/>
      <c r="T342" s="203"/>
      <c r="AT342" s="199" t="s">
        <v>196</v>
      </c>
      <c r="AU342" s="199" t="s">
        <v>80</v>
      </c>
      <c r="AV342" s="12" t="s">
        <v>24</v>
      </c>
      <c r="AW342" s="12" t="s">
        <v>37</v>
      </c>
      <c r="AX342" s="12" t="s">
        <v>73</v>
      </c>
      <c r="AY342" s="199" t="s">
        <v>187</v>
      </c>
    </row>
    <row r="343" spans="2:65" s="13" customFormat="1">
      <c r="B343" s="204"/>
      <c r="D343" s="196" t="s">
        <v>196</v>
      </c>
      <c r="E343" s="205" t="s">
        <v>5</v>
      </c>
      <c r="F343" s="206" t="s">
        <v>3525</v>
      </c>
      <c r="H343" s="207">
        <v>1</v>
      </c>
      <c r="I343" s="208"/>
      <c r="L343" s="204"/>
      <c r="M343" s="209"/>
      <c r="N343" s="210"/>
      <c r="O343" s="210"/>
      <c r="P343" s="210"/>
      <c r="Q343" s="210"/>
      <c r="R343" s="210"/>
      <c r="S343" s="210"/>
      <c r="T343" s="211"/>
      <c r="AT343" s="205" t="s">
        <v>196</v>
      </c>
      <c r="AU343" s="205" t="s">
        <v>80</v>
      </c>
      <c r="AV343" s="13" t="s">
        <v>80</v>
      </c>
      <c r="AW343" s="13" t="s">
        <v>37</v>
      </c>
      <c r="AX343" s="13" t="s">
        <v>73</v>
      </c>
      <c r="AY343" s="205" t="s">
        <v>187</v>
      </c>
    </row>
    <row r="344" spans="2:65" s="13" customFormat="1">
      <c r="B344" s="204"/>
      <c r="D344" s="196" t="s">
        <v>196</v>
      </c>
      <c r="E344" s="205" t="s">
        <v>5</v>
      </c>
      <c r="F344" s="206" t="s">
        <v>3526</v>
      </c>
      <c r="H344" s="207">
        <v>2</v>
      </c>
      <c r="I344" s="208"/>
      <c r="L344" s="204"/>
      <c r="M344" s="209"/>
      <c r="N344" s="210"/>
      <c r="O344" s="210"/>
      <c r="P344" s="210"/>
      <c r="Q344" s="210"/>
      <c r="R344" s="210"/>
      <c r="S344" s="210"/>
      <c r="T344" s="211"/>
      <c r="AT344" s="205" t="s">
        <v>196</v>
      </c>
      <c r="AU344" s="205" t="s">
        <v>80</v>
      </c>
      <c r="AV344" s="13" t="s">
        <v>80</v>
      </c>
      <c r="AW344" s="13" t="s">
        <v>37</v>
      </c>
      <c r="AX344" s="13" t="s">
        <v>73</v>
      </c>
      <c r="AY344" s="205" t="s">
        <v>187</v>
      </c>
    </row>
    <row r="345" spans="2:65" s="13" customFormat="1">
      <c r="B345" s="204"/>
      <c r="D345" s="196" t="s">
        <v>196</v>
      </c>
      <c r="E345" s="205" t="s">
        <v>5</v>
      </c>
      <c r="F345" s="206" t="s">
        <v>3527</v>
      </c>
      <c r="H345" s="207">
        <v>1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196</v>
      </c>
      <c r="AU345" s="205" t="s">
        <v>80</v>
      </c>
      <c r="AV345" s="13" t="s">
        <v>80</v>
      </c>
      <c r="AW345" s="13" t="s">
        <v>37</v>
      </c>
      <c r="AX345" s="13" t="s">
        <v>73</v>
      </c>
      <c r="AY345" s="205" t="s">
        <v>187</v>
      </c>
    </row>
    <row r="346" spans="2:65" s="12" customFormat="1">
      <c r="B346" s="195"/>
      <c r="D346" s="196" t="s">
        <v>196</v>
      </c>
      <c r="E346" s="197" t="s">
        <v>5</v>
      </c>
      <c r="F346" s="198" t="s">
        <v>3508</v>
      </c>
      <c r="H346" s="199" t="s">
        <v>5</v>
      </c>
      <c r="I346" s="200"/>
      <c r="L346" s="195"/>
      <c r="M346" s="201"/>
      <c r="N346" s="202"/>
      <c r="O346" s="202"/>
      <c r="P346" s="202"/>
      <c r="Q346" s="202"/>
      <c r="R346" s="202"/>
      <c r="S346" s="202"/>
      <c r="T346" s="203"/>
      <c r="AT346" s="199" t="s">
        <v>196</v>
      </c>
      <c r="AU346" s="199" t="s">
        <v>80</v>
      </c>
      <c r="AV346" s="12" t="s">
        <v>24</v>
      </c>
      <c r="AW346" s="12" t="s">
        <v>37</v>
      </c>
      <c r="AX346" s="12" t="s">
        <v>73</v>
      </c>
      <c r="AY346" s="199" t="s">
        <v>187</v>
      </c>
    </row>
    <row r="347" spans="2:65" s="13" customFormat="1">
      <c r="B347" s="204"/>
      <c r="D347" s="196" t="s">
        <v>196</v>
      </c>
      <c r="E347" s="205" t="s">
        <v>5</v>
      </c>
      <c r="F347" s="206" t="s">
        <v>3528</v>
      </c>
      <c r="H347" s="207">
        <v>4</v>
      </c>
      <c r="I347" s="208"/>
      <c r="L347" s="204"/>
      <c r="M347" s="209"/>
      <c r="N347" s="210"/>
      <c r="O347" s="210"/>
      <c r="P347" s="210"/>
      <c r="Q347" s="210"/>
      <c r="R347" s="210"/>
      <c r="S347" s="210"/>
      <c r="T347" s="211"/>
      <c r="AT347" s="205" t="s">
        <v>196</v>
      </c>
      <c r="AU347" s="205" t="s">
        <v>80</v>
      </c>
      <c r="AV347" s="13" t="s">
        <v>80</v>
      </c>
      <c r="AW347" s="13" t="s">
        <v>37</v>
      </c>
      <c r="AX347" s="13" t="s">
        <v>73</v>
      </c>
      <c r="AY347" s="205" t="s">
        <v>187</v>
      </c>
    </row>
    <row r="348" spans="2:65" s="13" customFormat="1">
      <c r="B348" s="204"/>
      <c r="D348" s="196" t="s">
        <v>196</v>
      </c>
      <c r="E348" s="205" t="s">
        <v>5</v>
      </c>
      <c r="F348" s="206" t="s">
        <v>3529</v>
      </c>
      <c r="H348" s="207">
        <v>3</v>
      </c>
      <c r="I348" s="208"/>
      <c r="L348" s="204"/>
      <c r="M348" s="209"/>
      <c r="N348" s="210"/>
      <c r="O348" s="210"/>
      <c r="P348" s="210"/>
      <c r="Q348" s="210"/>
      <c r="R348" s="210"/>
      <c r="S348" s="210"/>
      <c r="T348" s="211"/>
      <c r="AT348" s="205" t="s">
        <v>196</v>
      </c>
      <c r="AU348" s="205" t="s">
        <v>80</v>
      </c>
      <c r="AV348" s="13" t="s">
        <v>80</v>
      </c>
      <c r="AW348" s="13" t="s">
        <v>37</v>
      </c>
      <c r="AX348" s="13" t="s">
        <v>73</v>
      </c>
      <c r="AY348" s="205" t="s">
        <v>187</v>
      </c>
    </row>
    <row r="349" spans="2:65" s="13" customFormat="1">
      <c r="B349" s="204"/>
      <c r="D349" s="196" t="s">
        <v>196</v>
      </c>
      <c r="E349" s="205" t="s">
        <v>5</v>
      </c>
      <c r="F349" s="206" t="s">
        <v>3516</v>
      </c>
      <c r="H349" s="207">
        <v>1</v>
      </c>
      <c r="I349" s="208"/>
      <c r="L349" s="204"/>
      <c r="M349" s="209"/>
      <c r="N349" s="210"/>
      <c r="O349" s="210"/>
      <c r="P349" s="210"/>
      <c r="Q349" s="210"/>
      <c r="R349" s="210"/>
      <c r="S349" s="210"/>
      <c r="T349" s="211"/>
      <c r="AT349" s="205" t="s">
        <v>196</v>
      </c>
      <c r="AU349" s="205" t="s">
        <v>80</v>
      </c>
      <c r="AV349" s="13" t="s">
        <v>80</v>
      </c>
      <c r="AW349" s="13" t="s">
        <v>37</v>
      </c>
      <c r="AX349" s="13" t="s">
        <v>73</v>
      </c>
      <c r="AY349" s="205" t="s">
        <v>187</v>
      </c>
    </row>
    <row r="350" spans="2:65" s="13" customFormat="1">
      <c r="B350" s="204"/>
      <c r="D350" s="196" t="s">
        <v>196</v>
      </c>
      <c r="E350" s="205" t="s">
        <v>5</v>
      </c>
      <c r="F350" s="206" t="s">
        <v>3530</v>
      </c>
      <c r="H350" s="207">
        <v>2</v>
      </c>
      <c r="I350" s="208"/>
      <c r="L350" s="204"/>
      <c r="M350" s="209"/>
      <c r="N350" s="210"/>
      <c r="O350" s="210"/>
      <c r="P350" s="210"/>
      <c r="Q350" s="210"/>
      <c r="R350" s="210"/>
      <c r="S350" s="210"/>
      <c r="T350" s="211"/>
      <c r="AT350" s="205" t="s">
        <v>196</v>
      </c>
      <c r="AU350" s="205" t="s">
        <v>80</v>
      </c>
      <c r="AV350" s="13" t="s">
        <v>80</v>
      </c>
      <c r="AW350" s="13" t="s">
        <v>37</v>
      </c>
      <c r="AX350" s="13" t="s">
        <v>73</v>
      </c>
      <c r="AY350" s="205" t="s">
        <v>187</v>
      </c>
    </row>
    <row r="351" spans="2:65" s="13" customFormat="1">
      <c r="B351" s="204"/>
      <c r="D351" s="196" t="s">
        <v>196</v>
      </c>
      <c r="E351" s="205" t="s">
        <v>5</v>
      </c>
      <c r="F351" s="206" t="s">
        <v>3517</v>
      </c>
      <c r="H351" s="207">
        <v>1</v>
      </c>
      <c r="I351" s="208"/>
      <c r="L351" s="204"/>
      <c r="M351" s="209"/>
      <c r="N351" s="210"/>
      <c r="O351" s="210"/>
      <c r="P351" s="210"/>
      <c r="Q351" s="210"/>
      <c r="R351" s="210"/>
      <c r="S351" s="210"/>
      <c r="T351" s="211"/>
      <c r="AT351" s="205" t="s">
        <v>196</v>
      </c>
      <c r="AU351" s="205" t="s">
        <v>80</v>
      </c>
      <c r="AV351" s="13" t="s">
        <v>80</v>
      </c>
      <c r="AW351" s="13" t="s">
        <v>37</v>
      </c>
      <c r="AX351" s="13" t="s">
        <v>73</v>
      </c>
      <c r="AY351" s="205" t="s">
        <v>187</v>
      </c>
    </row>
    <row r="352" spans="2:65" s="15" customFormat="1">
      <c r="B352" s="220"/>
      <c r="D352" s="221" t="s">
        <v>196</v>
      </c>
      <c r="E352" s="222" t="s">
        <v>5</v>
      </c>
      <c r="F352" s="223" t="s">
        <v>203</v>
      </c>
      <c r="H352" s="224">
        <v>15</v>
      </c>
      <c r="I352" s="225"/>
      <c r="L352" s="220"/>
      <c r="M352" s="226"/>
      <c r="N352" s="227"/>
      <c r="O352" s="227"/>
      <c r="P352" s="227"/>
      <c r="Q352" s="227"/>
      <c r="R352" s="227"/>
      <c r="S352" s="227"/>
      <c r="T352" s="228"/>
      <c r="AT352" s="229" t="s">
        <v>196</v>
      </c>
      <c r="AU352" s="229" t="s">
        <v>80</v>
      </c>
      <c r="AV352" s="15" t="s">
        <v>194</v>
      </c>
      <c r="AW352" s="15" t="s">
        <v>37</v>
      </c>
      <c r="AX352" s="15" t="s">
        <v>24</v>
      </c>
      <c r="AY352" s="229" t="s">
        <v>187</v>
      </c>
    </row>
    <row r="353" spans="2:65" s="1" customFormat="1" ht="31.5" customHeight="1">
      <c r="B353" s="182"/>
      <c r="C353" s="230" t="s">
        <v>524</v>
      </c>
      <c r="D353" s="230" t="s">
        <v>269</v>
      </c>
      <c r="E353" s="231" t="s">
        <v>3531</v>
      </c>
      <c r="F353" s="232" t="s">
        <v>3532</v>
      </c>
      <c r="G353" s="233" t="s">
        <v>410</v>
      </c>
      <c r="H353" s="234">
        <v>15</v>
      </c>
      <c r="I353" s="235"/>
      <c r="J353" s="236">
        <f>ROUND(I353*H353,2)</f>
        <v>0</v>
      </c>
      <c r="K353" s="232" t="s">
        <v>5</v>
      </c>
      <c r="L353" s="237"/>
      <c r="M353" s="238" t="s">
        <v>5</v>
      </c>
      <c r="N353" s="239" t="s">
        <v>44</v>
      </c>
      <c r="O353" s="43"/>
      <c r="P353" s="192">
        <f>O353*H353</f>
        <v>0</v>
      </c>
      <c r="Q353" s="192">
        <v>1E-4</v>
      </c>
      <c r="R353" s="192">
        <f>Q353*H353</f>
        <v>1.5E-3</v>
      </c>
      <c r="S353" s="192">
        <v>0</v>
      </c>
      <c r="T353" s="193">
        <f>S353*H353</f>
        <v>0</v>
      </c>
      <c r="AR353" s="25" t="s">
        <v>395</v>
      </c>
      <c r="AT353" s="25" t="s">
        <v>269</v>
      </c>
      <c r="AU353" s="25" t="s">
        <v>80</v>
      </c>
      <c r="AY353" s="25" t="s">
        <v>187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25" t="s">
        <v>24</v>
      </c>
      <c r="BK353" s="194">
        <f>ROUND(I353*H353,2)</f>
        <v>0</v>
      </c>
      <c r="BL353" s="25" t="s">
        <v>126</v>
      </c>
      <c r="BM353" s="25" t="s">
        <v>3533</v>
      </c>
    </row>
    <row r="354" spans="2:65" s="1" customFormat="1" ht="22.5" customHeight="1">
      <c r="B354" s="182"/>
      <c r="C354" s="183" t="s">
        <v>530</v>
      </c>
      <c r="D354" s="183" t="s">
        <v>189</v>
      </c>
      <c r="E354" s="184" t="s">
        <v>3534</v>
      </c>
      <c r="F354" s="185" t="s">
        <v>3535</v>
      </c>
      <c r="G354" s="186" t="s">
        <v>410</v>
      </c>
      <c r="H354" s="187">
        <v>7</v>
      </c>
      <c r="I354" s="188"/>
      <c r="J354" s="189">
        <f>ROUND(I354*H354,2)</f>
        <v>0</v>
      </c>
      <c r="K354" s="185" t="s">
        <v>5</v>
      </c>
      <c r="L354" s="42"/>
      <c r="M354" s="190" t="s">
        <v>5</v>
      </c>
      <c r="N354" s="191" t="s">
        <v>44</v>
      </c>
      <c r="O354" s="43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25" t="s">
        <v>126</v>
      </c>
      <c r="AT354" s="25" t="s">
        <v>189</v>
      </c>
      <c r="AU354" s="25" t="s">
        <v>80</v>
      </c>
      <c r="AY354" s="25" t="s">
        <v>187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5" t="s">
        <v>24</v>
      </c>
      <c r="BK354" s="194">
        <f>ROUND(I354*H354,2)</f>
        <v>0</v>
      </c>
      <c r="BL354" s="25" t="s">
        <v>126</v>
      </c>
      <c r="BM354" s="25" t="s">
        <v>3536</v>
      </c>
    </row>
    <row r="355" spans="2:65" s="12" customFormat="1">
      <c r="B355" s="195"/>
      <c r="D355" s="196" t="s">
        <v>196</v>
      </c>
      <c r="E355" s="197" t="s">
        <v>5</v>
      </c>
      <c r="F355" s="198" t="s">
        <v>3524</v>
      </c>
      <c r="H355" s="199" t="s">
        <v>5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199" t="s">
        <v>196</v>
      </c>
      <c r="AU355" s="199" t="s">
        <v>80</v>
      </c>
      <c r="AV355" s="12" t="s">
        <v>24</v>
      </c>
      <c r="AW355" s="12" t="s">
        <v>37</v>
      </c>
      <c r="AX355" s="12" t="s">
        <v>73</v>
      </c>
      <c r="AY355" s="199" t="s">
        <v>187</v>
      </c>
    </row>
    <row r="356" spans="2:65" s="13" customFormat="1">
      <c r="B356" s="204"/>
      <c r="D356" s="196" t="s">
        <v>196</v>
      </c>
      <c r="E356" s="205" t="s">
        <v>5</v>
      </c>
      <c r="F356" s="206" t="s">
        <v>3537</v>
      </c>
      <c r="H356" s="207">
        <v>3</v>
      </c>
      <c r="I356" s="208"/>
      <c r="L356" s="204"/>
      <c r="M356" s="209"/>
      <c r="N356" s="210"/>
      <c r="O356" s="210"/>
      <c r="P356" s="210"/>
      <c r="Q356" s="210"/>
      <c r="R356" s="210"/>
      <c r="S356" s="210"/>
      <c r="T356" s="211"/>
      <c r="AT356" s="205" t="s">
        <v>196</v>
      </c>
      <c r="AU356" s="205" t="s">
        <v>80</v>
      </c>
      <c r="AV356" s="13" t="s">
        <v>80</v>
      </c>
      <c r="AW356" s="13" t="s">
        <v>37</v>
      </c>
      <c r="AX356" s="13" t="s">
        <v>73</v>
      </c>
      <c r="AY356" s="205" t="s">
        <v>187</v>
      </c>
    </row>
    <row r="357" spans="2:65" s="13" customFormat="1">
      <c r="B357" s="204"/>
      <c r="D357" s="196" t="s">
        <v>196</v>
      </c>
      <c r="E357" s="205" t="s">
        <v>5</v>
      </c>
      <c r="F357" s="206" t="s">
        <v>3538</v>
      </c>
      <c r="H357" s="207">
        <v>3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196</v>
      </c>
      <c r="AU357" s="205" t="s">
        <v>80</v>
      </c>
      <c r="AV357" s="13" t="s">
        <v>80</v>
      </c>
      <c r="AW357" s="13" t="s">
        <v>37</v>
      </c>
      <c r="AX357" s="13" t="s">
        <v>73</v>
      </c>
      <c r="AY357" s="205" t="s">
        <v>187</v>
      </c>
    </row>
    <row r="358" spans="2:65" s="12" customFormat="1">
      <c r="B358" s="195"/>
      <c r="D358" s="196" t="s">
        <v>196</v>
      </c>
      <c r="E358" s="197" t="s">
        <v>5</v>
      </c>
      <c r="F358" s="198" t="s">
        <v>3508</v>
      </c>
      <c r="H358" s="199" t="s">
        <v>5</v>
      </c>
      <c r="I358" s="200"/>
      <c r="L358" s="195"/>
      <c r="M358" s="201"/>
      <c r="N358" s="202"/>
      <c r="O358" s="202"/>
      <c r="P358" s="202"/>
      <c r="Q358" s="202"/>
      <c r="R358" s="202"/>
      <c r="S358" s="202"/>
      <c r="T358" s="203"/>
      <c r="AT358" s="199" t="s">
        <v>196</v>
      </c>
      <c r="AU358" s="199" t="s">
        <v>80</v>
      </c>
      <c r="AV358" s="12" t="s">
        <v>24</v>
      </c>
      <c r="AW358" s="12" t="s">
        <v>37</v>
      </c>
      <c r="AX358" s="12" t="s">
        <v>73</v>
      </c>
      <c r="AY358" s="199" t="s">
        <v>187</v>
      </c>
    </row>
    <row r="359" spans="2:65" s="13" customFormat="1">
      <c r="B359" s="204"/>
      <c r="D359" s="196" t="s">
        <v>196</v>
      </c>
      <c r="E359" s="205" t="s">
        <v>5</v>
      </c>
      <c r="F359" s="206" t="s">
        <v>3539</v>
      </c>
      <c r="H359" s="207">
        <v>1</v>
      </c>
      <c r="I359" s="208"/>
      <c r="L359" s="204"/>
      <c r="M359" s="209"/>
      <c r="N359" s="210"/>
      <c r="O359" s="210"/>
      <c r="P359" s="210"/>
      <c r="Q359" s="210"/>
      <c r="R359" s="210"/>
      <c r="S359" s="210"/>
      <c r="T359" s="211"/>
      <c r="AT359" s="205" t="s">
        <v>196</v>
      </c>
      <c r="AU359" s="205" t="s">
        <v>80</v>
      </c>
      <c r="AV359" s="13" t="s">
        <v>80</v>
      </c>
      <c r="AW359" s="13" t="s">
        <v>37</v>
      </c>
      <c r="AX359" s="13" t="s">
        <v>73</v>
      </c>
      <c r="AY359" s="205" t="s">
        <v>187</v>
      </c>
    </row>
    <row r="360" spans="2:65" s="15" customFormat="1">
      <c r="B360" s="220"/>
      <c r="D360" s="221" t="s">
        <v>196</v>
      </c>
      <c r="E360" s="222" t="s">
        <v>5</v>
      </c>
      <c r="F360" s="223" t="s">
        <v>203</v>
      </c>
      <c r="H360" s="224">
        <v>7</v>
      </c>
      <c r="I360" s="225"/>
      <c r="L360" s="220"/>
      <c r="M360" s="226"/>
      <c r="N360" s="227"/>
      <c r="O360" s="227"/>
      <c r="P360" s="227"/>
      <c r="Q360" s="227"/>
      <c r="R360" s="227"/>
      <c r="S360" s="227"/>
      <c r="T360" s="228"/>
      <c r="AT360" s="229" t="s">
        <v>196</v>
      </c>
      <c r="AU360" s="229" t="s">
        <v>80</v>
      </c>
      <c r="AV360" s="15" t="s">
        <v>194</v>
      </c>
      <c r="AW360" s="15" t="s">
        <v>37</v>
      </c>
      <c r="AX360" s="15" t="s">
        <v>24</v>
      </c>
      <c r="AY360" s="229" t="s">
        <v>187</v>
      </c>
    </row>
    <row r="361" spans="2:65" s="1" customFormat="1" ht="22.5" customHeight="1">
      <c r="B361" s="182"/>
      <c r="C361" s="230" t="s">
        <v>537</v>
      </c>
      <c r="D361" s="230" t="s">
        <v>269</v>
      </c>
      <c r="E361" s="231" t="s">
        <v>3540</v>
      </c>
      <c r="F361" s="232" t="s">
        <v>3541</v>
      </c>
      <c r="G361" s="233" t="s">
        <v>410</v>
      </c>
      <c r="H361" s="234">
        <v>7</v>
      </c>
      <c r="I361" s="235"/>
      <c r="J361" s="236">
        <f>ROUND(I361*H361,2)</f>
        <v>0</v>
      </c>
      <c r="K361" s="232" t="s">
        <v>5</v>
      </c>
      <c r="L361" s="237"/>
      <c r="M361" s="238" t="s">
        <v>5</v>
      </c>
      <c r="N361" s="239" t="s">
        <v>44</v>
      </c>
      <c r="O361" s="43"/>
      <c r="P361" s="192">
        <f>O361*H361</f>
        <v>0</v>
      </c>
      <c r="Q361" s="192">
        <v>5.0000000000000002E-5</v>
      </c>
      <c r="R361" s="192">
        <f>Q361*H361</f>
        <v>3.5E-4</v>
      </c>
      <c r="S361" s="192">
        <v>0</v>
      </c>
      <c r="T361" s="193">
        <f>S361*H361</f>
        <v>0</v>
      </c>
      <c r="AR361" s="25" t="s">
        <v>395</v>
      </c>
      <c r="AT361" s="25" t="s">
        <v>269</v>
      </c>
      <c r="AU361" s="25" t="s">
        <v>80</v>
      </c>
      <c r="AY361" s="25" t="s">
        <v>187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25" t="s">
        <v>24</v>
      </c>
      <c r="BK361" s="194">
        <f>ROUND(I361*H361,2)</f>
        <v>0</v>
      </c>
      <c r="BL361" s="25" t="s">
        <v>126</v>
      </c>
      <c r="BM361" s="25" t="s">
        <v>3542</v>
      </c>
    </row>
    <row r="362" spans="2:65" s="1" customFormat="1" ht="31.5" customHeight="1">
      <c r="B362" s="182"/>
      <c r="C362" s="183" t="s">
        <v>541</v>
      </c>
      <c r="D362" s="183" t="s">
        <v>189</v>
      </c>
      <c r="E362" s="184" t="s">
        <v>3543</v>
      </c>
      <c r="F362" s="185" t="s">
        <v>3544</v>
      </c>
      <c r="G362" s="186" t="s">
        <v>410</v>
      </c>
      <c r="H362" s="187">
        <v>2</v>
      </c>
      <c r="I362" s="188"/>
      <c r="J362" s="189">
        <f>ROUND(I362*H362,2)</f>
        <v>0</v>
      </c>
      <c r="K362" s="185" t="s">
        <v>5</v>
      </c>
      <c r="L362" s="42"/>
      <c r="M362" s="190" t="s">
        <v>5</v>
      </c>
      <c r="N362" s="191" t="s">
        <v>44</v>
      </c>
      <c r="O362" s="43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25" t="s">
        <v>126</v>
      </c>
      <c r="AT362" s="25" t="s">
        <v>189</v>
      </c>
      <c r="AU362" s="25" t="s">
        <v>80</v>
      </c>
      <c r="AY362" s="25" t="s">
        <v>187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25" t="s">
        <v>24</v>
      </c>
      <c r="BK362" s="194">
        <f>ROUND(I362*H362,2)</f>
        <v>0</v>
      </c>
      <c r="BL362" s="25" t="s">
        <v>126</v>
      </c>
      <c r="BM362" s="25" t="s">
        <v>3545</v>
      </c>
    </row>
    <row r="363" spans="2:65" s="12" customFormat="1">
      <c r="B363" s="195"/>
      <c r="D363" s="196" t="s">
        <v>196</v>
      </c>
      <c r="E363" s="197" t="s">
        <v>5</v>
      </c>
      <c r="F363" s="198" t="s">
        <v>3524</v>
      </c>
      <c r="H363" s="199" t="s">
        <v>5</v>
      </c>
      <c r="I363" s="200"/>
      <c r="L363" s="195"/>
      <c r="M363" s="201"/>
      <c r="N363" s="202"/>
      <c r="O363" s="202"/>
      <c r="P363" s="202"/>
      <c r="Q363" s="202"/>
      <c r="R363" s="202"/>
      <c r="S363" s="202"/>
      <c r="T363" s="203"/>
      <c r="AT363" s="199" t="s">
        <v>196</v>
      </c>
      <c r="AU363" s="199" t="s">
        <v>80</v>
      </c>
      <c r="AV363" s="12" t="s">
        <v>24</v>
      </c>
      <c r="AW363" s="12" t="s">
        <v>37</v>
      </c>
      <c r="AX363" s="12" t="s">
        <v>73</v>
      </c>
      <c r="AY363" s="199" t="s">
        <v>187</v>
      </c>
    </row>
    <row r="364" spans="2:65" s="13" customFormat="1">
      <c r="B364" s="204"/>
      <c r="D364" s="196" t="s">
        <v>196</v>
      </c>
      <c r="E364" s="205" t="s">
        <v>5</v>
      </c>
      <c r="F364" s="206" t="s">
        <v>3546</v>
      </c>
      <c r="H364" s="207">
        <v>1</v>
      </c>
      <c r="I364" s="208"/>
      <c r="L364" s="204"/>
      <c r="M364" s="209"/>
      <c r="N364" s="210"/>
      <c r="O364" s="210"/>
      <c r="P364" s="210"/>
      <c r="Q364" s="210"/>
      <c r="R364" s="210"/>
      <c r="S364" s="210"/>
      <c r="T364" s="211"/>
      <c r="AT364" s="205" t="s">
        <v>196</v>
      </c>
      <c r="AU364" s="205" t="s">
        <v>80</v>
      </c>
      <c r="AV364" s="13" t="s">
        <v>80</v>
      </c>
      <c r="AW364" s="13" t="s">
        <v>37</v>
      </c>
      <c r="AX364" s="13" t="s">
        <v>73</v>
      </c>
      <c r="AY364" s="205" t="s">
        <v>187</v>
      </c>
    </row>
    <row r="365" spans="2:65" s="13" customFormat="1">
      <c r="B365" s="204"/>
      <c r="D365" s="196" t="s">
        <v>196</v>
      </c>
      <c r="E365" s="205" t="s">
        <v>5</v>
      </c>
      <c r="F365" s="206" t="s">
        <v>3547</v>
      </c>
      <c r="H365" s="207">
        <v>1</v>
      </c>
      <c r="I365" s="208"/>
      <c r="L365" s="204"/>
      <c r="M365" s="209"/>
      <c r="N365" s="210"/>
      <c r="O365" s="210"/>
      <c r="P365" s="210"/>
      <c r="Q365" s="210"/>
      <c r="R365" s="210"/>
      <c r="S365" s="210"/>
      <c r="T365" s="211"/>
      <c r="AT365" s="205" t="s">
        <v>196</v>
      </c>
      <c r="AU365" s="205" t="s">
        <v>80</v>
      </c>
      <c r="AV365" s="13" t="s">
        <v>80</v>
      </c>
      <c r="AW365" s="13" t="s">
        <v>37</v>
      </c>
      <c r="AX365" s="13" t="s">
        <v>73</v>
      </c>
      <c r="AY365" s="205" t="s">
        <v>187</v>
      </c>
    </row>
    <row r="366" spans="2:65" s="15" customFormat="1">
      <c r="B366" s="220"/>
      <c r="D366" s="221" t="s">
        <v>196</v>
      </c>
      <c r="E366" s="222" t="s">
        <v>5</v>
      </c>
      <c r="F366" s="223" t="s">
        <v>203</v>
      </c>
      <c r="H366" s="224">
        <v>2</v>
      </c>
      <c r="I366" s="225"/>
      <c r="L366" s="220"/>
      <c r="M366" s="226"/>
      <c r="N366" s="227"/>
      <c r="O366" s="227"/>
      <c r="P366" s="227"/>
      <c r="Q366" s="227"/>
      <c r="R366" s="227"/>
      <c r="S366" s="227"/>
      <c r="T366" s="228"/>
      <c r="AT366" s="229" t="s">
        <v>196</v>
      </c>
      <c r="AU366" s="229" t="s">
        <v>80</v>
      </c>
      <c r="AV366" s="15" t="s">
        <v>194</v>
      </c>
      <c r="AW366" s="15" t="s">
        <v>37</v>
      </c>
      <c r="AX366" s="15" t="s">
        <v>24</v>
      </c>
      <c r="AY366" s="229" t="s">
        <v>187</v>
      </c>
    </row>
    <row r="367" spans="2:65" s="1" customFormat="1" ht="22.5" customHeight="1">
      <c r="B367" s="182"/>
      <c r="C367" s="230" t="s">
        <v>552</v>
      </c>
      <c r="D367" s="230" t="s">
        <v>269</v>
      </c>
      <c r="E367" s="231" t="s">
        <v>3548</v>
      </c>
      <c r="F367" s="232" t="s">
        <v>3549</v>
      </c>
      <c r="G367" s="233" t="s">
        <v>410</v>
      </c>
      <c r="H367" s="234">
        <v>2</v>
      </c>
      <c r="I367" s="235"/>
      <c r="J367" s="236">
        <f>ROUND(I367*H367,2)</f>
        <v>0</v>
      </c>
      <c r="K367" s="232" t="s">
        <v>5</v>
      </c>
      <c r="L367" s="237"/>
      <c r="M367" s="238" t="s">
        <v>5</v>
      </c>
      <c r="N367" s="239" t="s">
        <v>44</v>
      </c>
      <c r="O367" s="43"/>
      <c r="P367" s="192">
        <f>O367*H367</f>
        <v>0</v>
      </c>
      <c r="Q367" s="192">
        <v>5.0000000000000002E-5</v>
      </c>
      <c r="R367" s="192">
        <f>Q367*H367</f>
        <v>1E-4</v>
      </c>
      <c r="S367" s="192">
        <v>0</v>
      </c>
      <c r="T367" s="193">
        <f>S367*H367</f>
        <v>0</v>
      </c>
      <c r="AR367" s="25" t="s">
        <v>395</v>
      </c>
      <c r="AT367" s="25" t="s">
        <v>269</v>
      </c>
      <c r="AU367" s="25" t="s">
        <v>80</v>
      </c>
      <c r="AY367" s="25" t="s">
        <v>187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25" t="s">
        <v>24</v>
      </c>
      <c r="BK367" s="194">
        <f>ROUND(I367*H367,2)</f>
        <v>0</v>
      </c>
      <c r="BL367" s="25" t="s">
        <v>126</v>
      </c>
      <c r="BM367" s="25" t="s">
        <v>3550</v>
      </c>
    </row>
    <row r="368" spans="2:65" s="1" customFormat="1" ht="31.5" customHeight="1">
      <c r="B368" s="182"/>
      <c r="C368" s="183" t="s">
        <v>562</v>
      </c>
      <c r="D368" s="183" t="s">
        <v>189</v>
      </c>
      <c r="E368" s="184" t="s">
        <v>3551</v>
      </c>
      <c r="F368" s="185" t="s">
        <v>3552</v>
      </c>
      <c r="G368" s="186" t="s">
        <v>410</v>
      </c>
      <c r="H368" s="187">
        <v>2</v>
      </c>
      <c r="I368" s="188"/>
      <c r="J368" s="189">
        <f>ROUND(I368*H368,2)</f>
        <v>0</v>
      </c>
      <c r="K368" s="185" t="s">
        <v>5</v>
      </c>
      <c r="L368" s="42"/>
      <c r="M368" s="190" t="s">
        <v>5</v>
      </c>
      <c r="N368" s="191" t="s">
        <v>44</v>
      </c>
      <c r="O368" s="43"/>
      <c r="P368" s="192">
        <f>O368*H368</f>
        <v>0</v>
      </c>
      <c r="Q368" s="192">
        <v>0</v>
      </c>
      <c r="R368" s="192">
        <f>Q368*H368</f>
        <v>0</v>
      </c>
      <c r="S368" s="192">
        <v>0</v>
      </c>
      <c r="T368" s="193">
        <f>S368*H368</f>
        <v>0</v>
      </c>
      <c r="AR368" s="25" t="s">
        <v>126</v>
      </c>
      <c r="AT368" s="25" t="s">
        <v>189</v>
      </c>
      <c r="AU368" s="25" t="s">
        <v>80</v>
      </c>
      <c r="AY368" s="25" t="s">
        <v>187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25" t="s">
        <v>24</v>
      </c>
      <c r="BK368" s="194">
        <f>ROUND(I368*H368,2)</f>
        <v>0</v>
      </c>
      <c r="BL368" s="25" t="s">
        <v>126</v>
      </c>
      <c r="BM368" s="25" t="s">
        <v>3553</v>
      </c>
    </row>
    <row r="369" spans="2:65" s="12" customFormat="1">
      <c r="B369" s="195"/>
      <c r="D369" s="196" t="s">
        <v>196</v>
      </c>
      <c r="E369" s="197" t="s">
        <v>5</v>
      </c>
      <c r="F369" s="198" t="s">
        <v>3240</v>
      </c>
      <c r="H369" s="199" t="s">
        <v>5</v>
      </c>
      <c r="I369" s="200"/>
      <c r="L369" s="195"/>
      <c r="M369" s="201"/>
      <c r="N369" s="202"/>
      <c r="O369" s="202"/>
      <c r="P369" s="202"/>
      <c r="Q369" s="202"/>
      <c r="R369" s="202"/>
      <c r="S369" s="202"/>
      <c r="T369" s="203"/>
      <c r="AT369" s="199" t="s">
        <v>196</v>
      </c>
      <c r="AU369" s="199" t="s">
        <v>80</v>
      </c>
      <c r="AV369" s="12" t="s">
        <v>24</v>
      </c>
      <c r="AW369" s="12" t="s">
        <v>37</v>
      </c>
      <c r="AX369" s="12" t="s">
        <v>73</v>
      </c>
      <c r="AY369" s="199" t="s">
        <v>187</v>
      </c>
    </row>
    <row r="370" spans="2:65" s="13" customFormat="1">
      <c r="B370" s="204"/>
      <c r="D370" s="221" t="s">
        <v>196</v>
      </c>
      <c r="E370" s="246" t="s">
        <v>5</v>
      </c>
      <c r="F370" s="247" t="s">
        <v>3554</v>
      </c>
      <c r="H370" s="248">
        <v>2</v>
      </c>
      <c r="I370" s="208"/>
      <c r="L370" s="204"/>
      <c r="M370" s="209"/>
      <c r="N370" s="210"/>
      <c r="O370" s="210"/>
      <c r="P370" s="210"/>
      <c r="Q370" s="210"/>
      <c r="R370" s="210"/>
      <c r="S370" s="210"/>
      <c r="T370" s="211"/>
      <c r="AT370" s="205" t="s">
        <v>196</v>
      </c>
      <c r="AU370" s="205" t="s">
        <v>80</v>
      </c>
      <c r="AV370" s="13" t="s">
        <v>80</v>
      </c>
      <c r="AW370" s="13" t="s">
        <v>37</v>
      </c>
      <c r="AX370" s="13" t="s">
        <v>24</v>
      </c>
      <c r="AY370" s="205" t="s">
        <v>187</v>
      </c>
    </row>
    <row r="371" spans="2:65" s="1" customFormat="1" ht="22.5" customHeight="1">
      <c r="B371" s="182"/>
      <c r="C371" s="230" t="s">
        <v>567</v>
      </c>
      <c r="D371" s="230" t="s">
        <v>269</v>
      </c>
      <c r="E371" s="231" t="s">
        <v>3555</v>
      </c>
      <c r="F371" s="232" t="s">
        <v>3556</v>
      </c>
      <c r="G371" s="233" t="s">
        <v>2359</v>
      </c>
      <c r="H371" s="234">
        <v>2</v>
      </c>
      <c r="I371" s="235"/>
      <c r="J371" s="236">
        <f>ROUND(I371*H371,2)</f>
        <v>0</v>
      </c>
      <c r="K371" s="232" t="s">
        <v>5</v>
      </c>
      <c r="L371" s="237"/>
      <c r="M371" s="238" t="s">
        <v>5</v>
      </c>
      <c r="N371" s="239" t="s">
        <v>44</v>
      </c>
      <c r="O371" s="43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AR371" s="25" t="s">
        <v>395</v>
      </c>
      <c r="AT371" s="25" t="s">
        <v>269</v>
      </c>
      <c r="AU371" s="25" t="s">
        <v>80</v>
      </c>
      <c r="AY371" s="25" t="s">
        <v>187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25" t="s">
        <v>24</v>
      </c>
      <c r="BK371" s="194">
        <f>ROUND(I371*H371,2)</f>
        <v>0</v>
      </c>
      <c r="BL371" s="25" t="s">
        <v>126</v>
      </c>
      <c r="BM371" s="25" t="s">
        <v>3557</v>
      </c>
    </row>
    <row r="372" spans="2:65" s="1" customFormat="1" ht="22.5" customHeight="1">
      <c r="B372" s="182"/>
      <c r="C372" s="183" t="s">
        <v>573</v>
      </c>
      <c r="D372" s="183" t="s">
        <v>189</v>
      </c>
      <c r="E372" s="184" t="s">
        <v>3558</v>
      </c>
      <c r="F372" s="185" t="s">
        <v>3559</v>
      </c>
      <c r="G372" s="186" t="s">
        <v>410</v>
      </c>
      <c r="H372" s="187">
        <v>60</v>
      </c>
      <c r="I372" s="188"/>
      <c r="J372" s="189">
        <f>ROUND(I372*H372,2)</f>
        <v>0</v>
      </c>
      <c r="K372" s="185" t="s">
        <v>5</v>
      </c>
      <c r="L372" s="42"/>
      <c r="M372" s="190" t="s">
        <v>5</v>
      </c>
      <c r="N372" s="191" t="s">
        <v>44</v>
      </c>
      <c r="O372" s="43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25" t="s">
        <v>126</v>
      </c>
      <c r="AT372" s="25" t="s">
        <v>189</v>
      </c>
      <c r="AU372" s="25" t="s">
        <v>80</v>
      </c>
      <c r="AY372" s="25" t="s">
        <v>187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25" t="s">
        <v>24</v>
      </c>
      <c r="BK372" s="194">
        <f>ROUND(I372*H372,2)</f>
        <v>0</v>
      </c>
      <c r="BL372" s="25" t="s">
        <v>126</v>
      </c>
      <c r="BM372" s="25" t="s">
        <v>3560</v>
      </c>
    </row>
    <row r="373" spans="2:65" s="12" customFormat="1">
      <c r="B373" s="195"/>
      <c r="D373" s="196" t="s">
        <v>196</v>
      </c>
      <c r="E373" s="197" t="s">
        <v>5</v>
      </c>
      <c r="F373" s="198" t="s">
        <v>3561</v>
      </c>
      <c r="H373" s="199" t="s">
        <v>5</v>
      </c>
      <c r="I373" s="200"/>
      <c r="L373" s="195"/>
      <c r="M373" s="201"/>
      <c r="N373" s="202"/>
      <c r="O373" s="202"/>
      <c r="P373" s="202"/>
      <c r="Q373" s="202"/>
      <c r="R373" s="202"/>
      <c r="S373" s="202"/>
      <c r="T373" s="203"/>
      <c r="AT373" s="199" t="s">
        <v>196</v>
      </c>
      <c r="AU373" s="199" t="s">
        <v>80</v>
      </c>
      <c r="AV373" s="12" t="s">
        <v>24</v>
      </c>
      <c r="AW373" s="12" t="s">
        <v>37</v>
      </c>
      <c r="AX373" s="12" t="s">
        <v>73</v>
      </c>
      <c r="AY373" s="199" t="s">
        <v>187</v>
      </c>
    </row>
    <row r="374" spans="2:65" s="12" customFormat="1">
      <c r="B374" s="195"/>
      <c r="D374" s="196" t="s">
        <v>196</v>
      </c>
      <c r="E374" s="197" t="s">
        <v>5</v>
      </c>
      <c r="F374" s="198" t="s">
        <v>3524</v>
      </c>
      <c r="H374" s="199" t="s">
        <v>5</v>
      </c>
      <c r="I374" s="200"/>
      <c r="L374" s="195"/>
      <c r="M374" s="201"/>
      <c r="N374" s="202"/>
      <c r="O374" s="202"/>
      <c r="P374" s="202"/>
      <c r="Q374" s="202"/>
      <c r="R374" s="202"/>
      <c r="S374" s="202"/>
      <c r="T374" s="203"/>
      <c r="AT374" s="199" t="s">
        <v>196</v>
      </c>
      <c r="AU374" s="199" t="s">
        <v>80</v>
      </c>
      <c r="AV374" s="12" t="s">
        <v>24</v>
      </c>
      <c r="AW374" s="12" t="s">
        <v>37</v>
      </c>
      <c r="AX374" s="12" t="s">
        <v>73</v>
      </c>
      <c r="AY374" s="199" t="s">
        <v>187</v>
      </c>
    </row>
    <row r="375" spans="2:65" s="13" customFormat="1">
      <c r="B375" s="204"/>
      <c r="D375" s="196" t="s">
        <v>196</v>
      </c>
      <c r="E375" s="205" t="s">
        <v>5</v>
      </c>
      <c r="F375" s="206" t="s">
        <v>3562</v>
      </c>
      <c r="H375" s="207">
        <v>1</v>
      </c>
      <c r="I375" s="208"/>
      <c r="L375" s="204"/>
      <c r="M375" s="209"/>
      <c r="N375" s="210"/>
      <c r="O375" s="210"/>
      <c r="P375" s="210"/>
      <c r="Q375" s="210"/>
      <c r="R375" s="210"/>
      <c r="S375" s="210"/>
      <c r="T375" s="211"/>
      <c r="AT375" s="205" t="s">
        <v>196</v>
      </c>
      <c r="AU375" s="205" t="s">
        <v>80</v>
      </c>
      <c r="AV375" s="13" t="s">
        <v>80</v>
      </c>
      <c r="AW375" s="13" t="s">
        <v>37</v>
      </c>
      <c r="AX375" s="13" t="s">
        <v>73</v>
      </c>
      <c r="AY375" s="205" t="s">
        <v>187</v>
      </c>
    </row>
    <row r="376" spans="2:65" s="13" customFormat="1">
      <c r="B376" s="204"/>
      <c r="D376" s="196" t="s">
        <v>196</v>
      </c>
      <c r="E376" s="205" t="s">
        <v>5</v>
      </c>
      <c r="F376" s="206" t="s">
        <v>3563</v>
      </c>
      <c r="H376" s="207">
        <v>1</v>
      </c>
      <c r="I376" s="208"/>
      <c r="L376" s="204"/>
      <c r="M376" s="209"/>
      <c r="N376" s="210"/>
      <c r="O376" s="210"/>
      <c r="P376" s="210"/>
      <c r="Q376" s="210"/>
      <c r="R376" s="210"/>
      <c r="S376" s="210"/>
      <c r="T376" s="211"/>
      <c r="AT376" s="205" t="s">
        <v>196</v>
      </c>
      <c r="AU376" s="205" t="s">
        <v>80</v>
      </c>
      <c r="AV376" s="13" t="s">
        <v>80</v>
      </c>
      <c r="AW376" s="13" t="s">
        <v>37</v>
      </c>
      <c r="AX376" s="13" t="s">
        <v>73</v>
      </c>
      <c r="AY376" s="205" t="s">
        <v>187</v>
      </c>
    </row>
    <row r="377" spans="2:65" s="13" customFormat="1">
      <c r="B377" s="204"/>
      <c r="D377" s="196" t="s">
        <v>196</v>
      </c>
      <c r="E377" s="205" t="s">
        <v>5</v>
      </c>
      <c r="F377" s="206" t="s">
        <v>3564</v>
      </c>
      <c r="H377" s="207">
        <v>1</v>
      </c>
      <c r="I377" s="208"/>
      <c r="L377" s="204"/>
      <c r="M377" s="209"/>
      <c r="N377" s="210"/>
      <c r="O377" s="210"/>
      <c r="P377" s="210"/>
      <c r="Q377" s="210"/>
      <c r="R377" s="210"/>
      <c r="S377" s="210"/>
      <c r="T377" s="211"/>
      <c r="AT377" s="205" t="s">
        <v>196</v>
      </c>
      <c r="AU377" s="205" t="s">
        <v>80</v>
      </c>
      <c r="AV377" s="13" t="s">
        <v>80</v>
      </c>
      <c r="AW377" s="13" t="s">
        <v>37</v>
      </c>
      <c r="AX377" s="13" t="s">
        <v>73</v>
      </c>
      <c r="AY377" s="205" t="s">
        <v>187</v>
      </c>
    </row>
    <row r="378" spans="2:65" s="13" customFormat="1">
      <c r="B378" s="204"/>
      <c r="D378" s="196" t="s">
        <v>196</v>
      </c>
      <c r="E378" s="205" t="s">
        <v>5</v>
      </c>
      <c r="F378" s="206" t="s">
        <v>3565</v>
      </c>
      <c r="H378" s="207">
        <v>12</v>
      </c>
      <c r="I378" s="208"/>
      <c r="L378" s="204"/>
      <c r="M378" s="209"/>
      <c r="N378" s="210"/>
      <c r="O378" s="210"/>
      <c r="P378" s="210"/>
      <c r="Q378" s="210"/>
      <c r="R378" s="210"/>
      <c r="S378" s="210"/>
      <c r="T378" s="211"/>
      <c r="AT378" s="205" t="s">
        <v>196</v>
      </c>
      <c r="AU378" s="205" t="s">
        <v>80</v>
      </c>
      <c r="AV378" s="13" t="s">
        <v>80</v>
      </c>
      <c r="AW378" s="13" t="s">
        <v>37</v>
      </c>
      <c r="AX378" s="13" t="s">
        <v>73</v>
      </c>
      <c r="AY378" s="205" t="s">
        <v>187</v>
      </c>
    </row>
    <row r="379" spans="2:65" s="13" customFormat="1">
      <c r="B379" s="204"/>
      <c r="D379" s="196" t="s">
        <v>196</v>
      </c>
      <c r="E379" s="205" t="s">
        <v>5</v>
      </c>
      <c r="F379" s="206" t="s">
        <v>3566</v>
      </c>
      <c r="H379" s="207">
        <v>17</v>
      </c>
      <c r="I379" s="208"/>
      <c r="L379" s="204"/>
      <c r="M379" s="209"/>
      <c r="N379" s="210"/>
      <c r="O379" s="210"/>
      <c r="P379" s="210"/>
      <c r="Q379" s="210"/>
      <c r="R379" s="210"/>
      <c r="S379" s="210"/>
      <c r="T379" s="211"/>
      <c r="AT379" s="205" t="s">
        <v>196</v>
      </c>
      <c r="AU379" s="205" t="s">
        <v>80</v>
      </c>
      <c r="AV379" s="13" t="s">
        <v>80</v>
      </c>
      <c r="AW379" s="13" t="s">
        <v>37</v>
      </c>
      <c r="AX379" s="13" t="s">
        <v>73</v>
      </c>
      <c r="AY379" s="205" t="s">
        <v>187</v>
      </c>
    </row>
    <row r="380" spans="2:65" s="12" customFormat="1">
      <c r="B380" s="195"/>
      <c r="D380" s="196" t="s">
        <v>196</v>
      </c>
      <c r="E380" s="197" t="s">
        <v>5</v>
      </c>
      <c r="F380" s="198" t="s">
        <v>3508</v>
      </c>
      <c r="H380" s="199" t="s">
        <v>5</v>
      </c>
      <c r="I380" s="200"/>
      <c r="L380" s="195"/>
      <c r="M380" s="201"/>
      <c r="N380" s="202"/>
      <c r="O380" s="202"/>
      <c r="P380" s="202"/>
      <c r="Q380" s="202"/>
      <c r="R380" s="202"/>
      <c r="S380" s="202"/>
      <c r="T380" s="203"/>
      <c r="AT380" s="199" t="s">
        <v>196</v>
      </c>
      <c r="AU380" s="199" t="s">
        <v>80</v>
      </c>
      <c r="AV380" s="12" t="s">
        <v>24</v>
      </c>
      <c r="AW380" s="12" t="s">
        <v>37</v>
      </c>
      <c r="AX380" s="12" t="s">
        <v>73</v>
      </c>
      <c r="AY380" s="199" t="s">
        <v>187</v>
      </c>
    </row>
    <row r="381" spans="2:65" s="13" customFormat="1">
      <c r="B381" s="204"/>
      <c r="D381" s="196" t="s">
        <v>196</v>
      </c>
      <c r="E381" s="205" t="s">
        <v>5</v>
      </c>
      <c r="F381" s="206" t="s">
        <v>3539</v>
      </c>
      <c r="H381" s="207">
        <v>1</v>
      </c>
      <c r="I381" s="208"/>
      <c r="L381" s="204"/>
      <c r="M381" s="209"/>
      <c r="N381" s="210"/>
      <c r="O381" s="210"/>
      <c r="P381" s="210"/>
      <c r="Q381" s="210"/>
      <c r="R381" s="210"/>
      <c r="S381" s="210"/>
      <c r="T381" s="211"/>
      <c r="AT381" s="205" t="s">
        <v>196</v>
      </c>
      <c r="AU381" s="205" t="s">
        <v>80</v>
      </c>
      <c r="AV381" s="13" t="s">
        <v>80</v>
      </c>
      <c r="AW381" s="13" t="s">
        <v>37</v>
      </c>
      <c r="AX381" s="13" t="s">
        <v>73</v>
      </c>
      <c r="AY381" s="205" t="s">
        <v>187</v>
      </c>
    </row>
    <row r="382" spans="2:65" s="13" customFormat="1">
      <c r="B382" s="204"/>
      <c r="D382" s="196" t="s">
        <v>196</v>
      </c>
      <c r="E382" s="205" t="s">
        <v>5</v>
      </c>
      <c r="F382" s="206" t="s">
        <v>3567</v>
      </c>
      <c r="H382" s="207">
        <v>1</v>
      </c>
      <c r="I382" s="208"/>
      <c r="L382" s="204"/>
      <c r="M382" s="209"/>
      <c r="N382" s="210"/>
      <c r="O382" s="210"/>
      <c r="P382" s="210"/>
      <c r="Q382" s="210"/>
      <c r="R382" s="210"/>
      <c r="S382" s="210"/>
      <c r="T382" s="211"/>
      <c r="AT382" s="205" t="s">
        <v>196</v>
      </c>
      <c r="AU382" s="205" t="s">
        <v>80</v>
      </c>
      <c r="AV382" s="13" t="s">
        <v>80</v>
      </c>
      <c r="AW382" s="13" t="s">
        <v>37</v>
      </c>
      <c r="AX382" s="13" t="s">
        <v>73</v>
      </c>
      <c r="AY382" s="205" t="s">
        <v>187</v>
      </c>
    </row>
    <row r="383" spans="2:65" s="13" customFormat="1">
      <c r="B383" s="204"/>
      <c r="D383" s="196" t="s">
        <v>196</v>
      </c>
      <c r="E383" s="205" t="s">
        <v>5</v>
      </c>
      <c r="F383" s="206" t="s">
        <v>3568</v>
      </c>
      <c r="H383" s="207">
        <v>6</v>
      </c>
      <c r="I383" s="208"/>
      <c r="L383" s="204"/>
      <c r="M383" s="209"/>
      <c r="N383" s="210"/>
      <c r="O383" s="210"/>
      <c r="P383" s="210"/>
      <c r="Q383" s="210"/>
      <c r="R383" s="210"/>
      <c r="S383" s="210"/>
      <c r="T383" s="211"/>
      <c r="AT383" s="205" t="s">
        <v>196</v>
      </c>
      <c r="AU383" s="205" t="s">
        <v>80</v>
      </c>
      <c r="AV383" s="13" t="s">
        <v>80</v>
      </c>
      <c r="AW383" s="13" t="s">
        <v>37</v>
      </c>
      <c r="AX383" s="13" t="s">
        <v>73</v>
      </c>
      <c r="AY383" s="205" t="s">
        <v>187</v>
      </c>
    </row>
    <row r="384" spans="2:65" s="13" customFormat="1">
      <c r="B384" s="204"/>
      <c r="D384" s="196" t="s">
        <v>196</v>
      </c>
      <c r="E384" s="205" t="s">
        <v>5</v>
      </c>
      <c r="F384" s="206" t="s">
        <v>3569</v>
      </c>
      <c r="H384" s="207">
        <v>5</v>
      </c>
      <c r="I384" s="208"/>
      <c r="L384" s="204"/>
      <c r="M384" s="209"/>
      <c r="N384" s="210"/>
      <c r="O384" s="210"/>
      <c r="P384" s="210"/>
      <c r="Q384" s="210"/>
      <c r="R384" s="210"/>
      <c r="S384" s="210"/>
      <c r="T384" s="211"/>
      <c r="AT384" s="205" t="s">
        <v>196</v>
      </c>
      <c r="AU384" s="205" t="s">
        <v>80</v>
      </c>
      <c r="AV384" s="13" t="s">
        <v>80</v>
      </c>
      <c r="AW384" s="13" t="s">
        <v>37</v>
      </c>
      <c r="AX384" s="13" t="s">
        <v>73</v>
      </c>
      <c r="AY384" s="205" t="s">
        <v>187</v>
      </c>
    </row>
    <row r="385" spans="2:65" s="14" customFormat="1">
      <c r="B385" s="212"/>
      <c r="D385" s="196" t="s">
        <v>196</v>
      </c>
      <c r="E385" s="213" t="s">
        <v>5</v>
      </c>
      <c r="F385" s="214" t="s">
        <v>201</v>
      </c>
      <c r="H385" s="215">
        <v>45</v>
      </c>
      <c r="I385" s="216"/>
      <c r="L385" s="212"/>
      <c r="M385" s="217"/>
      <c r="N385" s="218"/>
      <c r="O385" s="218"/>
      <c r="P385" s="218"/>
      <c r="Q385" s="218"/>
      <c r="R385" s="218"/>
      <c r="S385" s="218"/>
      <c r="T385" s="219"/>
      <c r="AT385" s="213" t="s">
        <v>196</v>
      </c>
      <c r="AU385" s="213" t="s">
        <v>80</v>
      </c>
      <c r="AV385" s="14" t="s">
        <v>202</v>
      </c>
      <c r="AW385" s="14" t="s">
        <v>37</v>
      </c>
      <c r="AX385" s="14" t="s">
        <v>73</v>
      </c>
      <c r="AY385" s="213" t="s">
        <v>187</v>
      </c>
    </row>
    <row r="386" spans="2:65" s="12" customFormat="1">
      <c r="B386" s="195"/>
      <c r="D386" s="196" t="s">
        <v>196</v>
      </c>
      <c r="E386" s="197" t="s">
        <v>5</v>
      </c>
      <c r="F386" s="198" t="s">
        <v>3570</v>
      </c>
      <c r="H386" s="199" t="s">
        <v>5</v>
      </c>
      <c r="I386" s="200"/>
      <c r="L386" s="195"/>
      <c r="M386" s="201"/>
      <c r="N386" s="202"/>
      <c r="O386" s="202"/>
      <c r="P386" s="202"/>
      <c r="Q386" s="202"/>
      <c r="R386" s="202"/>
      <c r="S386" s="202"/>
      <c r="T386" s="203"/>
      <c r="AT386" s="199" t="s">
        <v>196</v>
      </c>
      <c r="AU386" s="199" t="s">
        <v>80</v>
      </c>
      <c r="AV386" s="12" t="s">
        <v>24</v>
      </c>
      <c r="AW386" s="12" t="s">
        <v>37</v>
      </c>
      <c r="AX386" s="12" t="s">
        <v>73</v>
      </c>
      <c r="AY386" s="199" t="s">
        <v>187</v>
      </c>
    </row>
    <row r="387" spans="2:65" s="12" customFormat="1">
      <c r="B387" s="195"/>
      <c r="D387" s="196" t="s">
        <v>196</v>
      </c>
      <c r="E387" s="197" t="s">
        <v>5</v>
      </c>
      <c r="F387" s="198" t="s">
        <v>3524</v>
      </c>
      <c r="H387" s="199" t="s">
        <v>5</v>
      </c>
      <c r="I387" s="200"/>
      <c r="L387" s="195"/>
      <c r="M387" s="201"/>
      <c r="N387" s="202"/>
      <c r="O387" s="202"/>
      <c r="P387" s="202"/>
      <c r="Q387" s="202"/>
      <c r="R387" s="202"/>
      <c r="S387" s="202"/>
      <c r="T387" s="203"/>
      <c r="AT387" s="199" t="s">
        <v>196</v>
      </c>
      <c r="AU387" s="199" t="s">
        <v>80</v>
      </c>
      <c r="AV387" s="12" t="s">
        <v>24</v>
      </c>
      <c r="AW387" s="12" t="s">
        <v>37</v>
      </c>
      <c r="AX387" s="12" t="s">
        <v>73</v>
      </c>
      <c r="AY387" s="199" t="s">
        <v>187</v>
      </c>
    </row>
    <row r="388" spans="2:65" s="13" customFormat="1">
      <c r="B388" s="204"/>
      <c r="D388" s="196" t="s">
        <v>196</v>
      </c>
      <c r="E388" s="205" t="s">
        <v>5</v>
      </c>
      <c r="F388" s="206" t="s">
        <v>3562</v>
      </c>
      <c r="H388" s="207">
        <v>1</v>
      </c>
      <c r="I388" s="208"/>
      <c r="L388" s="204"/>
      <c r="M388" s="209"/>
      <c r="N388" s="210"/>
      <c r="O388" s="210"/>
      <c r="P388" s="210"/>
      <c r="Q388" s="210"/>
      <c r="R388" s="210"/>
      <c r="S388" s="210"/>
      <c r="T388" s="211"/>
      <c r="AT388" s="205" t="s">
        <v>196</v>
      </c>
      <c r="AU388" s="205" t="s">
        <v>80</v>
      </c>
      <c r="AV388" s="13" t="s">
        <v>80</v>
      </c>
      <c r="AW388" s="13" t="s">
        <v>37</v>
      </c>
      <c r="AX388" s="13" t="s">
        <v>73</v>
      </c>
      <c r="AY388" s="205" t="s">
        <v>187</v>
      </c>
    </row>
    <row r="389" spans="2:65" s="13" customFormat="1">
      <c r="B389" s="204"/>
      <c r="D389" s="196" t="s">
        <v>196</v>
      </c>
      <c r="E389" s="205" t="s">
        <v>5</v>
      </c>
      <c r="F389" s="206" t="s">
        <v>3571</v>
      </c>
      <c r="H389" s="207">
        <v>1</v>
      </c>
      <c r="I389" s="208"/>
      <c r="L389" s="204"/>
      <c r="M389" s="209"/>
      <c r="N389" s="210"/>
      <c r="O389" s="210"/>
      <c r="P389" s="210"/>
      <c r="Q389" s="210"/>
      <c r="R389" s="210"/>
      <c r="S389" s="210"/>
      <c r="T389" s="211"/>
      <c r="AT389" s="205" t="s">
        <v>196</v>
      </c>
      <c r="AU389" s="205" t="s">
        <v>80</v>
      </c>
      <c r="AV389" s="13" t="s">
        <v>80</v>
      </c>
      <c r="AW389" s="13" t="s">
        <v>37</v>
      </c>
      <c r="AX389" s="13" t="s">
        <v>73</v>
      </c>
      <c r="AY389" s="205" t="s">
        <v>187</v>
      </c>
    </row>
    <row r="390" spans="2:65" s="13" customFormat="1">
      <c r="B390" s="204"/>
      <c r="D390" s="196" t="s">
        <v>196</v>
      </c>
      <c r="E390" s="205" t="s">
        <v>5</v>
      </c>
      <c r="F390" s="206" t="s">
        <v>3572</v>
      </c>
      <c r="H390" s="207">
        <v>8</v>
      </c>
      <c r="I390" s="208"/>
      <c r="L390" s="204"/>
      <c r="M390" s="209"/>
      <c r="N390" s="210"/>
      <c r="O390" s="210"/>
      <c r="P390" s="210"/>
      <c r="Q390" s="210"/>
      <c r="R390" s="210"/>
      <c r="S390" s="210"/>
      <c r="T390" s="211"/>
      <c r="AT390" s="205" t="s">
        <v>196</v>
      </c>
      <c r="AU390" s="205" t="s">
        <v>80</v>
      </c>
      <c r="AV390" s="13" t="s">
        <v>80</v>
      </c>
      <c r="AW390" s="13" t="s">
        <v>37</v>
      </c>
      <c r="AX390" s="13" t="s">
        <v>73</v>
      </c>
      <c r="AY390" s="205" t="s">
        <v>187</v>
      </c>
    </row>
    <row r="391" spans="2:65" s="12" customFormat="1">
      <c r="B391" s="195"/>
      <c r="D391" s="196" t="s">
        <v>196</v>
      </c>
      <c r="E391" s="197" t="s">
        <v>5</v>
      </c>
      <c r="F391" s="198" t="s">
        <v>3508</v>
      </c>
      <c r="H391" s="199" t="s">
        <v>5</v>
      </c>
      <c r="I391" s="200"/>
      <c r="L391" s="195"/>
      <c r="M391" s="201"/>
      <c r="N391" s="202"/>
      <c r="O391" s="202"/>
      <c r="P391" s="202"/>
      <c r="Q391" s="202"/>
      <c r="R391" s="202"/>
      <c r="S391" s="202"/>
      <c r="T391" s="203"/>
      <c r="AT391" s="199" t="s">
        <v>196</v>
      </c>
      <c r="AU391" s="199" t="s">
        <v>80</v>
      </c>
      <c r="AV391" s="12" t="s">
        <v>24</v>
      </c>
      <c r="AW391" s="12" t="s">
        <v>37</v>
      </c>
      <c r="AX391" s="12" t="s">
        <v>73</v>
      </c>
      <c r="AY391" s="199" t="s">
        <v>187</v>
      </c>
    </row>
    <row r="392" spans="2:65" s="13" customFormat="1">
      <c r="B392" s="204"/>
      <c r="D392" s="196" t="s">
        <v>196</v>
      </c>
      <c r="E392" s="205" t="s">
        <v>5</v>
      </c>
      <c r="F392" s="206" t="s">
        <v>3573</v>
      </c>
      <c r="H392" s="207">
        <v>1</v>
      </c>
      <c r="I392" s="208"/>
      <c r="L392" s="204"/>
      <c r="M392" s="209"/>
      <c r="N392" s="210"/>
      <c r="O392" s="210"/>
      <c r="P392" s="210"/>
      <c r="Q392" s="210"/>
      <c r="R392" s="210"/>
      <c r="S392" s="210"/>
      <c r="T392" s="211"/>
      <c r="AT392" s="205" t="s">
        <v>196</v>
      </c>
      <c r="AU392" s="205" t="s">
        <v>80</v>
      </c>
      <c r="AV392" s="13" t="s">
        <v>80</v>
      </c>
      <c r="AW392" s="13" t="s">
        <v>37</v>
      </c>
      <c r="AX392" s="13" t="s">
        <v>73</v>
      </c>
      <c r="AY392" s="205" t="s">
        <v>187</v>
      </c>
    </row>
    <row r="393" spans="2:65" s="13" customFormat="1">
      <c r="B393" s="204"/>
      <c r="D393" s="196" t="s">
        <v>196</v>
      </c>
      <c r="E393" s="205" t="s">
        <v>5</v>
      </c>
      <c r="F393" s="206" t="s">
        <v>3574</v>
      </c>
      <c r="H393" s="207">
        <v>4</v>
      </c>
      <c r="I393" s="208"/>
      <c r="L393" s="204"/>
      <c r="M393" s="209"/>
      <c r="N393" s="210"/>
      <c r="O393" s="210"/>
      <c r="P393" s="210"/>
      <c r="Q393" s="210"/>
      <c r="R393" s="210"/>
      <c r="S393" s="210"/>
      <c r="T393" s="211"/>
      <c r="AT393" s="205" t="s">
        <v>196</v>
      </c>
      <c r="AU393" s="205" t="s">
        <v>80</v>
      </c>
      <c r="AV393" s="13" t="s">
        <v>80</v>
      </c>
      <c r="AW393" s="13" t="s">
        <v>37</v>
      </c>
      <c r="AX393" s="13" t="s">
        <v>73</v>
      </c>
      <c r="AY393" s="205" t="s">
        <v>187</v>
      </c>
    </row>
    <row r="394" spans="2:65" s="14" customFormat="1">
      <c r="B394" s="212"/>
      <c r="D394" s="196" t="s">
        <v>196</v>
      </c>
      <c r="E394" s="213" t="s">
        <v>5</v>
      </c>
      <c r="F394" s="214" t="s">
        <v>201</v>
      </c>
      <c r="H394" s="215">
        <v>15</v>
      </c>
      <c r="I394" s="216"/>
      <c r="L394" s="212"/>
      <c r="M394" s="217"/>
      <c r="N394" s="218"/>
      <c r="O394" s="218"/>
      <c r="P394" s="218"/>
      <c r="Q394" s="218"/>
      <c r="R394" s="218"/>
      <c r="S394" s="218"/>
      <c r="T394" s="219"/>
      <c r="AT394" s="213" t="s">
        <v>196</v>
      </c>
      <c r="AU394" s="213" t="s">
        <v>80</v>
      </c>
      <c r="AV394" s="14" t="s">
        <v>202</v>
      </c>
      <c r="AW394" s="14" t="s">
        <v>37</v>
      </c>
      <c r="AX394" s="14" t="s">
        <v>73</v>
      </c>
      <c r="AY394" s="213" t="s">
        <v>187</v>
      </c>
    </row>
    <row r="395" spans="2:65" s="15" customFormat="1">
      <c r="B395" s="220"/>
      <c r="D395" s="221" t="s">
        <v>196</v>
      </c>
      <c r="E395" s="222" t="s">
        <v>5</v>
      </c>
      <c r="F395" s="223" t="s">
        <v>203</v>
      </c>
      <c r="H395" s="224">
        <v>60</v>
      </c>
      <c r="I395" s="225"/>
      <c r="L395" s="220"/>
      <c r="M395" s="226"/>
      <c r="N395" s="227"/>
      <c r="O395" s="227"/>
      <c r="P395" s="227"/>
      <c r="Q395" s="227"/>
      <c r="R395" s="227"/>
      <c r="S395" s="227"/>
      <c r="T395" s="228"/>
      <c r="AT395" s="229" t="s">
        <v>196</v>
      </c>
      <c r="AU395" s="229" t="s">
        <v>80</v>
      </c>
      <c r="AV395" s="15" t="s">
        <v>194</v>
      </c>
      <c r="AW395" s="15" t="s">
        <v>37</v>
      </c>
      <c r="AX395" s="15" t="s">
        <v>24</v>
      </c>
      <c r="AY395" s="229" t="s">
        <v>187</v>
      </c>
    </row>
    <row r="396" spans="2:65" s="1" customFormat="1" ht="22.5" customHeight="1">
      <c r="B396" s="182"/>
      <c r="C396" s="230" t="s">
        <v>578</v>
      </c>
      <c r="D396" s="230" t="s">
        <v>269</v>
      </c>
      <c r="E396" s="231" t="s">
        <v>3575</v>
      </c>
      <c r="F396" s="232" t="s">
        <v>3576</v>
      </c>
      <c r="G396" s="233" t="s">
        <v>410</v>
      </c>
      <c r="H396" s="234">
        <v>15</v>
      </c>
      <c r="I396" s="235"/>
      <c r="J396" s="236">
        <f>ROUND(I396*H396,2)</f>
        <v>0</v>
      </c>
      <c r="K396" s="232" t="s">
        <v>5</v>
      </c>
      <c r="L396" s="237"/>
      <c r="M396" s="238" t="s">
        <v>5</v>
      </c>
      <c r="N396" s="239" t="s">
        <v>44</v>
      </c>
      <c r="O396" s="43"/>
      <c r="P396" s="192">
        <f>O396*H396</f>
        <v>0</v>
      </c>
      <c r="Q396" s="192">
        <v>6.0000000000000002E-5</v>
      </c>
      <c r="R396" s="192">
        <f>Q396*H396</f>
        <v>8.9999999999999998E-4</v>
      </c>
      <c r="S396" s="192">
        <v>0</v>
      </c>
      <c r="T396" s="193">
        <f>S396*H396</f>
        <v>0</v>
      </c>
      <c r="AR396" s="25" t="s">
        <v>395</v>
      </c>
      <c r="AT396" s="25" t="s">
        <v>269</v>
      </c>
      <c r="AU396" s="25" t="s">
        <v>80</v>
      </c>
      <c r="AY396" s="25" t="s">
        <v>187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25" t="s">
        <v>24</v>
      </c>
      <c r="BK396" s="194">
        <f>ROUND(I396*H396,2)</f>
        <v>0</v>
      </c>
      <c r="BL396" s="25" t="s">
        <v>126</v>
      </c>
      <c r="BM396" s="25" t="s">
        <v>3577</v>
      </c>
    </row>
    <row r="397" spans="2:65" s="1" customFormat="1" ht="22.5" customHeight="1">
      <c r="B397" s="182"/>
      <c r="C397" s="230" t="s">
        <v>583</v>
      </c>
      <c r="D397" s="230" t="s">
        <v>269</v>
      </c>
      <c r="E397" s="231" t="s">
        <v>3578</v>
      </c>
      <c r="F397" s="232" t="s">
        <v>3579</v>
      </c>
      <c r="G397" s="233" t="s">
        <v>410</v>
      </c>
      <c r="H397" s="234">
        <v>45</v>
      </c>
      <c r="I397" s="235"/>
      <c r="J397" s="236">
        <f>ROUND(I397*H397,2)</f>
        <v>0</v>
      </c>
      <c r="K397" s="232" t="s">
        <v>5</v>
      </c>
      <c r="L397" s="237"/>
      <c r="M397" s="238" t="s">
        <v>5</v>
      </c>
      <c r="N397" s="239" t="s">
        <v>44</v>
      </c>
      <c r="O397" s="43"/>
      <c r="P397" s="192">
        <f>O397*H397</f>
        <v>0</v>
      </c>
      <c r="Q397" s="192">
        <v>6.0000000000000002E-5</v>
      </c>
      <c r="R397" s="192">
        <f>Q397*H397</f>
        <v>2.7000000000000001E-3</v>
      </c>
      <c r="S397" s="192">
        <v>0</v>
      </c>
      <c r="T397" s="193">
        <f>S397*H397</f>
        <v>0</v>
      </c>
      <c r="AR397" s="25" t="s">
        <v>395</v>
      </c>
      <c r="AT397" s="25" t="s">
        <v>269</v>
      </c>
      <c r="AU397" s="25" t="s">
        <v>80</v>
      </c>
      <c r="AY397" s="25" t="s">
        <v>187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25" t="s">
        <v>24</v>
      </c>
      <c r="BK397" s="194">
        <f>ROUND(I397*H397,2)</f>
        <v>0</v>
      </c>
      <c r="BL397" s="25" t="s">
        <v>126</v>
      </c>
      <c r="BM397" s="25" t="s">
        <v>3580</v>
      </c>
    </row>
    <row r="398" spans="2:65" s="1" customFormat="1" ht="22.5" customHeight="1">
      <c r="B398" s="182"/>
      <c r="C398" s="183" t="s">
        <v>587</v>
      </c>
      <c r="D398" s="183" t="s">
        <v>189</v>
      </c>
      <c r="E398" s="184" t="s">
        <v>3581</v>
      </c>
      <c r="F398" s="185" t="s">
        <v>3582</v>
      </c>
      <c r="G398" s="186" t="s">
        <v>410</v>
      </c>
      <c r="H398" s="187">
        <v>15</v>
      </c>
      <c r="I398" s="188"/>
      <c r="J398" s="189">
        <f>ROUND(I398*H398,2)</f>
        <v>0</v>
      </c>
      <c r="K398" s="185" t="s">
        <v>193</v>
      </c>
      <c r="L398" s="42"/>
      <c r="M398" s="190" t="s">
        <v>5</v>
      </c>
      <c r="N398" s="191" t="s">
        <v>44</v>
      </c>
      <c r="O398" s="43"/>
      <c r="P398" s="192">
        <f>O398*H398</f>
        <v>0</v>
      </c>
      <c r="Q398" s="192">
        <v>0</v>
      </c>
      <c r="R398" s="192">
        <f>Q398*H398</f>
        <v>0</v>
      </c>
      <c r="S398" s="192">
        <v>0</v>
      </c>
      <c r="T398" s="193">
        <f>S398*H398</f>
        <v>0</v>
      </c>
      <c r="AR398" s="25" t="s">
        <v>126</v>
      </c>
      <c r="AT398" s="25" t="s">
        <v>189</v>
      </c>
      <c r="AU398" s="25" t="s">
        <v>80</v>
      </c>
      <c r="AY398" s="25" t="s">
        <v>187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25" t="s">
        <v>24</v>
      </c>
      <c r="BK398" s="194">
        <f>ROUND(I398*H398,2)</f>
        <v>0</v>
      </c>
      <c r="BL398" s="25" t="s">
        <v>126</v>
      </c>
      <c r="BM398" s="25" t="s">
        <v>3583</v>
      </c>
    </row>
    <row r="399" spans="2:65" s="12" customFormat="1">
      <c r="B399" s="195"/>
      <c r="D399" s="196" t="s">
        <v>196</v>
      </c>
      <c r="E399" s="197" t="s">
        <v>5</v>
      </c>
      <c r="F399" s="198" t="s">
        <v>3584</v>
      </c>
      <c r="H399" s="199" t="s">
        <v>5</v>
      </c>
      <c r="I399" s="200"/>
      <c r="L399" s="195"/>
      <c r="M399" s="201"/>
      <c r="N399" s="202"/>
      <c r="O399" s="202"/>
      <c r="P399" s="202"/>
      <c r="Q399" s="202"/>
      <c r="R399" s="202"/>
      <c r="S399" s="202"/>
      <c r="T399" s="203"/>
      <c r="AT399" s="199" t="s">
        <v>196</v>
      </c>
      <c r="AU399" s="199" t="s">
        <v>80</v>
      </c>
      <c r="AV399" s="12" t="s">
        <v>24</v>
      </c>
      <c r="AW399" s="12" t="s">
        <v>37</v>
      </c>
      <c r="AX399" s="12" t="s">
        <v>73</v>
      </c>
      <c r="AY399" s="199" t="s">
        <v>187</v>
      </c>
    </row>
    <row r="400" spans="2:65" s="12" customFormat="1">
      <c r="B400" s="195"/>
      <c r="D400" s="196" t="s">
        <v>196</v>
      </c>
      <c r="E400" s="197" t="s">
        <v>5</v>
      </c>
      <c r="F400" s="198" t="s">
        <v>3524</v>
      </c>
      <c r="H400" s="199" t="s">
        <v>5</v>
      </c>
      <c r="I400" s="200"/>
      <c r="L400" s="195"/>
      <c r="M400" s="201"/>
      <c r="N400" s="202"/>
      <c r="O400" s="202"/>
      <c r="P400" s="202"/>
      <c r="Q400" s="202"/>
      <c r="R400" s="202"/>
      <c r="S400" s="202"/>
      <c r="T400" s="203"/>
      <c r="AT400" s="199" t="s">
        <v>196</v>
      </c>
      <c r="AU400" s="199" t="s">
        <v>80</v>
      </c>
      <c r="AV400" s="12" t="s">
        <v>24</v>
      </c>
      <c r="AW400" s="12" t="s">
        <v>37</v>
      </c>
      <c r="AX400" s="12" t="s">
        <v>73</v>
      </c>
      <c r="AY400" s="199" t="s">
        <v>187</v>
      </c>
    </row>
    <row r="401" spans="2:65" s="13" customFormat="1">
      <c r="B401" s="204"/>
      <c r="D401" s="196" t="s">
        <v>196</v>
      </c>
      <c r="E401" s="205" t="s">
        <v>5</v>
      </c>
      <c r="F401" s="206" t="s">
        <v>3562</v>
      </c>
      <c r="H401" s="207">
        <v>1</v>
      </c>
      <c r="I401" s="208"/>
      <c r="L401" s="204"/>
      <c r="M401" s="209"/>
      <c r="N401" s="210"/>
      <c r="O401" s="210"/>
      <c r="P401" s="210"/>
      <c r="Q401" s="210"/>
      <c r="R401" s="210"/>
      <c r="S401" s="210"/>
      <c r="T401" s="211"/>
      <c r="AT401" s="205" t="s">
        <v>196</v>
      </c>
      <c r="AU401" s="205" t="s">
        <v>80</v>
      </c>
      <c r="AV401" s="13" t="s">
        <v>80</v>
      </c>
      <c r="AW401" s="13" t="s">
        <v>37</v>
      </c>
      <c r="AX401" s="13" t="s">
        <v>73</v>
      </c>
      <c r="AY401" s="205" t="s">
        <v>187</v>
      </c>
    </row>
    <row r="402" spans="2:65" s="13" customFormat="1">
      <c r="B402" s="204"/>
      <c r="D402" s="196" t="s">
        <v>196</v>
      </c>
      <c r="E402" s="205" t="s">
        <v>5</v>
      </c>
      <c r="F402" s="206" t="s">
        <v>3571</v>
      </c>
      <c r="H402" s="207">
        <v>1</v>
      </c>
      <c r="I402" s="208"/>
      <c r="L402" s="204"/>
      <c r="M402" s="209"/>
      <c r="N402" s="210"/>
      <c r="O402" s="210"/>
      <c r="P402" s="210"/>
      <c r="Q402" s="210"/>
      <c r="R402" s="210"/>
      <c r="S402" s="210"/>
      <c r="T402" s="211"/>
      <c r="AT402" s="205" t="s">
        <v>196</v>
      </c>
      <c r="AU402" s="205" t="s">
        <v>80</v>
      </c>
      <c r="AV402" s="13" t="s">
        <v>80</v>
      </c>
      <c r="AW402" s="13" t="s">
        <v>37</v>
      </c>
      <c r="AX402" s="13" t="s">
        <v>73</v>
      </c>
      <c r="AY402" s="205" t="s">
        <v>187</v>
      </c>
    </row>
    <row r="403" spans="2:65" s="13" customFormat="1">
      <c r="B403" s="204"/>
      <c r="D403" s="196" t="s">
        <v>196</v>
      </c>
      <c r="E403" s="205" t="s">
        <v>5</v>
      </c>
      <c r="F403" s="206" t="s">
        <v>3585</v>
      </c>
      <c r="H403" s="207">
        <v>3</v>
      </c>
      <c r="I403" s="208"/>
      <c r="L403" s="204"/>
      <c r="M403" s="209"/>
      <c r="N403" s="210"/>
      <c r="O403" s="210"/>
      <c r="P403" s="210"/>
      <c r="Q403" s="210"/>
      <c r="R403" s="210"/>
      <c r="S403" s="210"/>
      <c r="T403" s="211"/>
      <c r="AT403" s="205" t="s">
        <v>196</v>
      </c>
      <c r="AU403" s="205" t="s">
        <v>80</v>
      </c>
      <c r="AV403" s="13" t="s">
        <v>80</v>
      </c>
      <c r="AW403" s="13" t="s">
        <v>37</v>
      </c>
      <c r="AX403" s="13" t="s">
        <v>73</v>
      </c>
      <c r="AY403" s="205" t="s">
        <v>187</v>
      </c>
    </row>
    <row r="404" spans="2:65" s="12" customFormat="1">
      <c r="B404" s="195"/>
      <c r="D404" s="196" t="s">
        <v>196</v>
      </c>
      <c r="E404" s="197" t="s">
        <v>5</v>
      </c>
      <c r="F404" s="198" t="s">
        <v>3508</v>
      </c>
      <c r="H404" s="199" t="s">
        <v>5</v>
      </c>
      <c r="I404" s="200"/>
      <c r="L404" s="195"/>
      <c r="M404" s="201"/>
      <c r="N404" s="202"/>
      <c r="O404" s="202"/>
      <c r="P404" s="202"/>
      <c r="Q404" s="202"/>
      <c r="R404" s="202"/>
      <c r="S404" s="202"/>
      <c r="T404" s="203"/>
      <c r="AT404" s="199" t="s">
        <v>196</v>
      </c>
      <c r="AU404" s="199" t="s">
        <v>80</v>
      </c>
      <c r="AV404" s="12" t="s">
        <v>24</v>
      </c>
      <c r="AW404" s="12" t="s">
        <v>37</v>
      </c>
      <c r="AX404" s="12" t="s">
        <v>73</v>
      </c>
      <c r="AY404" s="199" t="s">
        <v>187</v>
      </c>
    </row>
    <row r="405" spans="2:65" s="13" customFormat="1">
      <c r="B405" s="204"/>
      <c r="D405" s="196" t="s">
        <v>196</v>
      </c>
      <c r="E405" s="205" t="s">
        <v>5</v>
      </c>
      <c r="F405" s="206" t="s">
        <v>3586</v>
      </c>
      <c r="H405" s="207">
        <v>7</v>
      </c>
      <c r="I405" s="208"/>
      <c r="L405" s="204"/>
      <c r="M405" s="209"/>
      <c r="N405" s="210"/>
      <c r="O405" s="210"/>
      <c r="P405" s="210"/>
      <c r="Q405" s="210"/>
      <c r="R405" s="210"/>
      <c r="S405" s="210"/>
      <c r="T405" s="211"/>
      <c r="AT405" s="205" t="s">
        <v>196</v>
      </c>
      <c r="AU405" s="205" t="s">
        <v>80</v>
      </c>
      <c r="AV405" s="13" t="s">
        <v>80</v>
      </c>
      <c r="AW405" s="13" t="s">
        <v>37</v>
      </c>
      <c r="AX405" s="13" t="s">
        <v>73</v>
      </c>
      <c r="AY405" s="205" t="s">
        <v>187</v>
      </c>
    </row>
    <row r="406" spans="2:65" s="14" customFormat="1">
      <c r="B406" s="212"/>
      <c r="D406" s="196" t="s">
        <v>196</v>
      </c>
      <c r="E406" s="213" t="s">
        <v>5</v>
      </c>
      <c r="F406" s="214" t="s">
        <v>201</v>
      </c>
      <c r="H406" s="215">
        <v>12</v>
      </c>
      <c r="I406" s="216"/>
      <c r="L406" s="212"/>
      <c r="M406" s="217"/>
      <c r="N406" s="218"/>
      <c r="O406" s="218"/>
      <c r="P406" s="218"/>
      <c r="Q406" s="218"/>
      <c r="R406" s="218"/>
      <c r="S406" s="218"/>
      <c r="T406" s="219"/>
      <c r="AT406" s="213" t="s">
        <v>196</v>
      </c>
      <c r="AU406" s="213" t="s">
        <v>80</v>
      </c>
      <c r="AV406" s="14" t="s">
        <v>202</v>
      </c>
      <c r="AW406" s="14" t="s">
        <v>37</v>
      </c>
      <c r="AX406" s="14" t="s">
        <v>73</v>
      </c>
      <c r="AY406" s="213" t="s">
        <v>187</v>
      </c>
    </row>
    <row r="407" spans="2:65" s="12" customFormat="1">
      <c r="B407" s="195"/>
      <c r="D407" s="196" t="s">
        <v>196</v>
      </c>
      <c r="E407" s="197" t="s">
        <v>5</v>
      </c>
      <c r="F407" s="198" t="s">
        <v>3587</v>
      </c>
      <c r="H407" s="199" t="s">
        <v>5</v>
      </c>
      <c r="I407" s="200"/>
      <c r="L407" s="195"/>
      <c r="M407" s="201"/>
      <c r="N407" s="202"/>
      <c r="O407" s="202"/>
      <c r="P407" s="202"/>
      <c r="Q407" s="202"/>
      <c r="R407" s="202"/>
      <c r="S407" s="202"/>
      <c r="T407" s="203"/>
      <c r="AT407" s="199" t="s">
        <v>196</v>
      </c>
      <c r="AU407" s="199" t="s">
        <v>80</v>
      </c>
      <c r="AV407" s="12" t="s">
        <v>24</v>
      </c>
      <c r="AW407" s="12" t="s">
        <v>37</v>
      </c>
      <c r="AX407" s="12" t="s">
        <v>73</v>
      </c>
      <c r="AY407" s="199" t="s">
        <v>187</v>
      </c>
    </row>
    <row r="408" spans="2:65" s="12" customFormat="1">
      <c r="B408" s="195"/>
      <c r="D408" s="196" t="s">
        <v>196</v>
      </c>
      <c r="E408" s="197" t="s">
        <v>5</v>
      </c>
      <c r="F408" s="198" t="s">
        <v>3508</v>
      </c>
      <c r="H408" s="199" t="s">
        <v>5</v>
      </c>
      <c r="I408" s="200"/>
      <c r="L408" s="195"/>
      <c r="M408" s="201"/>
      <c r="N408" s="202"/>
      <c r="O408" s="202"/>
      <c r="P408" s="202"/>
      <c r="Q408" s="202"/>
      <c r="R408" s="202"/>
      <c r="S408" s="202"/>
      <c r="T408" s="203"/>
      <c r="AT408" s="199" t="s">
        <v>196</v>
      </c>
      <c r="AU408" s="199" t="s">
        <v>80</v>
      </c>
      <c r="AV408" s="12" t="s">
        <v>24</v>
      </c>
      <c r="AW408" s="12" t="s">
        <v>37</v>
      </c>
      <c r="AX408" s="12" t="s">
        <v>73</v>
      </c>
      <c r="AY408" s="199" t="s">
        <v>187</v>
      </c>
    </row>
    <row r="409" spans="2:65" s="13" customFormat="1">
      <c r="B409" s="204"/>
      <c r="D409" s="196" t="s">
        <v>196</v>
      </c>
      <c r="E409" s="205" t="s">
        <v>5</v>
      </c>
      <c r="F409" s="206" t="s">
        <v>3588</v>
      </c>
      <c r="H409" s="207">
        <v>3</v>
      </c>
      <c r="I409" s="208"/>
      <c r="L409" s="204"/>
      <c r="M409" s="209"/>
      <c r="N409" s="210"/>
      <c r="O409" s="210"/>
      <c r="P409" s="210"/>
      <c r="Q409" s="210"/>
      <c r="R409" s="210"/>
      <c r="S409" s="210"/>
      <c r="T409" s="211"/>
      <c r="AT409" s="205" t="s">
        <v>196</v>
      </c>
      <c r="AU409" s="205" t="s">
        <v>80</v>
      </c>
      <c r="AV409" s="13" t="s">
        <v>80</v>
      </c>
      <c r="AW409" s="13" t="s">
        <v>37</v>
      </c>
      <c r="AX409" s="13" t="s">
        <v>73</v>
      </c>
      <c r="AY409" s="205" t="s">
        <v>187</v>
      </c>
    </row>
    <row r="410" spans="2:65" s="14" customFormat="1">
      <c r="B410" s="212"/>
      <c r="D410" s="196" t="s">
        <v>196</v>
      </c>
      <c r="E410" s="213" t="s">
        <v>5</v>
      </c>
      <c r="F410" s="214" t="s">
        <v>201</v>
      </c>
      <c r="H410" s="215">
        <v>3</v>
      </c>
      <c r="I410" s="216"/>
      <c r="L410" s="212"/>
      <c r="M410" s="217"/>
      <c r="N410" s="218"/>
      <c r="O410" s="218"/>
      <c r="P410" s="218"/>
      <c r="Q410" s="218"/>
      <c r="R410" s="218"/>
      <c r="S410" s="218"/>
      <c r="T410" s="219"/>
      <c r="AT410" s="213" t="s">
        <v>196</v>
      </c>
      <c r="AU410" s="213" t="s">
        <v>80</v>
      </c>
      <c r="AV410" s="14" t="s">
        <v>202</v>
      </c>
      <c r="AW410" s="14" t="s">
        <v>37</v>
      </c>
      <c r="AX410" s="14" t="s">
        <v>73</v>
      </c>
      <c r="AY410" s="213" t="s">
        <v>187</v>
      </c>
    </row>
    <row r="411" spans="2:65" s="15" customFormat="1">
      <c r="B411" s="220"/>
      <c r="D411" s="221" t="s">
        <v>196</v>
      </c>
      <c r="E411" s="222" t="s">
        <v>5</v>
      </c>
      <c r="F411" s="223" t="s">
        <v>203</v>
      </c>
      <c r="H411" s="224">
        <v>15</v>
      </c>
      <c r="I411" s="225"/>
      <c r="L411" s="220"/>
      <c r="M411" s="226"/>
      <c r="N411" s="227"/>
      <c r="O411" s="227"/>
      <c r="P411" s="227"/>
      <c r="Q411" s="227"/>
      <c r="R411" s="227"/>
      <c r="S411" s="227"/>
      <c r="T411" s="228"/>
      <c r="AT411" s="229" t="s">
        <v>196</v>
      </c>
      <c r="AU411" s="229" t="s">
        <v>80</v>
      </c>
      <c r="AV411" s="15" t="s">
        <v>194</v>
      </c>
      <c r="AW411" s="15" t="s">
        <v>37</v>
      </c>
      <c r="AX411" s="15" t="s">
        <v>24</v>
      </c>
      <c r="AY411" s="229" t="s">
        <v>187</v>
      </c>
    </row>
    <row r="412" spans="2:65" s="1" customFormat="1" ht="31.5" customHeight="1">
      <c r="B412" s="182"/>
      <c r="C412" s="230" t="s">
        <v>592</v>
      </c>
      <c r="D412" s="230" t="s">
        <v>269</v>
      </c>
      <c r="E412" s="231" t="s">
        <v>3589</v>
      </c>
      <c r="F412" s="232" t="s">
        <v>3590</v>
      </c>
      <c r="G412" s="233" t="s">
        <v>410</v>
      </c>
      <c r="H412" s="234">
        <v>12</v>
      </c>
      <c r="I412" s="235"/>
      <c r="J412" s="236">
        <f>ROUND(I412*H412,2)</f>
        <v>0</v>
      </c>
      <c r="K412" s="232" t="s">
        <v>5</v>
      </c>
      <c r="L412" s="237"/>
      <c r="M412" s="238" t="s">
        <v>5</v>
      </c>
      <c r="N412" s="239" t="s">
        <v>44</v>
      </c>
      <c r="O412" s="43"/>
      <c r="P412" s="192">
        <f>O412*H412</f>
        <v>0</v>
      </c>
      <c r="Q412" s="192">
        <v>6.0000000000000002E-5</v>
      </c>
      <c r="R412" s="192">
        <f>Q412*H412</f>
        <v>7.2000000000000005E-4</v>
      </c>
      <c r="S412" s="192">
        <v>0</v>
      </c>
      <c r="T412" s="193">
        <f>S412*H412</f>
        <v>0</v>
      </c>
      <c r="AR412" s="25" t="s">
        <v>395</v>
      </c>
      <c r="AT412" s="25" t="s">
        <v>269</v>
      </c>
      <c r="AU412" s="25" t="s">
        <v>80</v>
      </c>
      <c r="AY412" s="25" t="s">
        <v>187</v>
      </c>
      <c r="BE412" s="194">
        <f>IF(N412="základní",J412,0)</f>
        <v>0</v>
      </c>
      <c r="BF412" s="194">
        <f>IF(N412="snížená",J412,0)</f>
        <v>0</v>
      </c>
      <c r="BG412" s="194">
        <f>IF(N412="zákl. přenesená",J412,0)</f>
        <v>0</v>
      </c>
      <c r="BH412" s="194">
        <f>IF(N412="sníž. přenesená",J412,0)</f>
        <v>0</v>
      </c>
      <c r="BI412" s="194">
        <f>IF(N412="nulová",J412,0)</f>
        <v>0</v>
      </c>
      <c r="BJ412" s="25" t="s">
        <v>24</v>
      </c>
      <c r="BK412" s="194">
        <f>ROUND(I412*H412,2)</f>
        <v>0</v>
      </c>
      <c r="BL412" s="25" t="s">
        <v>126</v>
      </c>
      <c r="BM412" s="25" t="s">
        <v>3591</v>
      </c>
    </row>
    <row r="413" spans="2:65" s="1" customFormat="1" ht="31.5" customHeight="1">
      <c r="B413" s="182"/>
      <c r="C413" s="230" t="s">
        <v>596</v>
      </c>
      <c r="D413" s="230" t="s">
        <v>269</v>
      </c>
      <c r="E413" s="231" t="s">
        <v>3592</v>
      </c>
      <c r="F413" s="232" t="s">
        <v>3593</v>
      </c>
      <c r="G413" s="233" t="s">
        <v>410</v>
      </c>
      <c r="H413" s="234">
        <v>3</v>
      </c>
      <c r="I413" s="235"/>
      <c r="J413" s="236">
        <f>ROUND(I413*H413,2)</f>
        <v>0</v>
      </c>
      <c r="K413" s="232" t="s">
        <v>5</v>
      </c>
      <c r="L413" s="237"/>
      <c r="M413" s="238" t="s">
        <v>5</v>
      </c>
      <c r="N413" s="239" t="s">
        <v>44</v>
      </c>
      <c r="O413" s="43"/>
      <c r="P413" s="192">
        <f>O413*H413</f>
        <v>0</v>
      </c>
      <c r="Q413" s="192">
        <v>6.0000000000000002E-5</v>
      </c>
      <c r="R413" s="192">
        <f>Q413*H413</f>
        <v>1.8000000000000001E-4</v>
      </c>
      <c r="S413" s="192">
        <v>0</v>
      </c>
      <c r="T413" s="193">
        <f>S413*H413</f>
        <v>0</v>
      </c>
      <c r="AR413" s="25" t="s">
        <v>395</v>
      </c>
      <c r="AT413" s="25" t="s">
        <v>269</v>
      </c>
      <c r="AU413" s="25" t="s">
        <v>80</v>
      </c>
      <c r="AY413" s="25" t="s">
        <v>187</v>
      </c>
      <c r="BE413" s="194">
        <f>IF(N413="základní",J413,0)</f>
        <v>0</v>
      </c>
      <c r="BF413" s="194">
        <f>IF(N413="snížená",J413,0)</f>
        <v>0</v>
      </c>
      <c r="BG413" s="194">
        <f>IF(N413="zákl. přenesená",J413,0)</f>
        <v>0</v>
      </c>
      <c r="BH413" s="194">
        <f>IF(N413="sníž. přenesená",J413,0)</f>
        <v>0</v>
      </c>
      <c r="BI413" s="194">
        <f>IF(N413="nulová",J413,0)</f>
        <v>0</v>
      </c>
      <c r="BJ413" s="25" t="s">
        <v>24</v>
      </c>
      <c r="BK413" s="194">
        <f>ROUND(I413*H413,2)</f>
        <v>0</v>
      </c>
      <c r="BL413" s="25" t="s">
        <v>126</v>
      </c>
      <c r="BM413" s="25" t="s">
        <v>3594</v>
      </c>
    </row>
    <row r="414" spans="2:65" s="1" customFormat="1" ht="22.5" customHeight="1">
      <c r="B414" s="182"/>
      <c r="C414" s="183" t="s">
        <v>602</v>
      </c>
      <c r="D414" s="183" t="s">
        <v>189</v>
      </c>
      <c r="E414" s="184" t="s">
        <v>3595</v>
      </c>
      <c r="F414" s="185" t="s">
        <v>3596</v>
      </c>
      <c r="G414" s="186" t="s">
        <v>410</v>
      </c>
      <c r="H414" s="187">
        <v>11</v>
      </c>
      <c r="I414" s="188"/>
      <c r="J414" s="189">
        <f>ROUND(I414*H414,2)</f>
        <v>0</v>
      </c>
      <c r="K414" s="185" t="s">
        <v>5</v>
      </c>
      <c r="L414" s="42"/>
      <c r="M414" s="190" t="s">
        <v>5</v>
      </c>
      <c r="N414" s="191" t="s">
        <v>44</v>
      </c>
      <c r="O414" s="43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AR414" s="25" t="s">
        <v>126</v>
      </c>
      <c r="AT414" s="25" t="s">
        <v>189</v>
      </c>
      <c r="AU414" s="25" t="s">
        <v>80</v>
      </c>
      <c r="AY414" s="25" t="s">
        <v>187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25" t="s">
        <v>24</v>
      </c>
      <c r="BK414" s="194">
        <f>ROUND(I414*H414,2)</f>
        <v>0</v>
      </c>
      <c r="BL414" s="25" t="s">
        <v>126</v>
      </c>
      <c r="BM414" s="25" t="s">
        <v>3597</v>
      </c>
    </row>
    <row r="415" spans="2:65" s="12" customFormat="1">
      <c r="B415" s="195"/>
      <c r="D415" s="196" t="s">
        <v>196</v>
      </c>
      <c r="E415" s="197" t="s">
        <v>5</v>
      </c>
      <c r="F415" s="198" t="s">
        <v>3239</v>
      </c>
      <c r="H415" s="199" t="s">
        <v>5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199" t="s">
        <v>196</v>
      </c>
      <c r="AU415" s="199" t="s">
        <v>80</v>
      </c>
      <c r="AV415" s="12" t="s">
        <v>24</v>
      </c>
      <c r="AW415" s="12" t="s">
        <v>37</v>
      </c>
      <c r="AX415" s="12" t="s">
        <v>73</v>
      </c>
      <c r="AY415" s="199" t="s">
        <v>187</v>
      </c>
    </row>
    <row r="416" spans="2:65" s="13" customFormat="1">
      <c r="B416" s="204"/>
      <c r="D416" s="196" t="s">
        <v>196</v>
      </c>
      <c r="E416" s="205" t="s">
        <v>5</v>
      </c>
      <c r="F416" s="206" t="s">
        <v>3598</v>
      </c>
      <c r="H416" s="207">
        <v>2</v>
      </c>
      <c r="I416" s="208"/>
      <c r="L416" s="204"/>
      <c r="M416" s="209"/>
      <c r="N416" s="210"/>
      <c r="O416" s="210"/>
      <c r="P416" s="210"/>
      <c r="Q416" s="210"/>
      <c r="R416" s="210"/>
      <c r="S416" s="210"/>
      <c r="T416" s="211"/>
      <c r="AT416" s="205" t="s">
        <v>196</v>
      </c>
      <c r="AU416" s="205" t="s">
        <v>80</v>
      </c>
      <c r="AV416" s="13" t="s">
        <v>80</v>
      </c>
      <c r="AW416" s="13" t="s">
        <v>37</v>
      </c>
      <c r="AX416" s="13" t="s">
        <v>73</v>
      </c>
      <c r="AY416" s="205" t="s">
        <v>187</v>
      </c>
    </row>
    <row r="417" spans="2:65" s="13" customFormat="1">
      <c r="B417" s="204"/>
      <c r="D417" s="196" t="s">
        <v>196</v>
      </c>
      <c r="E417" s="205" t="s">
        <v>5</v>
      </c>
      <c r="F417" s="206" t="s">
        <v>3599</v>
      </c>
      <c r="H417" s="207">
        <v>3</v>
      </c>
      <c r="I417" s="208"/>
      <c r="L417" s="204"/>
      <c r="M417" s="209"/>
      <c r="N417" s="210"/>
      <c r="O417" s="210"/>
      <c r="P417" s="210"/>
      <c r="Q417" s="210"/>
      <c r="R417" s="210"/>
      <c r="S417" s="210"/>
      <c r="T417" s="211"/>
      <c r="AT417" s="205" t="s">
        <v>196</v>
      </c>
      <c r="AU417" s="205" t="s">
        <v>80</v>
      </c>
      <c r="AV417" s="13" t="s">
        <v>80</v>
      </c>
      <c r="AW417" s="13" t="s">
        <v>37</v>
      </c>
      <c r="AX417" s="13" t="s">
        <v>73</v>
      </c>
      <c r="AY417" s="205" t="s">
        <v>187</v>
      </c>
    </row>
    <row r="418" spans="2:65" s="13" customFormat="1">
      <c r="B418" s="204"/>
      <c r="D418" s="196" t="s">
        <v>196</v>
      </c>
      <c r="E418" s="205" t="s">
        <v>5</v>
      </c>
      <c r="F418" s="206" t="s">
        <v>3600</v>
      </c>
      <c r="H418" s="207">
        <v>1</v>
      </c>
      <c r="I418" s="208"/>
      <c r="L418" s="204"/>
      <c r="M418" s="209"/>
      <c r="N418" s="210"/>
      <c r="O418" s="210"/>
      <c r="P418" s="210"/>
      <c r="Q418" s="210"/>
      <c r="R418" s="210"/>
      <c r="S418" s="210"/>
      <c r="T418" s="211"/>
      <c r="AT418" s="205" t="s">
        <v>196</v>
      </c>
      <c r="AU418" s="205" t="s">
        <v>80</v>
      </c>
      <c r="AV418" s="13" t="s">
        <v>80</v>
      </c>
      <c r="AW418" s="13" t="s">
        <v>37</v>
      </c>
      <c r="AX418" s="13" t="s">
        <v>73</v>
      </c>
      <c r="AY418" s="205" t="s">
        <v>187</v>
      </c>
    </row>
    <row r="419" spans="2:65" s="12" customFormat="1">
      <c r="B419" s="195"/>
      <c r="D419" s="196" t="s">
        <v>196</v>
      </c>
      <c r="E419" s="197" t="s">
        <v>5</v>
      </c>
      <c r="F419" s="198" t="s">
        <v>3240</v>
      </c>
      <c r="H419" s="199" t="s">
        <v>5</v>
      </c>
      <c r="I419" s="200"/>
      <c r="L419" s="195"/>
      <c r="M419" s="201"/>
      <c r="N419" s="202"/>
      <c r="O419" s="202"/>
      <c r="P419" s="202"/>
      <c r="Q419" s="202"/>
      <c r="R419" s="202"/>
      <c r="S419" s="202"/>
      <c r="T419" s="203"/>
      <c r="AT419" s="199" t="s">
        <v>196</v>
      </c>
      <c r="AU419" s="199" t="s">
        <v>80</v>
      </c>
      <c r="AV419" s="12" t="s">
        <v>24</v>
      </c>
      <c r="AW419" s="12" t="s">
        <v>37</v>
      </c>
      <c r="AX419" s="12" t="s">
        <v>73</v>
      </c>
      <c r="AY419" s="199" t="s">
        <v>187</v>
      </c>
    </row>
    <row r="420" spans="2:65" s="13" customFormat="1">
      <c r="B420" s="204"/>
      <c r="D420" s="196" t="s">
        <v>196</v>
      </c>
      <c r="E420" s="205" t="s">
        <v>5</v>
      </c>
      <c r="F420" s="206" t="s">
        <v>3601</v>
      </c>
      <c r="H420" s="207">
        <v>2</v>
      </c>
      <c r="I420" s="208"/>
      <c r="L420" s="204"/>
      <c r="M420" s="209"/>
      <c r="N420" s="210"/>
      <c r="O420" s="210"/>
      <c r="P420" s="210"/>
      <c r="Q420" s="210"/>
      <c r="R420" s="210"/>
      <c r="S420" s="210"/>
      <c r="T420" s="211"/>
      <c r="AT420" s="205" t="s">
        <v>196</v>
      </c>
      <c r="AU420" s="205" t="s">
        <v>80</v>
      </c>
      <c r="AV420" s="13" t="s">
        <v>80</v>
      </c>
      <c r="AW420" s="13" t="s">
        <v>37</v>
      </c>
      <c r="AX420" s="13" t="s">
        <v>73</v>
      </c>
      <c r="AY420" s="205" t="s">
        <v>187</v>
      </c>
    </row>
    <row r="421" spans="2:65" s="13" customFormat="1">
      <c r="B421" s="204"/>
      <c r="D421" s="196" t="s">
        <v>196</v>
      </c>
      <c r="E421" s="205" t="s">
        <v>5</v>
      </c>
      <c r="F421" s="206" t="s">
        <v>3602</v>
      </c>
      <c r="H421" s="207">
        <v>3</v>
      </c>
      <c r="I421" s="208"/>
      <c r="L421" s="204"/>
      <c r="M421" s="209"/>
      <c r="N421" s="210"/>
      <c r="O421" s="210"/>
      <c r="P421" s="210"/>
      <c r="Q421" s="210"/>
      <c r="R421" s="210"/>
      <c r="S421" s="210"/>
      <c r="T421" s="211"/>
      <c r="AT421" s="205" t="s">
        <v>196</v>
      </c>
      <c r="AU421" s="205" t="s">
        <v>80</v>
      </c>
      <c r="AV421" s="13" t="s">
        <v>80</v>
      </c>
      <c r="AW421" s="13" t="s">
        <v>37</v>
      </c>
      <c r="AX421" s="13" t="s">
        <v>73</v>
      </c>
      <c r="AY421" s="205" t="s">
        <v>187</v>
      </c>
    </row>
    <row r="422" spans="2:65" s="15" customFormat="1">
      <c r="B422" s="220"/>
      <c r="D422" s="221" t="s">
        <v>196</v>
      </c>
      <c r="E422" s="222" t="s">
        <v>5</v>
      </c>
      <c r="F422" s="223" t="s">
        <v>203</v>
      </c>
      <c r="H422" s="224">
        <v>11</v>
      </c>
      <c r="I422" s="225"/>
      <c r="L422" s="220"/>
      <c r="M422" s="226"/>
      <c r="N422" s="227"/>
      <c r="O422" s="227"/>
      <c r="P422" s="227"/>
      <c r="Q422" s="227"/>
      <c r="R422" s="227"/>
      <c r="S422" s="227"/>
      <c r="T422" s="228"/>
      <c r="AT422" s="229" t="s">
        <v>196</v>
      </c>
      <c r="AU422" s="229" t="s">
        <v>80</v>
      </c>
      <c r="AV422" s="15" t="s">
        <v>194</v>
      </c>
      <c r="AW422" s="15" t="s">
        <v>37</v>
      </c>
      <c r="AX422" s="15" t="s">
        <v>24</v>
      </c>
      <c r="AY422" s="229" t="s">
        <v>187</v>
      </c>
    </row>
    <row r="423" spans="2:65" s="1" customFormat="1" ht="31.5" customHeight="1">
      <c r="B423" s="182"/>
      <c r="C423" s="230" t="s">
        <v>607</v>
      </c>
      <c r="D423" s="230" t="s">
        <v>269</v>
      </c>
      <c r="E423" s="231" t="s">
        <v>3603</v>
      </c>
      <c r="F423" s="232" t="s">
        <v>3604</v>
      </c>
      <c r="G423" s="233" t="s">
        <v>2359</v>
      </c>
      <c r="H423" s="234">
        <v>11</v>
      </c>
      <c r="I423" s="235"/>
      <c r="J423" s="236">
        <f>ROUND(I423*H423,2)</f>
        <v>0</v>
      </c>
      <c r="K423" s="232" t="s">
        <v>5</v>
      </c>
      <c r="L423" s="237"/>
      <c r="M423" s="238" t="s">
        <v>5</v>
      </c>
      <c r="N423" s="239" t="s">
        <v>44</v>
      </c>
      <c r="O423" s="43"/>
      <c r="P423" s="192">
        <f>O423*H423</f>
        <v>0</v>
      </c>
      <c r="Q423" s="192">
        <v>0</v>
      </c>
      <c r="R423" s="192">
        <f>Q423*H423</f>
        <v>0</v>
      </c>
      <c r="S423" s="192">
        <v>0</v>
      </c>
      <c r="T423" s="193">
        <f>S423*H423</f>
        <v>0</v>
      </c>
      <c r="AR423" s="25" t="s">
        <v>395</v>
      </c>
      <c r="AT423" s="25" t="s">
        <v>269</v>
      </c>
      <c r="AU423" s="25" t="s">
        <v>80</v>
      </c>
      <c r="AY423" s="25" t="s">
        <v>187</v>
      </c>
      <c r="BE423" s="194">
        <f>IF(N423="základní",J423,0)</f>
        <v>0</v>
      </c>
      <c r="BF423" s="194">
        <f>IF(N423="snížená",J423,0)</f>
        <v>0</v>
      </c>
      <c r="BG423" s="194">
        <f>IF(N423="zákl. přenesená",J423,0)</f>
        <v>0</v>
      </c>
      <c r="BH423" s="194">
        <f>IF(N423="sníž. přenesená",J423,0)</f>
        <v>0</v>
      </c>
      <c r="BI423" s="194">
        <f>IF(N423="nulová",J423,0)</f>
        <v>0</v>
      </c>
      <c r="BJ423" s="25" t="s">
        <v>24</v>
      </c>
      <c r="BK423" s="194">
        <f>ROUND(I423*H423,2)</f>
        <v>0</v>
      </c>
      <c r="BL423" s="25" t="s">
        <v>126</v>
      </c>
      <c r="BM423" s="25" t="s">
        <v>3605</v>
      </c>
    </row>
    <row r="424" spans="2:65" s="1" customFormat="1" ht="22.5" customHeight="1">
      <c r="B424" s="182"/>
      <c r="C424" s="183" t="s">
        <v>615</v>
      </c>
      <c r="D424" s="183" t="s">
        <v>189</v>
      </c>
      <c r="E424" s="184" t="s">
        <v>3606</v>
      </c>
      <c r="F424" s="185" t="s">
        <v>3607</v>
      </c>
      <c r="G424" s="186" t="s">
        <v>2359</v>
      </c>
      <c r="H424" s="187">
        <v>13</v>
      </c>
      <c r="I424" s="188"/>
      <c r="J424" s="189">
        <f>ROUND(I424*H424,2)</f>
        <v>0</v>
      </c>
      <c r="K424" s="185" t="s">
        <v>5</v>
      </c>
      <c r="L424" s="42"/>
      <c r="M424" s="190" t="s">
        <v>5</v>
      </c>
      <c r="N424" s="191" t="s">
        <v>44</v>
      </c>
      <c r="O424" s="43"/>
      <c r="P424" s="192">
        <f>O424*H424</f>
        <v>0</v>
      </c>
      <c r="Q424" s="192">
        <v>0</v>
      </c>
      <c r="R424" s="192">
        <f>Q424*H424</f>
        <v>0</v>
      </c>
      <c r="S424" s="192">
        <v>0</v>
      </c>
      <c r="T424" s="193">
        <f>S424*H424</f>
        <v>0</v>
      </c>
      <c r="AR424" s="25" t="s">
        <v>126</v>
      </c>
      <c r="AT424" s="25" t="s">
        <v>189</v>
      </c>
      <c r="AU424" s="25" t="s">
        <v>80</v>
      </c>
      <c r="AY424" s="25" t="s">
        <v>187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25" t="s">
        <v>24</v>
      </c>
      <c r="BK424" s="194">
        <f>ROUND(I424*H424,2)</f>
        <v>0</v>
      </c>
      <c r="BL424" s="25" t="s">
        <v>126</v>
      </c>
      <c r="BM424" s="25" t="s">
        <v>3608</v>
      </c>
    </row>
    <row r="425" spans="2:65" s="12" customFormat="1">
      <c r="B425" s="195"/>
      <c r="D425" s="196" t="s">
        <v>196</v>
      </c>
      <c r="E425" s="197" t="s">
        <v>5</v>
      </c>
      <c r="F425" s="198" t="s">
        <v>3239</v>
      </c>
      <c r="H425" s="199" t="s">
        <v>5</v>
      </c>
      <c r="I425" s="200"/>
      <c r="L425" s="195"/>
      <c r="M425" s="201"/>
      <c r="N425" s="202"/>
      <c r="O425" s="202"/>
      <c r="P425" s="202"/>
      <c r="Q425" s="202"/>
      <c r="R425" s="202"/>
      <c r="S425" s="202"/>
      <c r="T425" s="203"/>
      <c r="AT425" s="199" t="s">
        <v>196</v>
      </c>
      <c r="AU425" s="199" t="s">
        <v>80</v>
      </c>
      <c r="AV425" s="12" t="s">
        <v>24</v>
      </c>
      <c r="AW425" s="12" t="s">
        <v>37</v>
      </c>
      <c r="AX425" s="12" t="s">
        <v>73</v>
      </c>
      <c r="AY425" s="199" t="s">
        <v>187</v>
      </c>
    </row>
    <row r="426" spans="2:65" s="13" customFormat="1">
      <c r="B426" s="204"/>
      <c r="D426" s="196" t="s">
        <v>196</v>
      </c>
      <c r="E426" s="205" t="s">
        <v>5</v>
      </c>
      <c r="F426" s="206" t="s">
        <v>3598</v>
      </c>
      <c r="H426" s="207">
        <v>2</v>
      </c>
      <c r="I426" s="208"/>
      <c r="L426" s="204"/>
      <c r="M426" s="209"/>
      <c r="N426" s="210"/>
      <c r="O426" s="210"/>
      <c r="P426" s="210"/>
      <c r="Q426" s="210"/>
      <c r="R426" s="210"/>
      <c r="S426" s="210"/>
      <c r="T426" s="211"/>
      <c r="AT426" s="205" t="s">
        <v>196</v>
      </c>
      <c r="AU426" s="205" t="s">
        <v>80</v>
      </c>
      <c r="AV426" s="13" t="s">
        <v>80</v>
      </c>
      <c r="AW426" s="13" t="s">
        <v>37</v>
      </c>
      <c r="AX426" s="13" t="s">
        <v>73</v>
      </c>
      <c r="AY426" s="205" t="s">
        <v>187</v>
      </c>
    </row>
    <row r="427" spans="2:65" s="13" customFormat="1">
      <c r="B427" s="204"/>
      <c r="D427" s="196" t="s">
        <v>196</v>
      </c>
      <c r="E427" s="205" t="s">
        <v>5</v>
      </c>
      <c r="F427" s="206" t="s">
        <v>3609</v>
      </c>
      <c r="H427" s="207">
        <v>1</v>
      </c>
      <c r="I427" s="208"/>
      <c r="L427" s="204"/>
      <c r="M427" s="209"/>
      <c r="N427" s="210"/>
      <c r="O427" s="210"/>
      <c r="P427" s="210"/>
      <c r="Q427" s="210"/>
      <c r="R427" s="210"/>
      <c r="S427" s="210"/>
      <c r="T427" s="211"/>
      <c r="AT427" s="205" t="s">
        <v>196</v>
      </c>
      <c r="AU427" s="205" t="s">
        <v>80</v>
      </c>
      <c r="AV427" s="13" t="s">
        <v>80</v>
      </c>
      <c r="AW427" s="13" t="s">
        <v>37</v>
      </c>
      <c r="AX427" s="13" t="s">
        <v>73</v>
      </c>
      <c r="AY427" s="205" t="s">
        <v>187</v>
      </c>
    </row>
    <row r="428" spans="2:65" s="13" customFormat="1">
      <c r="B428" s="204"/>
      <c r="D428" s="196" t="s">
        <v>196</v>
      </c>
      <c r="E428" s="205" t="s">
        <v>5</v>
      </c>
      <c r="F428" s="206" t="s">
        <v>3599</v>
      </c>
      <c r="H428" s="207">
        <v>3</v>
      </c>
      <c r="I428" s="208"/>
      <c r="L428" s="204"/>
      <c r="M428" s="209"/>
      <c r="N428" s="210"/>
      <c r="O428" s="210"/>
      <c r="P428" s="210"/>
      <c r="Q428" s="210"/>
      <c r="R428" s="210"/>
      <c r="S428" s="210"/>
      <c r="T428" s="211"/>
      <c r="AT428" s="205" t="s">
        <v>196</v>
      </c>
      <c r="AU428" s="205" t="s">
        <v>80</v>
      </c>
      <c r="AV428" s="13" t="s">
        <v>80</v>
      </c>
      <c r="AW428" s="13" t="s">
        <v>37</v>
      </c>
      <c r="AX428" s="13" t="s">
        <v>73</v>
      </c>
      <c r="AY428" s="205" t="s">
        <v>187</v>
      </c>
    </row>
    <row r="429" spans="2:65" s="12" customFormat="1">
      <c r="B429" s="195"/>
      <c r="D429" s="196" t="s">
        <v>196</v>
      </c>
      <c r="E429" s="197" t="s">
        <v>5</v>
      </c>
      <c r="F429" s="198" t="s">
        <v>3240</v>
      </c>
      <c r="H429" s="199" t="s">
        <v>5</v>
      </c>
      <c r="I429" s="200"/>
      <c r="L429" s="195"/>
      <c r="M429" s="201"/>
      <c r="N429" s="202"/>
      <c r="O429" s="202"/>
      <c r="P429" s="202"/>
      <c r="Q429" s="202"/>
      <c r="R429" s="202"/>
      <c r="S429" s="202"/>
      <c r="T429" s="203"/>
      <c r="AT429" s="199" t="s">
        <v>196</v>
      </c>
      <c r="AU429" s="199" t="s">
        <v>80</v>
      </c>
      <c r="AV429" s="12" t="s">
        <v>24</v>
      </c>
      <c r="AW429" s="12" t="s">
        <v>37</v>
      </c>
      <c r="AX429" s="12" t="s">
        <v>73</v>
      </c>
      <c r="AY429" s="199" t="s">
        <v>187</v>
      </c>
    </row>
    <row r="430" spans="2:65" s="13" customFormat="1">
      <c r="B430" s="204"/>
      <c r="D430" s="196" t="s">
        <v>196</v>
      </c>
      <c r="E430" s="205" t="s">
        <v>5</v>
      </c>
      <c r="F430" s="206" t="s">
        <v>3601</v>
      </c>
      <c r="H430" s="207">
        <v>2</v>
      </c>
      <c r="I430" s="208"/>
      <c r="L430" s="204"/>
      <c r="M430" s="209"/>
      <c r="N430" s="210"/>
      <c r="O430" s="210"/>
      <c r="P430" s="210"/>
      <c r="Q430" s="210"/>
      <c r="R430" s="210"/>
      <c r="S430" s="210"/>
      <c r="T430" s="211"/>
      <c r="AT430" s="205" t="s">
        <v>196</v>
      </c>
      <c r="AU430" s="205" t="s">
        <v>80</v>
      </c>
      <c r="AV430" s="13" t="s">
        <v>80</v>
      </c>
      <c r="AW430" s="13" t="s">
        <v>37</v>
      </c>
      <c r="AX430" s="13" t="s">
        <v>73</v>
      </c>
      <c r="AY430" s="205" t="s">
        <v>187</v>
      </c>
    </row>
    <row r="431" spans="2:65" s="13" customFormat="1">
      <c r="B431" s="204"/>
      <c r="D431" s="196" t="s">
        <v>196</v>
      </c>
      <c r="E431" s="205" t="s">
        <v>5</v>
      </c>
      <c r="F431" s="206" t="s">
        <v>3610</v>
      </c>
      <c r="H431" s="207">
        <v>1</v>
      </c>
      <c r="I431" s="208"/>
      <c r="L431" s="204"/>
      <c r="M431" s="209"/>
      <c r="N431" s="210"/>
      <c r="O431" s="210"/>
      <c r="P431" s="210"/>
      <c r="Q431" s="210"/>
      <c r="R431" s="210"/>
      <c r="S431" s="210"/>
      <c r="T431" s="211"/>
      <c r="AT431" s="205" t="s">
        <v>196</v>
      </c>
      <c r="AU431" s="205" t="s">
        <v>80</v>
      </c>
      <c r="AV431" s="13" t="s">
        <v>80</v>
      </c>
      <c r="AW431" s="13" t="s">
        <v>37</v>
      </c>
      <c r="AX431" s="13" t="s">
        <v>73</v>
      </c>
      <c r="AY431" s="205" t="s">
        <v>187</v>
      </c>
    </row>
    <row r="432" spans="2:65" s="13" customFormat="1">
      <c r="B432" s="204"/>
      <c r="D432" s="196" t="s">
        <v>196</v>
      </c>
      <c r="E432" s="205" t="s">
        <v>5</v>
      </c>
      <c r="F432" s="206" t="s">
        <v>3611</v>
      </c>
      <c r="H432" s="207">
        <v>3</v>
      </c>
      <c r="I432" s="208"/>
      <c r="L432" s="204"/>
      <c r="M432" s="209"/>
      <c r="N432" s="210"/>
      <c r="O432" s="210"/>
      <c r="P432" s="210"/>
      <c r="Q432" s="210"/>
      <c r="R432" s="210"/>
      <c r="S432" s="210"/>
      <c r="T432" s="211"/>
      <c r="AT432" s="205" t="s">
        <v>196</v>
      </c>
      <c r="AU432" s="205" t="s">
        <v>80</v>
      </c>
      <c r="AV432" s="13" t="s">
        <v>80</v>
      </c>
      <c r="AW432" s="13" t="s">
        <v>37</v>
      </c>
      <c r="AX432" s="13" t="s">
        <v>73</v>
      </c>
      <c r="AY432" s="205" t="s">
        <v>187</v>
      </c>
    </row>
    <row r="433" spans="2:65" s="13" customFormat="1">
      <c r="B433" s="204"/>
      <c r="D433" s="196" t="s">
        <v>196</v>
      </c>
      <c r="E433" s="205" t="s">
        <v>5</v>
      </c>
      <c r="F433" s="206" t="s">
        <v>3517</v>
      </c>
      <c r="H433" s="207">
        <v>1</v>
      </c>
      <c r="I433" s="208"/>
      <c r="L433" s="204"/>
      <c r="M433" s="209"/>
      <c r="N433" s="210"/>
      <c r="O433" s="210"/>
      <c r="P433" s="210"/>
      <c r="Q433" s="210"/>
      <c r="R433" s="210"/>
      <c r="S433" s="210"/>
      <c r="T433" s="211"/>
      <c r="AT433" s="205" t="s">
        <v>196</v>
      </c>
      <c r="AU433" s="205" t="s">
        <v>80</v>
      </c>
      <c r="AV433" s="13" t="s">
        <v>80</v>
      </c>
      <c r="AW433" s="13" t="s">
        <v>37</v>
      </c>
      <c r="AX433" s="13" t="s">
        <v>73</v>
      </c>
      <c r="AY433" s="205" t="s">
        <v>187</v>
      </c>
    </row>
    <row r="434" spans="2:65" s="15" customFormat="1">
      <c r="B434" s="220"/>
      <c r="D434" s="221" t="s">
        <v>196</v>
      </c>
      <c r="E434" s="222" t="s">
        <v>5</v>
      </c>
      <c r="F434" s="223" t="s">
        <v>203</v>
      </c>
      <c r="H434" s="224">
        <v>13</v>
      </c>
      <c r="I434" s="225"/>
      <c r="L434" s="220"/>
      <c r="M434" s="226"/>
      <c r="N434" s="227"/>
      <c r="O434" s="227"/>
      <c r="P434" s="227"/>
      <c r="Q434" s="227"/>
      <c r="R434" s="227"/>
      <c r="S434" s="227"/>
      <c r="T434" s="228"/>
      <c r="AT434" s="229" t="s">
        <v>196</v>
      </c>
      <c r="AU434" s="229" t="s">
        <v>80</v>
      </c>
      <c r="AV434" s="15" t="s">
        <v>194</v>
      </c>
      <c r="AW434" s="15" t="s">
        <v>37</v>
      </c>
      <c r="AX434" s="15" t="s">
        <v>24</v>
      </c>
      <c r="AY434" s="229" t="s">
        <v>187</v>
      </c>
    </row>
    <row r="435" spans="2:65" s="1" customFormat="1" ht="22.5" customHeight="1">
      <c r="B435" s="182"/>
      <c r="C435" s="183" t="s">
        <v>621</v>
      </c>
      <c r="D435" s="183" t="s">
        <v>189</v>
      </c>
      <c r="E435" s="184" t="s">
        <v>3612</v>
      </c>
      <c r="F435" s="185" t="s">
        <v>3613</v>
      </c>
      <c r="G435" s="186" t="s">
        <v>410</v>
      </c>
      <c r="H435" s="187">
        <v>6</v>
      </c>
      <c r="I435" s="188"/>
      <c r="J435" s="189">
        <f>ROUND(I435*H435,2)</f>
        <v>0</v>
      </c>
      <c r="K435" s="185" t="s">
        <v>5</v>
      </c>
      <c r="L435" s="42"/>
      <c r="M435" s="190" t="s">
        <v>5</v>
      </c>
      <c r="N435" s="191" t="s">
        <v>44</v>
      </c>
      <c r="O435" s="43"/>
      <c r="P435" s="192">
        <f>O435*H435</f>
        <v>0</v>
      </c>
      <c r="Q435" s="192">
        <v>0</v>
      </c>
      <c r="R435" s="192">
        <f>Q435*H435</f>
        <v>0</v>
      </c>
      <c r="S435" s="192">
        <v>0</v>
      </c>
      <c r="T435" s="193">
        <f>S435*H435</f>
        <v>0</v>
      </c>
      <c r="AR435" s="25" t="s">
        <v>126</v>
      </c>
      <c r="AT435" s="25" t="s">
        <v>189</v>
      </c>
      <c r="AU435" s="25" t="s">
        <v>80</v>
      </c>
      <c r="AY435" s="25" t="s">
        <v>187</v>
      </c>
      <c r="BE435" s="194">
        <f>IF(N435="základní",J435,0)</f>
        <v>0</v>
      </c>
      <c r="BF435" s="194">
        <f>IF(N435="snížená",J435,0)</f>
        <v>0</v>
      </c>
      <c r="BG435" s="194">
        <f>IF(N435="zákl. přenesená",J435,0)</f>
        <v>0</v>
      </c>
      <c r="BH435" s="194">
        <f>IF(N435="sníž. přenesená",J435,0)</f>
        <v>0</v>
      </c>
      <c r="BI435" s="194">
        <f>IF(N435="nulová",J435,0)</f>
        <v>0</v>
      </c>
      <c r="BJ435" s="25" t="s">
        <v>24</v>
      </c>
      <c r="BK435" s="194">
        <f>ROUND(I435*H435,2)</f>
        <v>0</v>
      </c>
      <c r="BL435" s="25" t="s">
        <v>126</v>
      </c>
      <c r="BM435" s="25" t="s">
        <v>3614</v>
      </c>
    </row>
    <row r="436" spans="2:65" s="12" customFormat="1">
      <c r="B436" s="195"/>
      <c r="D436" s="196" t="s">
        <v>196</v>
      </c>
      <c r="E436" s="197" t="s">
        <v>5</v>
      </c>
      <c r="F436" s="198" t="s">
        <v>3239</v>
      </c>
      <c r="H436" s="199" t="s">
        <v>5</v>
      </c>
      <c r="I436" s="200"/>
      <c r="L436" s="195"/>
      <c r="M436" s="201"/>
      <c r="N436" s="202"/>
      <c r="O436" s="202"/>
      <c r="P436" s="202"/>
      <c r="Q436" s="202"/>
      <c r="R436" s="202"/>
      <c r="S436" s="202"/>
      <c r="T436" s="203"/>
      <c r="AT436" s="199" t="s">
        <v>196</v>
      </c>
      <c r="AU436" s="199" t="s">
        <v>80</v>
      </c>
      <c r="AV436" s="12" t="s">
        <v>24</v>
      </c>
      <c r="AW436" s="12" t="s">
        <v>37</v>
      </c>
      <c r="AX436" s="12" t="s">
        <v>73</v>
      </c>
      <c r="AY436" s="199" t="s">
        <v>187</v>
      </c>
    </row>
    <row r="437" spans="2:65" s="13" customFormat="1">
      <c r="B437" s="204"/>
      <c r="D437" s="196" t="s">
        <v>196</v>
      </c>
      <c r="E437" s="205" t="s">
        <v>5</v>
      </c>
      <c r="F437" s="206" t="s">
        <v>3571</v>
      </c>
      <c r="H437" s="207">
        <v>1</v>
      </c>
      <c r="I437" s="208"/>
      <c r="L437" s="204"/>
      <c r="M437" s="209"/>
      <c r="N437" s="210"/>
      <c r="O437" s="210"/>
      <c r="P437" s="210"/>
      <c r="Q437" s="210"/>
      <c r="R437" s="210"/>
      <c r="S437" s="210"/>
      <c r="T437" s="211"/>
      <c r="AT437" s="205" t="s">
        <v>196</v>
      </c>
      <c r="AU437" s="205" t="s">
        <v>80</v>
      </c>
      <c r="AV437" s="13" t="s">
        <v>80</v>
      </c>
      <c r="AW437" s="13" t="s">
        <v>37</v>
      </c>
      <c r="AX437" s="13" t="s">
        <v>73</v>
      </c>
      <c r="AY437" s="205" t="s">
        <v>187</v>
      </c>
    </row>
    <row r="438" spans="2:65" s="13" customFormat="1">
      <c r="B438" s="204"/>
      <c r="D438" s="196" t="s">
        <v>196</v>
      </c>
      <c r="E438" s="205" t="s">
        <v>5</v>
      </c>
      <c r="F438" s="206" t="s">
        <v>3615</v>
      </c>
      <c r="H438" s="207">
        <v>2</v>
      </c>
      <c r="I438" s="208"/>
      <c r="L438" s="204"/>
      <c r="M438" s="209"/>
      <c r="N438" s="210"/>
      <c r="O438" s="210"/>
      <c r="P438" s="210"/>
      <c r="Q438" s="210"/>
      <c r="R438" s="210"/>
      <c r="S438" s="210"/>
      <c r="T438" s="211"/>
      <c r="AT438" s="205" t="s">
        <v>196</v>
      </c>
      <c r="AU438" s="205" t="s">
        <v>80</v>
      </c>
      <c r="AV438" s="13" t="s">
        <v>80</v>
      </c>
      <c r="AW438" s="13" t="s">
        <v>37</v>
      </c>
      <c r="AX438" s="13" t="s">
        <v>73</v>
      </c>
      <c r="AY438" s="205" t="s">
        <v>187</v>
      </c>
    </row>
    <row r="439" spans="2:65" s="12" customFormat="1">
      <c r="B439" s="195"/>
      <c r="D439" s="196" t="s">
        <v>196</v>
      </c>
      <c r="E439" s="197" t="s">
        <v>5</v>
      </c>
      <c r="F439" s="198" t="s">
        <v>3240</v>
      </c>
      <c r="H439" s="199" t="s">
        <v>5</v>
      </c>
      <c r="I439" s="200"/>
      <c r="L439" s="195"/>
      <c r="M439" s="201"/>
      <c r="N439" s="202"/>
      <c r="O439" s="202"/>
      <c r="P439" s="202"/>
      <c r="Q439" s="202"/>
      <c r="R439" s="202"/>
      <c r="S439" s="202"/>
      <c r="T439" s="203"/>
      <c r="AT439" s="199" t="s">
        <v>196</v>
      </c>
      <c r="AU439" s="199" t="s">
        <v>80</v>
      </c>
      <c r="AV439" s="12" t="s">
        <v>24</v>
      </c>
      <c r="AW439" s="12" t="s">
        <v>37</v>
      </c>
      <c r="AX439" s="12" t="s">
        <v>73</v>
      </c>
      <c r="AY439" s="199" t="s">
        <v>187</v>
      </c>
    </row>
    <row r="440" spans="2:65" s="13" customFormat="1">
      <c r="B440" s="204"/>
      <c r="D440" s="196" t="s">
        <v>196</v>
      </c>
      <c r="E440" s="205" t="s">
        <v>5</v>
      </c>
      <c r="F440" s="206" t="s">
        <v>3616</v>
      </c>
      <c r="H440" s="207">
        <v>1</v>
      </c>
      <c r="I440" s="208"/>
      <c r="L440" s="204"/>
      <c r="M440" s="209"/>
      <c r="N440" s="210"/>
      <c r="O440" s="210"/>
      <c r="P440" s="210"/>
      <c r="Q440" s="210"/>
      <c r="R440" s="210"/>
      <c r="S440" s="210"/>
      <c r="T440" s="211"/>
      <c r="AT440" s="205" t="s">
        <v>196</v>
      </c>
      <c r="AU440" s="205" t="s">
        <v>80</v>
      </c>
      <c r="AV440" s="13" t="s">
        <v>80</v>
      </c>
      <c r="AW440" s="13" t="s">
        <v>37</v>
      </c>
      <c r="AX440" s="13" t="s">
        <v>73</v>
      </c>
      <c r="AY440" s="205" t="s">
        <v>187</v>
      </c>
    </row>
    <row r="441" spans="2:65" s="13" customFormat="1">
      <c r="B441" s="204"/>
      <c r="D441" s="196" t="s">
        <v>196</v>
      </c>
      <c r="E441" s="205" t="s">
        <v>5</v>
      </c>
      <c r="F441" s="206" t="s">
        <v>3617</v>
      </c>
      <c r="H441" s="207">
        <v>2</v>
      </c>
      <c r="I441" s="208"/>
      <c r="L441" s="204"/>
      <c r="M441" s="209"/>
      <c r="N441" s="210"/>
      <c r="O441" s="210"/>
      <c r="P441" s="210"/>
      <c r="Q441" s="210"/>
      <c r="R441" s="210"/>
      <c r="S441" s="210"/>
      <c r="T441" s="211"/>
      <c r="AT441" s="205" t="s">
        <v>196</v>
      </c>
      <c r="AU441" s="205" t="s">
        <v>80</v>
      </c>
      <c r="AV441" s="13" t="s">
        <v>80</v>
      </c>
      <c r="AW441" s="13" t="s">
        <v>37</v>
      </c>
      <c r="AX441" s="13" t="s">
        <v>73</v>
      </c>
      <c r="AY441" s="205" t="s">
        <v>187</v>
      </c>
    </row>
    <row r="442" spans="2:65" s="15" customFormat="1">
      <c r="B442" s="220"/>
      <c r="D442" s="221" t="s">
        <v>196</v>
      </c>
      <c r="E442" s="222" t="s">
        <v>5</v>
      </c>
      <c r="F442" s="223" t="s">
        <v>203</v>
      </c>
      <c r="H442" s="224">
        <v>6</v>
      </c>
      <c r="I442" s="225"/>
      <c r="L442" s="220"/>
      <c r="M442" s="226"/>
      <c r="N442" s="227"/>
      <c r="O442" s="227"/>
      <c r="P442" s="227"/>
      <c r="Q442" s="227"/>
      <c r="R442" s="227"/>
      <c r="S442" s="227"/>
      <c r="T442" s="228"/>
      <c r="AT442" s="229" t="s">
        <v>196</v>
      </c>
      <c r="AU442" s="229" t="s">
        <v>80</v>
      </c>
      <c r="AV442" s="15" t="s">
        <v>194</v>
      </c>
      <c r="AW442" s="15" t="s">
        <v>37</v>
      </c>
      <c r="AX442" s="15" t="s">
        <v>24</v>
      </c>
      <c r="AY442" s="229" t="s">
        <v>187</v>
      </c>
    </row>
    <row r="443" spans="2:65" s="1" customFormat="1" ht="44.25" customHeight="1">
      <c r="B443" s="182"/>
      <c r="C443" s="230" t="s">
        <v>626</v>
      </c>
      <c r="D443" s="230" t="s">
        <v>269</v>
      </c>
      <c r="E443" s="231" t="s">
        <v>3618</v>
      </c>
      <c r="F443" s="232" t="s">
        <v>3619</v>
      </c>
      <c r="G443" s="233" t="s">
        <v>2359</v>
      </c>
      <c r="H443" s="234">
        <v>2</v>
      </c>
      <c r="I443" s="235"/>
      <c r="J443" s="236">
        <f>ROUND(I443*H443,2)</f>
        <v>0</v>
      </c>
      <c r="K443" s="232" t="s">
        <v>5</v>
      </c>
      <c r="L443" s="237"/>
      <c r="M443" s="238" t="s">
        <v>5</v>
      </c>
      <c r="N443" s="239" t="s">
        <v>44</v>
      </c>
      <c r="O443" s="43"/>
      <c r="P443" s="192">
        <f>O443*H443</f>
        <v>0</v>
      </c>
      <c r="Q443" s="192">
        <v>0</v>
      </c>
      <c r="R443" s="192">
        <f>Q443*H443</f>
        <v>0</v>
      </c>
      <c r="S443" s="192">
        <v>0</v>
      </c>
      <c r="T443" s="193">
        <f>S443*H443</f>
        <v>0</v>
      </c>
      <c r="AR443" s="25" t="s">
        <v>395</v>
      </c>
      <c r="AT443" s="25" t="s">
        <v>269</v>
      </c>
      <c r="AU443" s="25" t="s">
        <v>80</v>
      </c>
      <c r="AY443" s="25" t="s">
        <v>187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25" t="s">
        <v>24</v>
      </c>
      <c r="BK443" s="194">
        <f>ROUND(I443*H443,2)</f>
        <v>0</v>
      </c>
      <c r="BL443" s="25" t="s">
        <v>126</v>
      </c>
      <c r="BM443" s="25" t="s">
        <v>3620</v>
      </c>
    </row>
    <row r="444" spans="2:65" s="1" customFormat="1" ht="44.25" customHeight="1">
      <c r="B444" s="182"/>
      <c r="C444" s="230" t="s">
        <v>632</v>
      </c>
      <c r="D444" s="230" t="s">
        <v>269</v>
      </c>
      <c r="E444" s="231" t="s">
        <v>3621</v>
      </c>
      <c r="F444" s="232" t="s">
        <v>3619</v>
      </c>
      <c r="G444" s="233" t="s">
        <v>2359</v>
      </c>
      <c r="H444" s="234">
        <v>2</v>
      </c>
      <c r="I444" s="235"/>
      <c r="J444" s="236">
        <f>ROUND(I444*H444,2)</f>
        <v>0</v>
      </c>
      <c r="K444" s="232" t="s">
        <v>5</v>
      </c>
      <c r="L444" s="237"/>
      <c r="M444" s="238" t="s">
        <v>5</v>
      </c>
      <c r="N444" s="239" t="s">
        <v>44</v>
      </c>
      <c r="O444" s="43"/>
      <c r="P444" s="192">
        <f>O444*H444</f>
        <v>0</v>
      </c>
      <c r="Q444" s="192">
        <v>0</v>
      </c>
      <c r="R444" s="192">
        <f>Q444*H444</f>
        <v>0</v>
      </c>
      <c r="S444" s="192">
        <v>0</v>
      </c>
      <c r="T444" s="193">
        <f>S444*H444</f>
        <v>0</v>
      </c>
      <c r="AR444" s="25" t="s">
        <v>395</v>
      </c>
      <c r="AT444" s="25" t="s">
        <v>269</v>
      </c>
      <c r="AU444" s="25" t="s">
        <v>80</v>
      </c>
      <c r="AY444" s="25" t="s">
        <v>187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25" t="s">
        <v>24</v>
      </c>
      <c r="BK444" s="194">
        <f>ROUND(I444*H444,2)</f>
        <v>0</v>
      </c>
      <c r="BL444" s="25" t="s">
        <v>126</v>
      </c>
      <c r="BM444" s="25" t="s">
        <v>3622</v>
      </c>
    </row>
    <row r="445" spans="2:65" s="1" customFormat="1" ht="44.25" customHeight="1">
      <c r="B445" s="182"/>
      <c r="C445" s="230" t="s">
        <v>641</v>
      </c>
      <c r="D445" s="230" t="s">
        <v>269</v>
      </c>
      <c r="E445" s="231" t="s">
        <v>3623</v>
      </c>
      <c r="F445" s="232" t="s">
        <v>3624</v>
      </c>
      <c r="G445" s="233" t="s">
        <v>2359</v>
      </c>
      <c r="H445" s="234">
        <v>2</v>
      </c>
      <c r="I445" s="235"/>
      <c r="J445" s="236">
        <f>ROUND(I445*H445,2)</f>
        <v>0</v>
      </c>
      <c r="K445" s="232" t="s">
        <v>5</v>
      </c>
      <c r="L445" s="237"/>
      <c r="M445" s="238" t="s">
        <v>5</v>
      </c>
      <c r="N445" s="239" t="s">
        <v>44</v>
      </c>
      <c r="O445" s="43"/>
      <c r="P445" s="192">
        <f>O445*H445</f>
        <v>0</v>
      </c>
      <c r="Q445" s="192">
        <v>0</v>
      </c>
      <c r="R445" s="192">
        <f>Q445*H445</f>
        <v>0</v>
      </c>
      <c r="S445" s="192">
        <v>0</v>
      </c>
      <c r="T445" s="193">
        <f>S445*H445</f>
        <v>0</v>
      </c>
      <c r="AR445" s="25" t="s">
        <v>395</v>
      </c>
      <c r="AT445" s="25" t="s">
        <v>269</v>
      </c>
      <c r="AU445" s="25" t="s">
        <v>80</v>
      </c>
      <c r="AY445" s="25" t="s">
        <v>187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25" t="s">
        <v>24</v>
      </c>
      <c r="BK445" s="194">
        <f>ROUND(I445*H445,2)</f>
        <v>0</v>
      </c>
      <c r="BL445" s="25" t="s">
        <v>126</v>
      </c>
      <c r="BM445" s="25" t="s">
        <v>3625</v>
      </c>
    </row>
    <row r="446" spans="2:65" s="1" customFormat="1" ht="31.5" customHeight="1">
      <c r="B446" s="182"/>
      <c r="C446" s="230" t="s">
        <v>647</v>
      </c>
      <c r="D446" s="230" t="s">
        <v>269</v>
      </c>
      <c r="E446" s="231" t="s">
        <v>3626</v>
      </c>
      <c r="F446" s="232" t="s">
        <v>3627</v>
      </c>
      <c r="G446" s="233" t="s">
        <v>2359</v>
      </c>
      <c r="H446" s="234">
        <v>2</v>
      </c>
      <c r="I446" s="235"/>
      <c r="J446" s="236">
        <f>ROUND(I446*H446,2)</f>
        <v>0</v>
      </c>
      <c r="K446" s="232" t="s">
        <v>5</v>
      </c>
      <c r="L446" s="237"/>
      <c r="M446" s="238" t="s">
        <v>5</v>
      </c>
      <c r="N446" s="239" t="s">
        <v>44</v>
      </c>
      <c r="O446" s="43"/>
      <c r="P446" s="192">
        <f>O446*H446</f>
        <v>0</v>
      </c>
      <c r="Q446" s="192">
        <v>0</v>
      </c>
      <c r="R446" s="192">
        <f>Q446*H446</f>
        <v>0</v>
      </c>
      <c r="S446" s="192">
        <v>0</v>
      </c>
      <c r="T446" s="193">
        <f>S446*H446</f>
        <v>0</v>
      </c>
      <c r="AR446" s="25" t="s">
        <v>395</v>
      </c>
      <c r="AT446" s="25" t="s">
        <v>269</v>
      </c>
      <c r="AU446" s="25" t="s">
        <v>80</v>
      </c>
      <c r="AY446" s="25" t="s">
        <v>187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25" t="s">
        <v>24</v>
      </c>
      <c r="BK446" s="194">
        <f>ROUND(I446*H446,2)</f>
        <v>0</v>
      </c>
      <c r="BL446" s="25" t="s">
        <v>126</v>
      </c>
      <c r="BM446" s="25" t="s">
        <v>3628</v>
      </c>
    </row>
    <row r="447" spans="2:65" s="1" customFormat="1" ht="81">
      <c r="B447" s="42"/>
      <c r="D447" s="196" t="s">
        <v>417</v>
      </c>
      <c r="F447" s="243" t="s">
        <v>3629</v>
      </c>
      <c r="I447" s="244"/>
      <c r="L447" s="42"/>
      <c r="M447" s="245"/>
      <c r="N447" s="43"/>
      <c r="O447" s="43"/>
      <c r="P447" s="43"/>
      <c r="Q447" s="43"/>
      <c r="R447" s="43"/>
      <c r="S447" s="43"/>
      <c r="T447" s="71"/>
      <c r="AT447" s="25" t="s">
        <v>417</v>
      </c>
      <c r="AU447" s="25" t="s">
        <v>80</v>
      </c>
    </row>
    <row r="448" spans="2:65" s="11" customFormat="1" ht="29.85" customHeight="1">
      <c r="B448" s="168"/>
      <c r="D448" s="179" t="s">
        <v>72</v>
      </c>
      <c r="E448" s="180" t="s">
        <v>3630</v>
      </c>
      <c r="F448" s="180" t="s">
        <v>3631</v>
      </c>
      <c r="I448" s="171"/>
      <c r="J448" s="181">
        <f>BK448</f>
        <v>0</v>
      </c>
      <c r="L448" s="168"/>
      <c r="M448" s="173"/>
      <c r="N448" s="174"/>
      <c r="O448" s="174"/>
      <c r="P448" s="175">
        <f>SUM(P449:P509)</f>
        <v>0</v>
      </c>
      <c r="Q448" s="174"/>
      <c r="R448" s="175">
        <f>SUM(R449:R509)</f>
        <v>0</v>
      </c>
      <c r="S448" s="174"/>
      <c r="T448" s="176">
        <f>SUM(T449:T509)</f>
        <v>0</v>
      </c>
      <c r="AR448" s="169" t="s">
        <v>80</v>
      </c>
      <c r="AT448" s="177" t="s">
        <v>72</v>
      </c>
      <c r="AU448" s="177" t="s">
        <v>24</v>
      </c>
      <c r="AY448" s="169" t="s">
        <v>187</v>
      </c>
      <c r="BK448" s="178">
        <f>SUM(BK449:BK509)</f>
        <v>0</v>
      </c>
    </row>
    <row r="449" spans="2:65" s="1" customFormat="1" ht="31.5" customHeight="1">
      <c r="B449" s="182"/>
      <c r="C449" s="183" t="s">
        <v>653</v>
      </c>
      <c r="D449" s="183" t="s">
        <v>189</v>
      </c>
      <c r="E449" s="184" t="s">
        <v>3632</v>
      </c>
      <c r="F449" s="185" t="s">
        <v>3633</v>
      </c>
      <c r="G449" s="186" t="s">
        <v>410</v>
      </c>
      <c r="H449" s="187">
        <v>9</v>
      </c>
      <c r="I449" s="188"/>
      <c r="J449" s="189">
        <f>ROUND(I449*H449,2)</f>
        <v>0</v>
      </c>
      <c r="K449" s="185" t="s">
        <v>193</v>
      </c>
      <c r="L449" s="42"/>
      <c r="M449" s="190" t="s">
        <v>5</v>
      </c>
      <c r="N449" s="191" t="s">
        <v>44</v>
      </c>
      <c r="O449" s="43"/>
      <c r="P449" s="192">
        <f>O449*H449</f>
        <v>0</v>
      </c>
      <c r="Q449" s="192">
        <v>0</v>
      </c>
      <c r="R449" s="192">
        <f>Q449*H449</f>
        <v>0</v>
      </c>
      <c r="S449" s="192">
        <v>0</v>
      </c>
      <c r="T449" s="193">
        <f>S449*H449</f>
        <v>0</v>
      </c>
      <c r="AR449" s="25" t="s">
        <v>126</v>
      </c>
      <c r="AT449" s="25" t="s">
        <v>189</v>
      </c>
      <c r="AU449" s="25" t="s">
        <v>80</v>
      </c>
      <c r="AY449" s="25" t="s">
        <v>187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25" t="s">
        <v>24</v>
      </c>
      <c r="BK449" s="194">
        <f>ROUND(I449*H449,2)</f>
        <v>0</v>
      </c>
      <c r="BL449" s="25" t="s">
        <v>126</v>
      </c>
      <c r="BM449" s="25" t="s">
        <v>3634</v>
      </c>
    </row>
    <row r="450" spans="2:65" s="1" customFormat="1" ht="44.25" customHeight="1">
      <c r="B450" s="182"/>
      <c r="C450" s="230" t="s">
        <v>658</v>
      </c>
      <c r="D450" s="230" t="s">
        <v>269</v>
      </c>
      <c r="E450" s="231" t="s">
        <v>3635</v>
      </c>
      <c r="F450" s="232" t="s">
        <v>3636</v>
      </c>
      <c r="G450" s="233" t="s">
        <v>2359</v>
      </c>
      <c r="H450" s="234">
        <v>9</v>
      </c>
      <c r="I450" s="235"/>
      <c r="J450" s="236">
        <f>ROUND(I450*H450,2)</f>
        <v>0</v>
      </c>
      <c r="K450" s="232" t="s">
        <v>5</v>
      </c>
      <c r="L450" s="237"/>
      <c r="M450" s="238" t="s">
        <v>5</v>
      </c>
      <c r="N450" s="239" t="s">
        <v>44</v>
      </c>
      <c r="O450" s="43"/>
      <c r="P450" s="192">
        <f>O450*H450</f>
        <v>0</v>
      </c>
      <c r="Q450" s="192">
        <v>0</v>
      </c>
      <c r="R450" s="192">
        <f>Q450*H450</f>
        <v>0</v>
      </c>
      <c r="S450" s="192">
        <v>0</v>
      </c>
      <c r="T450" s="193">
        <f>S450*H450</f>
        <v>0</v>
      </c>
      <c r="AR450" s="25" t="s">
        <v>395</v>
      </c>
      <c r="AT450" s="25" t="s">
        <v>269</v>
      </c>
      <c r="AU450" s="25" t="s">
        <v>80</v>
      </c>
      <c r="AY450" s="25" t="s">
        <v>187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25" t="s">
        <v>24</v>
      </c>
      <c r="BK450" s="194">
        <f>ROUND(I450*H450,2)</f>
        <v>0</v>
      </c>
      <c r="BL450" s="25" t="s">
        <v>126</v>
      </c>
      <c r="BM450" s="25" t="s">
        <v>3637</v>
      </c>
    </row>
    <row r="451" spans="2:65" s="12" customFormat="1">
      <c r="B451" s="195"/>
      <c r="D451" s="196" t="s">
        <v>196</v>
      </c>
      <c r="E451" s="197" t="s">
        <v>5</v>
      </c>
      <c r="F451" s="198" t="s">
        <v>3239</v>
      </c>
      <c r="H451" s="199" t="s">
        <v>5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199" t="s">
        <v>196</v>
      </c>
      <c r="AU451" s="199" t="s">
        <v>80</v>
      </c>
      <c r="AV451" s="12" t="s">
        <v>24</v>
      </c>
      <c r="AW451" s="12" t="s">
        <v>37</v>
      </c>
      <c r="AX451" s="12" t="s">
        <v>73</v>
      </c>
      <c r="AY451" s="199" t="s">
        <v>187</v>
      </c>
    </row>
    <row r="452" spans="2:65" s="13" customFormat="1">
      <c r="B452" s="204"/>
      <c r="D452" s="196" t="s">
        <v>196</v>
      </c>
      <c r="E452" s="205" t="s">
        <v>5</v>
      </c>
      <c r="F452" s="206" t="s">
        <v>3638</v>
      </c>
      <c r="H452" s="207">
        <v>2</v>
      </c>
      <c r="I452" s="208"/>
      <c r="L452" s="204"/>
      <c r="M452" s="209"/>
      <c r="N452" s="210"/>
      <c r="O452" s="210"/>
      <c r="P452" s="210"/>
      <c r="Q452" s="210"/>
      <c r="R452" s="210"/>
      <c r="S452" s="210"/>
      <c r="T452" s="211"/>
      <c r="AT452" s="205" t="s">
        <v>196</v>
      </c>
      <c r="AU452" s="205" t="s">
        <v>80</v>
      </c>
      <c r="AV452" s="13" t="s">
        <v>80</v>
      </c>
      <c r="AW452" s="13" t="s">
        <v>37</v>
      </c>
      <c r="AX452" s="13" t="s">
        <v>73</v>
      </c>
      <c r="AY452" s="205" t="s">
        <v>187</v>
      </c>
    </row>
    <row r="453" spans="2:65" s="13" customFormat="1">
      <c r="B453" s="204"/>
      <c r="D453" s="196" t="s">
        <v>196</v>
      </c>
      <c r="E453" s="205" t="s">
        <v>5</v>
      </c>
      <c r="F453" s="206" t="s">
        <v>3538</v>
      </c>
      <c r="H453" s="207">
        <v>3</v>
      </c>
      <c r="I453" s="208"/>
      <c r="L453" s="204"/>
      <c r="M453" s="209"/>
      <c r="N453" s="210"/>
      <c r="O453" s="210"/>
      <c r="P453" s="210"/>
      <c r="Q453" s="210"/>
      <c r="R453" s="210"/>
      <c r="S453" s="210"/>
      <c r="T453" s="211"/>
      <c r="AT453" s="205" t="s">
        <v>196</v>
      </c>
      <c r="AU453" s="205" t="s">
        <v>80</v>
      </c>
      <c r="AV453" s="13" t="s">
        <v>80</v>
      </c>
      <c r="AW453" s="13" t="s">
        <v>37</v>
      </c>
      <c r="AX453" s="13" t="s">
        <v>73</v>
      </c>
      <c r="AY453" s="205" t="s">
        <v>187</v>
      </c>
    </row>
    <row r="454" spans="2:65" s="12" customFormat="1">
      <c r="B454" s="195"/>
      <c r="D454" s="196" t="s">
        <v>196</v>
      </c>
      <c r="E454" s="197" t="s">
        <v>5</v>
      </c>
      <c r="F454" s="198" t="s">
        <v>3240</v>
      </c>
      <c r="H454" s="199" t="s">
        <v>5</v>
      </c>
      <c r="I454" s="200"/>
      <c r="L454" s="195"/>
      <c r="M454" s="201"/>
      <c r="N454" s="202"/>
      <c r="O454" s="202"/>
      <c r="P454" s="202"/>
      <c r="Q454" s="202"/>
      <c r="R454" s="202"/>
      <c r="S454" s="202"/>
      <c r="T454" s="203"/>
      <c r="AT454" s="199" t="s">
        <v>196</v>
      </c>
      <c r="AU454" s="199" t="s">
        <v>80</v>
      </c>
      <c r="AV454" s="12" t="s">
        <v>24</v>
      </c>
      <c r="AW454" s="12" t="s">
        <v>37</v>
      </c>
      <c r="AX454" s="12" t="s">
        <v>73</v>
      </c>
      <c r="AY454" s="199" t="s">
        <v>187</v>
      </c>
    </row>
    <row r="455" spans="2:65" s="13" customFormat="1">
      <c r="B455" s="204"/>
      <c r="D455" s="196" t="s">
        <v>196</v>
      </c>
      <c r="E455" s="205" t="s">
        <v>5</v>
      </c>
      <c r="F455" s="206" t="s">
        <v>3528</v>
      </c>
      <c r="H455" s="207">
        <v>4</v>
      </c>
      <c r="I455" s="208"/>
      <c r="L455" s="204"/>
      <c r="M455" s="209"/>
      <c r="N455" s="210"/>
      <c r="O455" s="210"/>
      <c r="P455" s="210"/>
      <c r="Q455" s="210"/>
      <c r="R455" s="210"/>
      <c r="S455" s="210"/>
      <c r="T455" s="211"/>
      <c r="AT455" s="205" t="s">
        <v>196</v>
      </c>
      <c r="AU455" s="205" t="s">
        <v>80</v>
      </c>
      <c r="AV455" s="13" t="s">
        <v>80</v>
      </c>
      <c r="AW455" s="13" t="s">
        <v>37</v>
      </c>
      <c r="AX455" s="13" t="s">
        <v>73</v>
      </c>
      <c r="AY455" s="205" t="s">
        <v>187</v>
      </c>
    </row>
    <row r="456" spans="2:65" s="15" customFormat="1">
      <c r="B456" s="220"/>
      <c r="D456" s="221" t="s">
        <v>196</v>
      </c>
      <c r="E456" s="222" t="s">
        <v>5</v>
      </c>
      <c r="F456" s="223" t="s">
        <v>203</v>
      </c>
      <c r="H456" s="224">
        <v>9</v>
      </c>
      <c r="I456" s="225"/>
      <c r="L456" s="220"/>
      <c r="M456" s="226"/>
      <c r="N456" s="227"/>
      <c r="O456" s="227"/>
      <c r="P456" s="227"/>
      <c r="Q456" s="227"/>
      <c r="R456" s="227"/>
      <c r="S456" s="227"/>
      <c r="T456" s="228"/>
      <c r="AT456" s="229" t="s">
        <v>196</v>
      </c>
      <c r="AU456" s="229" t="s">
        <v>80</v>
      </c>
      <c r="AV456" s="15" t="s">
        <v>194</v>
      </c>
      <c r="AW456" s="15" t="s">
        <v>37</v>
      </c>
      <c r="AX456" s="15" t="s">
        <v>24</v>
      </c>
      <c r="AY456" s="229" t="s">
        <v>187</v>
      </c>
    </row>
    <row r="457" spans="2:65" s="1" customFormat="1" ht="31.5" customHeight="1">
      <c r="B457" s="182"/>
      <c r="C457" s="183" t="s">
        <v>663</v>
      </c>
      <c r="D457" s="183" t="s">
        <v>189</v>
      </c>
      <c r="E457" s="184" t="s">
        <v>3639</v>
      </c>
      <c r="F457" s="185" t="s">
        <v>3640</v>
      </c>
      <c r="G457" s="186" t="s">
        <v>410</v>
      </c>
      <c r="H457" s="187">
        <v>42</v>
      </c>
      <c r="I457" s="188"/>
      <c r="J457" s="189">
        <f>ROUND(I457*H457,2)</f>
        <v>0</v>
      </c>
      <c r="K457" s="185" t="s">
        <v>193</v>
      </c>
      <c r="L457" s="42"/>
      <c r="M457" s="190" t="s">
        <v>5</v>
      </c>
      <c r="N457" s="191" t="s">
        <v>44</v>
      </c>
      <c r="O457" s="43"/>
      <c r="P457" s="192">
        <f>O457*H457</f>
        <v>0</v>
      </c>
      <c r="Q457" s="192">
        <v>0</v>
      </c>
      <c r="R457" s="192">
        <f>Q457*H457</f>
        <v>0</v>
      </c>
      <c r="S457" s="192">
        <v>0</v>
      </c>
      <c r="T457" s="193">
        <f>S457*H457</f>
        <v>0</v>
      </c>
      <c r="AR457" s="25" t="s">
        <v>126</v>
      </c>
      <c r="AT457" s="25" t="s">
        <v>189</v>
      </c>
      <c r="AU457" s="25" t="s">
        <v>80</v>
      </c>
      <c r="AY457" s="25" t="s">
        <v>187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25" t="s">
        <v>24</v>
      </c>
      <c r="BK457" s="194">
        <f>ROUND(I457*H457,2)</f>
        <v>0</v>
      </c>
      <c r="BL457" s="25" t="s">
        <v>126</v>
      </c>
      <c r="BM457" s="25" t="s">
        <v>3641</v>
      </c>
    </row>
    <row r="458" spans="2:65" s="1" customFormat="1" ht="44.25" customHeight="1">
      <c r="B458" s="182"/>
      <c r="C458" s="230" t="s">
        <v>406</v>
      </c>
      <c r="D458" s="230" t="s">
        <v>269</v>
      </c>
      <c r="E458" s="231" t="s">
        <v>3642</v>
      </c>
      <c r="F458" s="232" t="s">
        <v>3643</v>
      </c>
      <c r="G458" s="233" t="s">
        <v>2359</v>
      </c>
      <c r="H458" s="234">
        <v>36</v>
      </c>
      <c r="I458" s="235"/>
      <c r="J458" s="236">
        <f>ROUND(I458*H458,2)</f>
        <v>0</v>
      </c>
      <c r="K458" s="232" t="s">
        <v>5</v>
      </c>
      <c r="L458" s="237"/>
      <c r="M458" s="238" t="s">
        <v>5</v>
      </c>
      <c r="N458" s="239" t="s">
        <v>44</v>
      </c>
      <c r="O458" s="43"/>
      <c r="P458" s="192">
        <f>O458*H458</f>
        <v>0</v>
      </c>
      <c r="Q458" s="192">
        <v>0</v>
      </c>
      <c r="R458" s="192">
        <f>Q458*H458</f>
        <v>0</v>
      </c>
      <c r="S458" s="192">
        <v>0</v>
      </c>
      <c r="T458" s="193">
        <f>S458*H458</f>
        <v>0</v>
      </c>
      <c r="AR458" s="25" t="s">
        <v>395</v>
      </c>
      <c r="AT458" s="25" t="s">
        <v>269</v>
      </c>
      <c r="AU458" s="25" t="s">
        <v>80</v>
      </c>
      <c r="AY458" s="25" t="s">
        <v>187</v>
      </c>
      <c r="BE458" s="194">
        <f>IF(N458="základní",J458,0)</f>
        <v>0</v>
      </c>
      <c r="BF458" s="194">
        <f>IF(N458="snížená",J458,0)</f>
        <v>0</v>
      </c>
      <c r="BG458" s="194">
        <f>IF(N458="zákl. přenesená",J458,0)</f>
        <v>0</v>
      </c>
      <c r="BH458" s="194">
        <f>IF(N458="sníž. přenesená",J458,0)</f>
        <v>0</v>
      </c>
      <c r="BI458" s="194">
        <f>IF(N458="nulová",J458,0)</f>
        <v>0</v>
      </c>
      <c r="BJ458" s="25" t="s">
        <v>24</v>
      </c>
      <c r="BK458" s="194">
        <f>ROUND(I458*H458,2)</f>
        <v>0</v>
      </c>
      <c r="BL458" s="25" t="s">
        <v>126</v>
      </c>
      <c r="BM458" s="25" t="s">
        <v>3644</v>
      </c>
    </row>
    <row r="459" spans="2:65" s="12" customFormat="1">
      <c r="B459" s="195"/>
      <c r="D459" s="196" t="s">
        <v>196</v>
      </c>
      <c r="E459" s="197" t="s">
        <v>5</v>
      </c>
      <c r="F459" s="198" t="s">
        <v>3239</v>
      </c>
      <c r="H459" s="199" t="s">
        <v>5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199" t="s">
        <v>196</v>
      </c>
      <c r="AU459" s="199" t="s">
        <v>80</v>
      </c>
      <c r="AV459" s="12" t="s">
        <v>24</v>
      </c>
      <c r="AW459" s="12" t="s">
        <v>37</v>
      </c>
      <c r="AX459" s="12" t="s">
        <v>73</v>
      </c>
      <c r="AY459" s="199" t="s">
        <v>187</v>
      </c>
    </row>
    <row r="460" spans="2:65" s="13" customFormat="1">
      <c r="B460" s="204"/>
      <c r="D460" s="196" t="s">
        <v>196</v>
      </c>
      <c r="E460" s="205" t="s">
        <v>5</v>
      </c>
      <c r="F460" s="206" t="s">
        <v>3645</v>
      </c>
      <c r="H460" s="207">
        <v>16</v>
      </c>
      <c r="I460" s="208"/>
      <c r="L460" s="204"/>
      <c r="M460" s="209"/>
      <c r="N460" s="210"/>
      <c r="O460" s="210"/>
      <c r="P460" s="210"/>
      <c r="Q460" s="210"/>
      <c r="R460" s="210"/>
      <c r="S460" s="210"/>
      <c r="T460" s="211"/>
      <c r="AT460" s="205" t="s">
        <v>196</v>
      </c>
      <c r="AU460" s="205" t="s">
        <v>80</v>
      </c>
      <c r="AV460" s="13" t="s">
        <v>80</v>
      </c>
      <c r="AW460" s="13" t="s">
        <v>37</v>
      </c>
      <c r="AX460" s="13" t="s">
        <v>73</v>
      </c>
      <c r="AY460" s="205" t="s">
        <v>187</v>
      </c>
    </row>
    <row r="461" spans="2:65" s="12" customFormat="1">
      <c r="B461" s="195"/>
      <c r="D461" s="196" t="s">
        <v>196</v>
      </c>
      <c r="E461" s="197" t="s">
        <v>5</v>
      </c>
      <c r="F461" s="198" t="s">
        <v>3240</v>
      </c>
      <c r="H461" s="199" t="s">
        <v>5</v>
      </c>
      <c r="I461" s="200"/>
      <c r="L461" s="195"/>
      <c r="M461" s="201"/>
      <c r="N461" s="202"/>
      <c r="O461" s="202"/>
      <c r="P461" s="202"/>
      <c r="Q461" s="202"/>
      <c r="R461" s="202"/>
      <c r="S461" s="202"/>
      <c r="T461" s="203"/>
      <c r="AT461" s="199" t="s">
        <v>196</v>
      </c>
      <c r="AU461" s="199" t="s">
        <v>80</v>
      </c>
      <c r="AV461" s="12" t="s">
        <v>24</v>
      </c>
      <c r="AW461" s="12" t="s">
        <v>37</v>
      </c>
      <c r="AX461" s="12" t="s">
        <v>73</v>
      </c>
      <c r="AY461" s="199" t="s">
        <v>187</v>
      </c>
    </row>
    <row r="462" spans="2:65" s="13" customFormat="1">
      <c r="B462" s="204"/>
      <c r="D462" s="196" t="s">
        <v>196</v>
      </c>
      <c r="E462" s="205" t="s">
        <v>5</v>
      </c>
      <c r="F462" s="206" t="s">
        <v>3646</v>
      </c>
      <c r="H462" s="207">
        <v>20</v>
      </c>
      <c r="I462" s="208"/>
      <c r="L462" s="204"/>
      <c r="M462" s="209"/>
      <c r="N462" s="210"/>
      <c r="O462" s="210"/>
      <c r="P462" s="210"/>
      <c r="Q462" s="210"/>
      <c r="R462" s="210"/>
      <c r="S462" s="210"/>
      <c r="T462" s="211"/>
      <c r="AT462" s="205" t="s">
        <v>196</v>
      </c>
      <c r="AU462" s="205" t="s">
        <v>80</v>
      </c>
      <c r="AV462" s="13" t="s">
        <v>80</v>
      </c>
      <c r="AW462" s="13" t="s">
        <v>37</v>
      </c>
      <c r="AX462" s="13" t="s">
        <v>73</v>
      </c>
      <c r="AY462" s="205" t="s">
        <v>187</v>
      </c>
    </row>
    <row r="463" spans="2:65" s="15" customFormat="1">
      <c r="B463" s="220"/>
      <c r="D463" s="221" t="s">
        <v>196</v>
      </c>
      <c r="E463" s="222" t="s">
        <v>5</v>
      </c>
      <c r="F463" s="223" t="s">
        <v>203</v>
      </c>
      <c r="H463" s="224">
        <v>36</v>
      </c>
      <c r="I463" s="225"/>
      <c r="L463" s="220"/>
      <c r="M463" s="226"/>
      <c r="N463" s="227"/>
      <c r="O463" s="227"/>
      <c r="P463" s="227"/>
      <c r="Q463" s="227"/>
      <c r="R463" s="227"/>
      <c r="S463" s="227"/>
      <c r="T463" s="228"/>
      <c r="AT463" s="229" t="s">
        <v>196</v>
      </c>
      <c r="AU463" s="229" t="s">
        <v>80</v>
      </c>
      <c r="AV463" s="15" t="s">
        <v>194</v>
      </c>
      <c r="AW463" s="15" t="s">
        <v>37</v>
      </c>
      <c r="AX463" s="15" t="s">
        <v>24</v>
      </c>
      <c r="AY463" s="229" t="s">
        <v>187</v>
      </c>
    </row>
    <row r="464" spans="2:65" s="1" customFormat="1" ht="44.25" customHeight="1">
      <c r="B464" s="182"/>
      <c r="C464" s="230" t="s">
        <v>672</v>
      </c>
      <c r="D464" s="230" t="s">
        <v>269</v>
      </c>
      <c r="E464" s="231" t="s">
        <v>3647</v>
      </c>
      <c r="F464" s="232" t="s">
        <v>3648</v>
      </c>
      <c r="G464" s="233" t="s">
        <v>2359</v>
      </c>
      <c r="H464" s="234">
        <v>6</v>
      </c>
      <c r="I464" s="235"/>
      <c r="J464" s="236">
        <f>ROUND(I464*H464,2)</f>
        <v>0</v>
      </c>
      <c r="K464" s="232" t="s">
        <v>5</v>
      </c>
      <c r="L464" s="237"/>
      <c r="M464" s="238" t="s">
        <v>5</v>
      </c>
      <c r="N464" s="239" t="s">
        <v>44</v>
      </c>
      <c r="O464" s="43"/>
      <c r="P464" s="192">
        <f>O464*H464</f>
        <v>0</v>
      </c>
      <c r="Q464" s="192">
        <v>0</v>
      </c>
      <c r="R464" s="192">
        <f>Q464*H464</f>
        <v>0</v>
      </c>
      <c r="S464" s="192">
        <v>0</v>
      </c>
      <c r="T464" s="193">
        <f>S464*H464</f>
        <v>0</v>
      </c>
      <c r="AR464" s="25" t="s">
        <v>395</v>
      </c>
      <c r="AT464" s="25" t="s">
        <v>269</v>
      </c>
      <c r="AU464" s="25" t="s">
        <v>80</v>
      </c>
      <c r="AY464" s="25" t="s">
        <v>187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25" t="s">
        <v>24</v>
      </c>
      <c r="BK464" s="194">
        <f>ROUND(I464*H464,2)</f>
        <v>0</v>
      </c>
      <c r="BL464" s="25" t="s">
        <v>126</v>
      </c>
      <c r="BM464" s="25" t="s">
        <v>3649</v>
      </c>
    </row>
    <row r="465" spans="2:65" s="12" customFormat="1">
      <c r="B465" s="195"/>
      <c r="D465" s="196" t="s">
        <v>196</v>
      </c>
      <c r="E465" s="197" t="s">
        <v>5</v>
      </c>
      <c r="F465" s="198" t="s">
        <v>3239</v>
      </c>
      <c r="H465" s="199" t="s">
        <v>5</v>
      </c>
      <c r="I465" s="200"/>
      <c r="L465" s="195"/>
      <c r="M465" s="201"/>
      <c r="N465" s="202"/>
      <c r="O465" s="202"/>
      <c r="P465" s="202"/>
      <c r="Q465" s="202"/>
      <c r="R465" s="202"/>
      <c r="S465" s="202"/>
      <c r="T465" s="203"/>
      <c r="AT465" s="199" t="s">
        <v>196</v>
      </c>
      <c r="AU465" s="199" t="s">
        <v>80</v>
      </c>
      <c r="AV465" s="12" t="s">
        <v>24</v>
      </c>
      <c r="AW465" s="12" t="s">
        <v>37</v>
      </c>
      <c r="AX465" s="12" t="s">
        <v>73</v>
      </c>
      <c r="AY465" s="199" t="s">
        <v>187</v>
      </c>
    </row>
    <row r="466" spans="2:65" s="13" customFormat="1">
      <c r="B466" s="204"/>
      <c r="D466" s="196" t="s">
        <v>196</v>
      </c>
      <c r="E466" s="205" t="s">
        <v>5</v>
      </c>
      <c r="F466" s="206" t="s">
        <v>3650</v>
      </c>
      <c r="H466" s="207">
        <v>3</v>
      </c>
      <c r="I466" s="208"/>
      <c r="L466" s="204"/>
      <c r="M466" s="209"/>
      <c r="N466" s="210"/>
      <c r="O466" s="210"/>
      <c r="P466" s="210"/>
      <c r="Q466" s="210"/>
      <c r="R466" s="210"/>
      <c r="S466" s="210"/>
      <c r="T466" s="211"/>
      <c r="AT466" s="205" t="s">
        <v>196</v>
      </c>
      <c r="AU466" s="205" t="s">
        <v>80</v>
      </c>
      <c r="AV466" s="13" t="s">
        <v>80</v>
      </c>
      <c r="AW466" s="13" t="s">
        <v>37</v>
      </c>
      <c r="AX466" s="13" t="s">
        <v>73</v>
      </c>
      <c r="AY466" s="205" t="s">
        <v>187</v>
      </c>
    </row>
    <row r="467" spans="2:65" s="12" customFormat="1">
      <c r="B467" s="195"/>
      <c r="D467" s="196" t="s">
        <v>196</v>
      </c>
      <c r="E467" s="197" t="s">
        <v>5</v>
      </c>
      <c r="F467" s="198" t="s">
        <v>3240</v>
      </c>
      <c r="H467" s="199" t="s">
        <v>5</v>
      </c>
      <c r="I467" s="200"/>
      <c r="L467" s="195"/>
      <c r="M467" s="201"/>
      <c r="N467" s="202"/>
      <c r="O467" s="202"/>
      <c r="P467" s="202"/>
      <c r="Q467" s="202"/>
      <c r="R467" s="202"/>
      <c r="S467" s="202"/>
      <c r="T467" s="203"/>
      <c r="AT467" s="199" t="s">
        <v>196</v>
      </c>
      <c r="AU467" s="199" t="s">
        <v>80</v>
      </c>
      <c r="AV467" s="12" t="s">
        <v>24</v>
      </c>
      <c r="AW467" s="12" t="s">
        <v>37</v>
      </c>
      <c r="AX467" s="12" t="s">
        <v>73</v>
      </c>
      <c r="AY467" s="199" t="s">
        <v>187</v>
      </c>
    </row>
    <row r="468" spans="2:65" s="13" customFormat="1">
      <c r="B468" s="204"/>
      <c r="D468" s="196" t="s">
        <v>196</v>
      </c>
      <c r="E468" s="205" t="s">
        <v>5</v>
      </c>
      <c r="F468" s="206" t="s">
        <v>3651</v>
      </c>
      <c r="H468" s="207">
        <v>3</v>
      </c>
      <c r="I468" s="208"/>
      <c r="L468" s="204"/>
      <c r="M468" s="209"/>
      <c r="N468" s="210"/>
      <c r="O468" s="210"/>
      <c r="P468" s="210"/>
      <c r="Q468" s="210"/>
      <c r="R468" s="210"/>
      <c r="S468" s="210"/>
      <c r="T468" s="211"/>
      <c r="AT468" s="205" t="s">
        <v>196</v>
      </c>
      <c r="AU468" s="205" t="s">
        <v>80</v>
      </c>
      <c r="AV468" s="13" t="s">
        <v>80</v>
      </c>
      <c r="AW468" s="13" t="s">
        <v>37</v>
      </c>
      <c r="AX468" s="13" t="s">
        <v>73</v>
      </c>
      <c r="AY468" s="205" t="s">
        <v>187</v>
      </c>
    </row>
    <row r="469" spans="2:65" s="15" customFormat="1">
      <c r="B469" s="220"/>
      <c r="D469" s="221" t="s">
        <v>196</v>
      </c>
      <c r="E469" s="222" t="s">
        <v>5</v>
      </c>
      <c r="F469" s="223" t="s">
        <v>203</v>
      </c>
      <c r="H469" s="224">
        <v>6</v>
      </c>
      <c r="I469" s="225"/>
      <c r="L469" s="220"/>
      <c r="M469" s="226"/>
      <c r="N469" s="227"/>
      <c r="O469" s="227"/>
      <c r="P469" s="227"/>
      <c r="Q469" s="227"/>
      <c r="R469" s="227"/>
      <c r="S469" s="227"/>
      <c r="T469" s="228"/>
      <c r="AT469" s="229" t="s">
        <v>196</v>
      </c>
      <c r="AU469" s="229" t="s">
        <v>80</v>
      </c>
      <c r="AV469" s="15" t="s">
        <v>194</v>
      </c>
      <c r="AW469" s="15" t="s">
        <v>37</v>
      </c>
      <c r="AX469" s="15" t="s">
        <v>24</v>
      </c>
      <c r="AY469" s="229" t="s">
        <v>187</v>
      </c>
    </row>
    <row r="470" spans="2:65" s="1" customFormat="1" ht="31.5" customHeight="1">
      <c r="B470" s="182"/>
      <c r="C470" s="183" t="s">
        <v>678</v>
      </c>
      <c r="D470" s="183" t="s">
        <v>189</v>
      </c>
      <c r="E470" s="184" t="s">
        <v>3652</v>
      </c>
      <c r="F470" s="185" t="s">
        <v>3653</v>
      </c>
      <c r="G470" s="186" t="s">
        <v>410</v>
      </c>
      <c r="H470" s="187">
        <v>7</v>
      </c>
      <c r="I470" s="188"/>
      <c r="J470" s="189">
        <f>ROUND(I470*H470,2)</f>
        <v>0</v>
      </c>
      <c r="K470" s="185" t="s">
        <v>193</v>
      </c>
      <c r="L470" s="42"/>
      <c r="M470" s="190" t="s">
        <v>5</v>
      </c>
      <c r="N470" s="191" t="s">
        <v>44</v>
      </c>
      <c r="O470" s="43"/>
      <c r="P470" s="192">
        <f>O470*H470</f>
        <v>0</v>
      </c>
      <c r="Q470" s="192">
        <v>0</v>
      </c>
      <c r="R470" s="192">
        <f>Q470*H470</f>
        <v>0</v>
      </c>
      <c r="S470" s="192">
        <v>0</v>
      </c>
      <c r="T470" s="193">
        <f>S470*H470</f>
        <v>0</v>
      </c>
      <c r="AR470" s="25" t="s">
        <v>126</v>
      </c>
      <c r="AT470" s="25" t="s">
        <v>189</v>
      </c>
      <c r="AU470" s="25" t="s">
        <v>80</v>
      </c>
      <c r="AY470" s="25" t="s">
        <v>187</v>
      </c>
      <c r="BE470" s="194">
        <f>IF(N470="základní",J470,0)</f>
        <v>0</v>
      </c>
      <c r="BF470" s="194">
        <f>IF(N470="snížená",J470,0)</f>
        <v>0</v>
      </c>
      <c r="BG470" s="194">
        <f>IF(N470="zákl. přenesená",J470,0)</f>
        <v>0</v>
      </c>
      <c r="BH470" s="194">
        <f>IF(N470="sníž. přenesená",J470,0)</f>
        <v>0</v>
      </c>
      <c r="BI470" s="194">
        <f>IF(N470="nulová",J470,0)</f>
        <v>0</v>
      </c>
      <c r="BJ470" s="25" t="s">
        <v>24</v>
      </c>
      <c r="BK470" s="194">
        <f>ROUND(I470*H470,2)</f>
        <v>0</v>
      </c>
      <c r="BL470" s="25" t="s">
        <v>126</v>
      </c>
      <c r="BM470" s="25" t="s">
        <v>3654</v>
      </c>
    </row>
    <row r="471" spans="2:65" s="1" customFormat="1" ht="44.25" customHeight="1">
      <c r="B471" s="182"/>
      <c r="C471" s="230" t="s">
        <v>684</v>
      </c>
      <c r="D471" s="230" t="s">
        <v>269</v>
      </c>
      <c r="E471" s="231" t="s">
        <v>3655</v>
      </c>
      <c r="F471" s="232" t="s">
        <v>3656</v>
      </c>
      <c r="G471" s="233" t="s">
        <v>2359</v>
      </c>
      <c r="H471" s="234">
        <v>2</v>
      </c>
      <c r="I471" s="235"/>
      <c r="J471" s="236">
        <f>ROUND(I471*H471,2)</f>
        <v>0</v>
      </c>
      <c r="K471" s="232" t="s">
        <v>5</v>
      </c>
      <c r="L471" s="237"/>
      <c r="M471" s="238" t="s">
        <v>5</v>
      </c>
      <c r="N471" s="239" t="s">
        <v>44</v>
      </c>
      <c r="O471" s="43"/>
      <c r="P471" s="192">
        <f>O471*H471</f>
        <v>0</v>
      </c>
      <c r="Q471" s="192">
        <v>0</v>
      </c>
      <c r="R471" s="192">
        <f>Q471*H471</f>
        <v>0</v>
      </c>
      <c r="S471" s="192">
        <v>0</v>
      </c>
      <c r="T471" s="193">
        <f>S471*H471</f>
        <v>0</v>
      </c>
      <c r="AR471" s="25" t="s">
        <v>395</v>
      </c>
      <c r="AT471" s="25" t="s">
        <v>269</v>
      </c>
      <c r="AU471" s="25" t="s">
        <v>80</v>
      </c>
      <c r="AY471" s="25" t="s">
        <v>187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25" t="s">
        <v>24</v>
      </c>
      <c r="BK471" s="194">
        <f>ROUND(I471*H471,2)</f>
        <v>0</v>
      </c>
      <c r="BL471" s="25" t="s">
        <v>126</v>
      </c>
      <c r="BM471" s="25" t="s">
        <v>3657</v>
      </c>
    </row>
    <row r="472" spans="2:65" s="12" customFormat="1">
      <c r="B472" s="195"/>
      <c r="D472" s="196" t="s">
        <v>196</v>
      </c>
      <c r="E472" s="197" t="s">
        <v>5</v>
      </c>
      <c r="F472" s="198" t="s">
        <v>3239</v>
      </c>
      <c r="H472" s="199" t="s">
        <v>5</v>
      </c>
      <c r="I472" s="200"/>
      <c r="L472" s="195"/>
      <c r="M472" s="201"/>
      <c r="N472" s="202"/>
      <c r="O472" s="202"/>
      <c r="P472" s="202"/>
      <c r="Q472" s="202"/>
      <c r="R472" s="202"/>
      <c r="S472" s="202"/>
      <c r="T472" s="203"/>
      <c r="AT472" s="199" t="s">
        <v>196</v>
      </c>
      <c r="AU472" s="199" t="s">
        <v>80</v>
      </c>
      <c r="AV472" s="12" t="s">
        <v>24</v>
      </c>
      <c r="AW472" s="12" t="s">
        <v>37</v>
      </c>
      <c r="AX472" s="12" t="s">
        <v>73</v>
      </c>
      <c r="AY472" s="199" t="s">
        <v>187</v>
      </c>
    </row>
    <row r="473" spans="2:65" s="13" customFormat="1">
      <c r="B473" s="204"/>
      <c r="D473" s="196" t="s">
        <v>196</v>
      </c>
      <c r="E473" s="205" t="s">
        <v>5</v>
      </c>
      <c r="F473" s="206" t="s">
        <v>3563</v>
      </c>
      <c r="H473" s="207">
        <v>1</v>
      </c>
      <c r="I473" s="208"/>
      <c r="L473" s="204"/>
      <c r="M473" s="209"/>
      <c r="N473" s="210"/>
      <c r="O473" s="210"/>
      <c r="P473" s="210"/>
      <c r="Q473" s="210"/>
      <c r="R473" s="210"/>
      <c r="S473" s="210"/>
      <c r="T473" s="211"/>
      <c r="AT473" s="205" t="s">
        <v>196</v>
      </c>
      <c r="AU473" s="205" t="s">
        <v>80</v>
      </c>
      <c r="AV473" s="13" t="s">
        <v>80</v>
      </c>
      <c r="AW473" s="13" t="s">
        <v>37</v>
      </c>
      <c r="AX473" s="13" t="s">
        <v>73</v>
      </c>
      <c r="AY473" s="205" t="s">
        <v>187</v>
      </c>
    </row>
    <row r="474" spans="2:65" s="13" customFormat="1">
      <c r="B474" s="204"/>
      <c r="D474" s="196" t="s">
        <v>196</v>
      </c>
      <c r="E474" s="205" t="s">
        <v>5</v>
      </c>
      <c r="F474" s="206" t="s">
        <v>3658</v>
      </c>
      <c r="H474" s="207">
        <v>1</v>
      </c>
      <c r="I474" s="208"/>
      <c r="L474" s="204"/>
      <c r="M474" s="209"/>
      <c r="N474" s="210"/>
      <c r="O474" s="210"/>
      <c r="P474" s="210"/>
      <c r="Q474" s="210"/>
      <c r="R474" s="210"/>
      <c r="S474" s="210"/>
      <c r="T474" s="211"/>
      <c r="AT474" s="205" t="s">
        <v>196</v>
      </c>
      <c r="AU474" s="205" t="s">
        <v>80</v>
      </c>
      <c r="AV474" s="13" t="s">
        <v>80</v>
      </c>
      <c r="AW474" s="13" t="s">
        <v>37</v>
      </c>
      <c r="AX474" s="13" t="s">
        <v>73</v>
      </c>
      <c r="AY474" s="205" t="s">
        <v>187</v>
      </c>
    </row>
    <row r="475" spans="2:65" s="15" customFormat="1">
      <c r="B475" s="220"/>
      <c r="D475" s="221" t="s">
        <v>196</v>
      </c>
      <c r="E475" s="222" t="s">
        <v>5</v>
      </c>
      <c r="F475" s="223" t="s">
        <v>203</v>
      </c>
      <c r="H475" s="224">
        <v>2</v>
      </c>
      <c r="I475" s="225"/>
      <c r="L475" s="220"/>
      <c r="M475" s="226"/>
      <c r="N475" s="227"/>
      <c r="O475" s="227"/>
      <c r="P475" s="227"/>
      <c r="Q475" s="227"/>
      <c r="R475" s="227"/>
      <c r="S475" s="227"/>
      <c r="T475" s="228"/>
      <c r="AT475" s="229" t="s">
        <v>196</v>
      </c>
      <c r="AU475" s="229" t="s">
        <v>80</v>
      </c>
      <c r="AV475" s="15" t="s">
        <v>194</v>
      </c>
      <c r="AW475" s="15" t="s">
        <v>37</v>
      </c>
      <c r="AX475" s="15" t="s">
        <v>24</v>
      </c>
      <c r="AY475" s="229" t="s">
        <v>187</v>
      </c>
    </row>
    <row r="476" spans="2:65" s="1" customFormat="1" ht="31.5" customHeight="1">
      <c r="B476" s="182"/>
      <c r="C476" s="230" t="s">
        <v>689</v>
      </c>
      <c r="D476" s="230" t="s">
        <v>269</v>
      </c>
      <c r="E476" s="231" t="s">
        <v>3659</v>
      </c>
      <c r="F476" s="232" t="s">
        <v>3660</v>
      </c>
      <c r="G476" s="233" t="s">
        <v>2359</v>
      </c>
      <c r="H476" s="234">
        <v>5</v>
      </c>
      <c r="I476" s="235"/>
      <c r="J476" s="236">
        <f>ROUND(I476*H476,2)</f>
        <v>0</v>
      </c>
      <c r="K476" s="232" t="s">
        <v>5</v>
      </c>
      <c r="L476" s="237"/>
      <c r="M476" s="238" t="s">
        <v>5</v>
      </c>
      <c r="N476" s="239" t="s">
        <v>44</v>
      </c>
      <c r="O476" s="43"/>
      <c r="P476" s="192">
        <f>O476*H476</f>
        <v>0</v>
      </c>
      <c r="Q476" s="192">
        <v>0</v>
      </c>
      <c r="R476" s="192">
        <f>Q476*H476</f>
        <v>0</v>
      </c>
      <c r="S476" s="192">
        <v>0</v>
      </c>
      <c r="T476" s="193">
        <f>S476*H476</f>
        <v>0</v>
      </c>
      <c r="AR476" s="25" t="s">
        <v>395</v>
      </c>
      <c r="AT476" s="25" t="s">
        <v>269</v>
      </c>
      <c r="AU476" s="25" t="s">
        <v>80</v>
      </c>
      <c r="AY476" s="25" t="s">
        <v>187</v>
      </c>
      <c r="BE476" s="194">
        <f>IF(N476="základní",J476,0)</f>
        <v>0</v>
      </c>
      <c r="BF476" s="194">
        <f>IF(N476="snížená",J476,0)</f>
        <v>0</v>
      </c>
      <c r="BG476" s="194">
        <f>IF(N476="zákl. přenesená",J476,0)</f>
        <v>0</v>
      </c>
      <c r="BH476" s="194">
        <f>IF(N476="sníž. přenesená",J476,0)</f>
        <v>0</v>
      </c>
      <c r="BI476" s="194">
        <f>IF(N476="nulová",J476,0)</f>
        <v>0</v>
      </c>
      <c r="BJ476" s="25" t="s">
        <v>24</v>
      </c>
      <c r="BK476" s="194">
        <f>ROUND(I476*H476,2)</f>
        <v>0</v>
      </c>
      <c r="BL476" s="25" t="s">
        <v>126</v>
      </c>
      <c r="BM476" s="25" t="s">
        <v>3661</v>
      </c>
    </row>
    <row r="477" spans="2:65" s="12" customFormat="1">
      <c r="B477" s="195"/>
      <c r="D477" s="196" t="s">
        <v>196</v>
      </c>
      <c r="E477" s="197" t="s">
        <v>5</v>
      </c>
      <c r="F477" s="198" t="s">
        <v>3239</v>
      </c>
      <c r="H477" s="199" t="s">
        <v>5</v>
      </c>
      <c r="I477" s="200"/>
      <c r="L477" s="195"/>
      <c r="M477" s="201"/>
      <c r="N477" s="202"/>
      <c r="O477" s="202"/>
      <c r="P477" s="202"/>
      <c r="Q477" s="202"/>
      <c r="R477" s="202"/>
      <c r="S477" s="202"/>
      <c r="T477" s="203"/>
      <c r="AT477" s="199" t="s">
        <v>196</v>
      </c>
      <c r="AU477" s="199" t="s">
        <v>80</v>
      </c>
      <c r="AV477" s="12" t="s">
        <v>24</v>
      </c>
      <c r="AW477" s="12" t="s">
        <v>37</v>
      </c>
      <c r="AX477" s="12" t="s">
        <v>73</v>
      </c>
      <c r="AY477" s="199" t="s">
        <v>187</v>
      </c>
    </row>
    <row r="478" spans="2:65" s="13" customFormat="1">
      <c r="B478" s="204"/>
      <c r="D478" s="196" t="s">
        <v>196</v>
      </c>
      <c r="E478" s="205" t="s">
        <v>5</v>
      </c>
      <c r="F478" s="206" t="s">
        <v>3563</v>
      </c>
      <c r="H478" s="207">
        <v>1</v>
      </c>
      <c r="I478" s="208"/>
      <c r="L478" s="204"/>
      <c r="M478" s="209"/>
      <c r="N478" s="210"/>
      <c r="O478" s="210"/>
      <c r="P478" s="210"/>
      <c r="Q478" s="210"/>
      <c r="R478" s="210"/>
      <c r="S478" s="210"/>
      <c r="T478" s="211"/>
      <c r="AT478" s="205" t="s">
        <v>196</v>
      </c>
      <c r="AU478" s="205" t="s">
        <v>80</v>
      </c>
      <c r="AV478" s="13" t="s">
        <v>80</v>
      </c>
      <c r="AW478" s="13" t="s">
        <v>37</v>
      </c>
      <c r="AX478" s="13" t="s">
        <v>73</v>
      </c>
      <c r="AY478" s="205" t="s">
        <v>187</v>
      </c>
    </row>
    <row r="479" spans="2:65" s="13" customFormat="1">
      <c r="B479" s="204"/>
      <c r="D479" s="196" t="s">
        <v>196</v>
      </c>
      <c r="E479" s="205" t="s">
        <v>5</v>
      </c>
      <c r="F479" s="206" t="s">
        <v>3615</v>
      </c>
      <c r="H479" s="207">
        <v>2</v>
      </c>
      <c r="I479" s="208"/>
      <c r="L479" s="204"/>
      <c r="M479" s="209"/>
      <c r="N479" s="210"/>
      <c r="O479" s="210"/>
      <c r="P479" s="210"/>
      <c r="Q479" s="210"/>
      <c r="R479" s="210"/>
      <c r="S479" s="210"/>
      <c r="T479" s="211"/>
      <c r="AT479" s="205" t="s">
        <v>196</v>
      </c>
      <c r="AU479" s="205" t="s">
        <v>80</v>
      </c>
      <c r="AV479" s="13" t="s">
        <v>80</v>
      </c>
      <c r="AW479" s="13" t="s">
        <v>37</v>
      </c>
      <c r="AX479" s="13" t="s">
        <v>73</v>
      </c>
      <c r="AY479" s="205" t="s">
        <v>187</v>
      </c>
    </row>
    <row r="480" spans="2:65" s="12" customFormat="1">
      <c r="B480" s="195"/>
      <c r="D480" s="196" t="s">
        <v>196</v>
      </c>
      <c r="E480" s="197" t="s">
        <v>5</v>
      </c>
      <c r="F480" s="198" t="s">
        <v>3240</v>
      </c>
      <c r="H480" s="199" t="s">
        <v>5</v>
      </c>
      <c r="I480" s="200"/>
      <c r="L480" s="195"/>
      <c r="M480" s="201"/>
      <c r="N480" s="202"/>
      <c r="O480" s="202"/>
      <c r="P480" s="202"/>
      <c r="Q480" s="202"/>
      <c r="R480" s="202"/>
      <c r="S480" s="202"/>
      <c r="T480" s="203"/>
      <c r="AT480" s="199" t="s">
        <v>196</v>
      </c>
      <c r="AU480" s="199" t="s">
        <v>80</v>
      </c>
      <c r="AV480" s="12" t="s">
        <v>24</v>
      </c>
      <c r="AW480" s="12" t="s">
        <v>37</v>
      </c>
      <c r="AX480" s="12" t="s">
        <v>73</v>
      </c>
      <c r="AY480" s="199" t="s">
        <v>187</v>
      </c>
    </row>
    <row r="481" spans="2:65" s="13" customFormat="1">
      <c r="B481" s="204"/>
      <c r="D481" s="196" t="s">
        <v>196</v>
      </c>
      <c r="E481" s="205" t="s">
        <v>5</v>
      </c>
      <c r="F481" s="206" t="s">
        <v>3662</v>
      </c>
      <c r="H481" s="207">
        <v>2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196</v>
      </c>
      <c r="AU481" s="205" t="s">
        <v>80</v>
      </c>
      <c r="AV481" s="13" t="s">
        <v>80</v>
      </c>
      <c r="AW481" s="13" t="s">
        <v>37</v>
      </c>
      <c r="AX481" s="13" t="s">
        <v>73</v>
      </c>
      <c r="AY481" s="205" t="s">
        <v>187</v>
      </c>
    </row>
    <row r="482" spans="2:65" s="15" customFormat="1">
      <c r="B482" s="220"/>
      <c r="D482" s="221" t="s">
        <v>196</v>
      </c>
      <c r="E482" s="222" t="s">
        <v>5</v>
      </c>
      <c r="F482" s="223" t="s">
        <v>203</v>
      </c>
      <c r="H482" s="224">
        <v>5</v>
      </c>
      <c r="I482" s="225"/>
      <c r="L482" s="220"/>
      <c r="M482" s="226"/>
      <c r="N482" s="227"/>
      <c r="O482" s="227"/>
      <c r="P482" s="227"/>
      <c r="Q482" s="227"/>
      <c r="R482" s="227"/>
      <c r="S482" s="227"/>
      <c r="T482" s="228"/>
      <c r="AT482" s="229" t="s">
        <v>196</v>
      </c>
      <c r="AU482" s="229" t="s">
        <v>80</v>
      </c>
      <c r="AV482" s="15" t="s">
        <v>194</v>
      </c>
      <c r="AW482" s="15" t="s">
        <v>37</v>
      </c>
      <c r="AX482" s="15" t="s">
        <v>24</v>
      </c>
      <c r="AY482" s="229" t="s">
        <v>187</v>
      </c>
    </row>
    <row r="483" spans="2:65" s="1" customFormat="1" ht="31.5" customHeight="1">
      <c r="B483" s="182"/>
      <c r="C483" s="183" t="s">
        <v>702</v>
      </c>
      <c r="D483" s="183" t="s">
        <v>189</v>
      </c>
      <c r="E483" s="184" t="s">
        <v>3663</v>
      </c>
      <c r="F483" s="185" t="s">
        <v>3664</v>
      </c>
      <c r="G483" s="186" t="s">
        <v>410</v>
      </c>
      <c r="H483" s="187">
        <v>17</v>
      </c>
      <c r="I483" s="188"/>
      <c r="J483" s="189">
        <f>ROUND(I483*H483,2)</f>
        <v>0</v>
      </c>
      <c r="K483" s="185" t="s">
        <v>193</v>
      </c>
      <c r="L483" s="42"/>
      <c r="M483" s="190" t="s">
        <v>5</v>
      </c>
      <c r="N483" s="191" t="s">
        <v>44</v>
      </c>
      <c r="O483" s="43"/>
      <c r="P483" s="192">
        <f>O483*H483</f>
        <v>0</v>
      </c>
      <c r="Q483" s="192">
        <v>0</v>
      </c>
      <c r="R483" s="192">
        <f>Q483*H483</f>
        <v>0</v>
      </c>
      <c r="S483" s="192">
        <v>0</v>
      </c>
      <c r="T483" s="193">
        <f>S483*H483</f>
        <v>0</v>
      </c>
      <c r="AR483" s="25" t="s">
        <v>126</v>
      </c>
      <c r="AT483" s="25" t="s">
        <v>189</v>
      </c>
      <c r="AU483" s="25" t="s">
        <v>80</v>
      </c>
      <c r="AY483" s="25" t="s">
        <v>187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25" t="s">
        <v>24</v>
      </c>
      <c r="BK483" s="194">
        <f>ROUND(I483*H483,2)</f>
        <v>0</v>
      </c>
      <c r="BL483" s="25" t="s">
        <v>126</v>
      </c>
      <c r="BM483" s="25" t="s">
        <v>3665</v>
      </c>
    </row>
    <row r="484" spans="2:65" s="1" customFormat="1" ht="31.5" customHeight="1">
      <c r="B484" s="182"/>
      <c r="C484" s="230" t="s">
        <v>716</v>
      </c>
      <c r="D484" s="230" t="s">
        <v>269</v>
      </c>
      <c r="E484" s="231" t="s">
        <v>3666</v>
      </c>
      <c r="F484" s="232" t="s">
        <v>3667</v>
      </c>
      <c r="G484" s="233" t="s">
        <v>2359</v>
      </c>
      <c r="H484" s="234">
        <v>17</v>
      </c>
      <c r="I484" s="235"/>
      <c r="J484" s="236">
        <f>ROUND(I484*H484,2)</f>
        <v>0</v>
      </c>
      <c r="K484" s="232" t="s">
        <v>5</v>
      </c>
      <c r="L484" s="237"/>
      <c r="M484" s="238" t="s">
        <v>5</v>
      </c>
      <c r="N484" s="239" t="s">
        <v>44</v>
      </c>
      <c r="O484" s="43"/>
      <c r="P484" s="192">
        <f>O484*H484</f>
        <v>0</v>
      </c>
      <c r="Q484" s="192">
        <v>0</v>
      </c>
      <c r="R484" s="192">
        <f>Q484*H484</f>
        <v>0</v>
      </c>
      <c r="S484" s="192">
        <v>0</v>
      </c>
      <c r="T484" s="193">
        <f>S484*H484</f>
        <v>0</v>
      </c>
      <c r="AR484" s="25" t="s">
        <v>395</v>
      </c>
      <c r="AT484" s="25" t="s">
        <v>269</v>
      </c>
      <c r="AU484" s="25" t="s">
        <v>80</v>
      </c>
      <c r="AY484" s="25" t="s">
        <v>187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25" t="s">
        <v>24</v>
      </c>
      <c r="BK484" s="194">
        <f>ROUND(I484*H484,2)</f>
        <v>0</v>
      </c>
      <c r="BL484" s="25" t="s">
        <v>126</v>
      </c>
      <c r="BM484" s="25" t="s">
        <v>3668</v>
      </c>
    </row>
    <row r="485" spans="2:65" s="12" customFormat="1">
      <c r="B485" s="195"/>
      <c r="D485" s="196" t="s">
        <v>196</v>
      </c>
      <c r="E485" s="197" t="s">
        <v>5</v>
      </c>
      <c r="F485" s="198" t="s">
        <v>3239</v>
      </c>
      <c r="H485" s="199" t="s">
        <v>5</v>
      </c>
      <c r="I485" s="200"/>
      <c r="L485" s="195"/>
      <c r="M485" s="201"/>
      <c r="N485" s="202"/>
      <c r="O485" s="202"/>
      <c r="P485" s="202"/>
      <c r="Q485" s="202"/>
      <c r="R485" s="202"/>
      <c r="S485" s="202"/>
      <c r="T485" s="203"/>
      <c r="AT485" s="199" t="s">
        <v>196</v>
      </c>
      <c r="AU485" s="199" t="s">
        <v>80</v>
      </c>
      <c r="AV485" s="12" t="s">
        <v>24</v>
      </c>
      <c r="AW485" s="12" t="s">
        <v>37</v>
      </c>
      <c r="AX485" s="12" t="s">
        <v>73</v>
      </c>
      <c r="AY485" s="199" t="s">
        <v>187</v>
      </c>
    </row>
    <row r="486" spans="2:65" s="13" customFormat="1">
      <c r="B486" s="204"/>
      <c r="D486" s="196" t="s">
        <v>196</v>
      </c>
      <c r="E486" s="205" t="s">
        <v>5</v>
      </c>
      <c r="F486" s="206" t="s">
        <v>3669</v>
      </c>
      <c r="H486" s="207">
        <v>4</v>
      </c>
      <c r="I486" s="208"/>
      <c r="L486" s="204"/>
      <c r="M486" s="209"/>
      <c r="N486" s="210"/>
      <c r="O486" s="210"/>
      <c r="P486" s="210"/>
      <c r="Q486" s="210"/>
      <c r="R486" s="210"/>
      <c r="S486" s="210"/>
      <c r="T486" s="211"/>
      <c r="AT486" s="205" t="s">
        <v>196</v>
      </c>
      <c r="AU486" s="205" t="s">
        <v>80</v>
      </c>
      <c r="AV486" s="13" t="s">
        <v>80</v>
      </c>
      <c r="AW486" s="13" t="s">
        <v>37</v>
      </c>
      <c r="AX486" s="13" t="s">
        <v>73</v>
      </c>
      <c r="AY486" s="205" t="s">
        <v>187</v>
      </c>
    </row>
    <row r="487" spans="2:65" s="13" customFormat="1">
      <c r="B487" s="204"/>
      <c r="D487" s="196" t="s">
        <v>196</v>
      </c>
      <c r="E487" s="205" t="s">
        <v>5</v>
      </c>
      <c r="F487" s="206" t="s">
        <v>3598</v>
      </c>
      <c r="H487" s="207">
        <v>2</v>
      </c>
      <c r="I487" s="208"/>
      <c r="L487" s="204"/>
      <c r="M487" s="209"/>
      <c r="N487" s="210"/>
      <c r="O487" s="210"/>
      <c r="P487" s="210"/>
      <c r="Q487" s="210"/>
      <c r="R487" s="210"/>
      <c r="S487" s="210"/>
      <c r="T487" s="211"/>
      <c r="AT487" s="205" t="s">
        <v>196</v>
      </c>
      <c r="AU487" s="205" t="s">
        <v>80</v>
      </c>
      <c r="AV487" s="13" t="s">
        <v>80</v>
      </c>
      <c r="AW487" s="13" t="s">
        <v>37</v>
      </c>
      <c r="AX487" s="13" t="s">
        <v>73</v>
      </c>
      <c r="AY487" s="205" t="s">
        <v>187</v>
      </c>
    </row>
    <row r="488" spans="2:65" s="13" customFormat="1">
      <c r="B488" s="204"/>
      <c r="D488" s="196" t="s">
        <v>196</v>
      </c>
      <c r="E488" s="205" t="s">
        <v>5</v>
      </c>
      <c r="F488" s="206" t="s">
        <v>3599</v>
      </c>
      <c r="H488" s="207">
        <v>3</v>
      </c>
      <c r="I488" s="208"/>
      <c r="L488" s="204"/>
      <c r="M488" s="209"/>
      <c r="N488" s="210"/>
      <c r="O488" s="210"/>
      <c r="P488" s="210"/>
      <c r="Q488" s="210"/>
      <c r="R488" s="210"/>
      <c r="S488" s="210"/>
      <c r="T488" s="211"/>
      <c r="AT488" s="205" t="s">
        <v>196</v>
      </c>
      <c r="AU488" s="205" t="s">
        <v>80</v>
      </c>
      <c r="AV488" s="13" t="s">
        <v>80</v>
      </c>
      <c r="AW488" s="13" t="s">
        <v>37</v>
      </c>
      <c r="AX488" s="13" t="s">
        <v>73</v>
      </c>
      <c r="AY488" s="205" t="s">
        <v>187</v>
      </c>
    </row>
    <row r="489" spans="2:65" s="13" customFormat="1">
      <c r="B489" s="204"/>
      <c r="D489" s="196" t="s">
        <v>196</v>
      </c>
      <c r="E489" s="205" t="s">
        <v>5</v>
      </c>
      <c r="F489" s="206" t="s">
        <v>3670</v>
      </c>
      <c r="H489" s="207">
        <v>2</v>
      </c>
      <c r="I489" s="208"/>
      <c r="L489" s="204"/>
      <c r="M489" s="209"/>
      <c r="N489" s="210"/>
      <c r="O489" s="210"/>
      <c r="P489" s="210"/>
      <c r="Q489" s="210"/>
      <c r="R489" s="210"/>
      <c r="S489" s="210"/>
      <c r="T489" s="211"/>
      <c r="AT489" s="205" t="s">
        <v>196</v>
      </c>
      <c r="AU489" s="205" t="s">
        <v>80</v>
      </c>
      <c r="AV489" s="13" t="s">
        <v>80</v>
      </c>
      <c r="AW489" s="13" t="s">
        <v>37</v>
      </c>
      <c r="AX489" s="13" t="s">
        <v>73</v>
      </c>
      <c r="AY489" s="205" t="s">
        <v>187</v>
      </c>
    </row>
    <row r="490" spans="2:65" s="12" customFormat="1">
      <c r="B490" s="195"/>
      <c r="D490" s="196" t="s">
        <v>196</v>
      </c>
      <c r="E490" s="197" t="s">
        <v>5</v>
      </c>
      <c r="F490" s="198" t="s">
        <v>3240</v>
      </c>
      <c r="H490" s="199" t="s">
        <v>5</v>
      </c>
      <c r="I490" s="200"/>
      <c r="L490" s="195"/>
      <c r="M490" s="201"/>
      <c r="N490" s="202"/>
      <c r="O490" s="202"/>
      <c r="P490" s="202"/>
      <c r="Q490" s="202"/>
      <c r="R490" s="202"/>
      <c r="S490" s="202"/>
      <c r="T490" s="203"/>
      <c r="AT490" s="199" t="s">
        <v>196</v>
      </c>
      <c r="AU490" s="199" t="s">
        <v>80</v>
      </c>
      <c r="AV490" s="12" t="s">
        <v>24</v>
      </c>
      <c r="AW490" s="12" t="s">
        <v>37</v>
      </c>
      <c r="AX490" s="12" t="s">
        <v>73</v>
      </c>
      <c r="AY490" s="199" t="s">
        <v>187</v>
      </c>
    </row>
    <row r="491" spans="2:65" s="13" customFormat="1">
      <c r="B491" s="204"/>
      <c r="D491" s="196" t="s">
        <v>196</v>
      </c>
      <c r="E491" s="205" t="s">
        <v>5</v>
      </c>
      <c r="F491" s="206" t="s">
        <v>3610</v>
      </c>
      <c r="H491" s="207">
        <v>1</v>
      </c>
      <c r="I491" s="208"/>
      <c r="L491" s="204"/>
      <c r="M491" s="209"/>
      <c r="N491" s="210"/>
      <c r="O491" s="210"/>
      <c r="P491" s="210"/>
      <c r="Q491" s="210"/>
      <c r="R491" s="210"/>
      <c r="S491" s="210"/>
      <c r="T491" s="211"/>
      <c r="AT491" s="205" t="s">
        <v>196</v>
      </c>
      <c r="AU491" s="205" t="s">
        <v>80</v>
      </c>
      <c r="AV491" s="13" t="s">
        <v>80</v>
      </c>
      <c r="AW491" s="13" t="s">
        <v>37</v>
      </c>
      <c r="AX491" s="13" t="s">
        <v>73</v>
      </c>
      <c r="AY491" s="205" t="s">
        <v>187</v>
      </c>
    </row>
    <row r="492" spans="2:65" s="13" customFormat="1">
      <c r="B492" s="204"/>
      <c r="D492" s="196" t="s">
        <v>196</v>
      </c>
      <c r="E492" s="205" t="s">
        <v>5</v>
      </c>
      <c r="F492" s="206" t="s">
        <v>3611</v>
      </c>
      <c r="H492" s="207">
        <v>3</v>
      </c>
      <c r="I492" s="208"/>
      <c r="L492" s="204"/>
      <c r="M492" s="209"/>
      <c r="N492" s="210"/>
      <c r="O492" s="210"/>
      <c r="P492" s="210"/>
      <c r="Q492" s="210"/>
      <c r="R492" s="210"/>
      <c r="S492" s="210"/>
      <c r="T492" s="211"/>
      <c r="AT492" s="205" t="s">
        <v>196</v>
      </c>
      <c r="AU492" s="205" t="s">
        <v>80</v>
      </c>
      <c r="AV492" s="13" t="s">
        <v>80</v>
      </c>
      <c r="AW492" s="13" t="s">
        <v>37</v>
      </c>
      <c r="AX492" s="13" t="s">
        <v>73</v>
      </c>
      <c r="AY492" s="205" t="s">
        <v>187</v>
      </c>
    </row>
    <row r="493" spans="2:65" s="13" customFormat="1">
      <c r="B493" s="204"/>
      <c r="D493" s="196" t="s">
        <v>196</v>
      </c>
      <c r="E493" s="205" t="s">
        <v>5</v>
      </c>
      <c r="F493" s="206" t="s">
        <v>3601</v>
      </c>
      <c r="H493" s="207">
        <v>2</v>
      </c>
      <c r="I493" s="208"/>
      <c r="L493" s="204"/>
      <c r="M493" s="209"/>
      <c r="N493" s="210"/>
      <c r="O493" s="210"/>
      <c r="P493" s="210"/>
      <c r="Q493" s="210"/>
      <c r="R493" s="210"/>
      <c r="S493" s="210"/>
      <c r="T493" s="211"/>
      <c r="AT493" s="205" t="s">
        <v>196</v>
      </c>
      <c r="AU493" s="205" t="s">
        <v>80</v>
      </c>
      <c r="AV493" s="13" t="s">
        <v>80</v>
      </c>
      <c r="AW493" s="13" t="s">
        <v>37</v>
      </c>
      <c r="AX493" s="13" t="s">
        <v>73</v>
      </c>
      <c r="AY493" s="205" t="s">
        <v>187</v>
      </c>
    </row>
    <row r="494" spans="2:65" s="15" customFormat="1">
      <c r="B494" s="220"/>
      <c r="D494" s="221" t="s">
        <v>196</v>
      </c>
      <c r="E494" s="222" t="s">
        <v>5</v>
      </c>
      <c r="F494" s="223" t="s">
        <v>203</v>
      </c>
      <c r="H494" s="224">
        <v>17</v>
      </c>
      <c r="I494" s="225"/>
      <c r="L494" s="220"/>
      <c r="M494" s="226"/>
      <c r="N494" s="227"/>
      <c r="O494" s="227"/>
      <c r="P494" s="227"/>
      <c r="Q494" s="227"/>
      <c r="R494" s="227"/>
      <c r="S494" s="227"/>
      <c r="T494" s="228"/>
      <c r="AT494" s="229" t="s">
        <v>196</v>
      </c>
      <c r="AU494" s="229" t="s">
        <v>80</v>
      </c>
      <c r="AV494" s="15" t="s">
        <v>194</v>
      </c>
      <c r="AW494" s="15" t="s">
        <v>37</v>
      </c>
      <c r="AX494" s="15" t="s">
        <v>24</v>
      </c>
      <c r="AY494" s="229" t="s">
        <v>187</v>
      </c>
    </row>
    <row r="495" spans="2:65" s="1" customFormat="1" ht="31.5" customHeight="1">
      <c r="B495" s="182"/>
      <c r="C495" s="183" t="s">
        <v>747</v>
      </c>
      <c r="D495" s="183" t="s">
        <v>189</v>
      </c>
      <c r="E495" s="184" t="s">
        <v>3671</v>
      </c>
      <c r="F495" s="185" t="s">
        <v>3672</v>
      </c>
      <c r="G495" s="186" t="s">
        <v>410</v>
      </c>
      <c r="H495" s="187">
        <v>4</v>
      </c>
      <c r="I495" s="188"/>
      <c r="J495" s="189">
        <f>ROUND(I495*H495,2)</f>
        <v>0</v>
      </c>
      <c r="K495" s="185" t="s">
        <v>193</v>
      </c>
      <c r="L495" s="42"/>
      <c r="M495" s="190" t="s">
        <v>5</v>
      </c>
      <c r="N495" s="191" t="s">
        <v>44</v>
      </c>
      <c r="O495" s="43"/>
      <c r="P495" s="192">
        <f>O495*H495</f>
        <v>0</v>
      </c>
      <c r="Q495" s="192">
        <v>0</v>
      </c>
      <c r="R495" s="192">
        <f>Q495*H495</f>
        <v>0</v>
      </c>
      <c r="S495" s="192">
        <v>0</v>
      </c>
      <c r="T495" s="193">
        <f>S495*H495</f>
        <v>0</v>
      </c>
      <c r="AR495" s="25" t="s">
        <v>126</v>
      </c>
      <c r="AT495" s="25" t="s">
        <v>189</v>
      </c>
      <c r="AU495" s="25" t="s">
        <v>80</v>
      </c>
      <c r="AY495" s="25" t="s">
        <v>187</v>
      </c>
      <c r="BE495" s="194">
        <f>IF(N495="základní",J495,0)</f>
        <v>0</v>
      </c>
      <c r="BF495" s="194">
        <f>IF(N495="snížená",J495,0)</f>
        <v>0</v>
      </c>
      <c r="BG495" s="194">
        <f>IF(N495="zákl. přenesená",J495,0)</f>
        <v>0</v>
      </c>
      <c r="BH495" s="194">
        <f>IF(N495="sníž. přenesená",J495,0)</f>
        <v>0</v>
      </c>
      <c r="BI495" s="194">
        <f>IF(N495="nulová",J495,0)</f>
        <v>0</v>
      </c>
      <c r="BJ495" s="25" t="s">
        <v>24</v>
      </c>
      <c r="BK495" s="194">
        <f>ROUND(I495*H495,2)</f>
        <v>0</v>
      </c>
      <c r="BL495" s="25" t="s">
        <v>126</v>
      </c>
      <c r="BM495" s="25" t="s">
        <v>3673</v>
      </c>
    </row>
    <row r="496" spans="2:65" s="1" customFormat="1" ht="22.5" customHeight="1">
      <c r="B496" s="182"/>
      <c r="C496" s="230" t="s">
        <v>755</v>
      </c>
      <c r="D496" s="230" t="s">
        <v>269</v>
      </c>
      <c r="E496" s="231" t="s">
        <v>3674</v>
      </c>
      <c r="F496" s="232" t="s">
        <v>3675</v>
      </c>
      <c r="G496" s="233" t="s">
        <v>2359</v>
      </c>
      <c r="H496" s="234">
        <v>1</v>
      </c>
      <c r="I496" s="235"/>
      <c r="J496" s="236">
        <f>ROUND(I496*H496,2)</f>
        <v>0</v>
      </c>
      <c r="K496" s="232" t="s">
        <v>5</v>
      </c>
      <c r="L496" s="237"/>
      <c r="M496" s="238" t="s">
        <v>5</v>
      </c>
      <c r="N496" s="239" t="s">
        <v>44</v>
      </c>
      <c r="O496" s="43"/>
      <c r="P496" s="192">
        <f>O496*H496</f>
        <v>0</v>
      </c>
      <c r="Q496" s="192">
        <v>0</v>
      </c>
      <c r="R496" s="192">
        <f>Q496*H496</f>
        <v>0</v>
      </c>
      <c r="S496" s="192">
        <v>0</v>
      </c>
      <c r="T496" s="193">
        <f>S496*H496</f>
        <v>0</v>
      </c>
      <c r="AR496" s="25" t="s">
        <v>395</v>
      </c>
      <c r="AT496" s="25" t="s">
        <v>269</v>
      </c>
      <c r="AU496" s="25" t="s">
        <v>80</v>
      </c>
      <c r="AY496" s="25" t="s">
        <v>187</v>
      </c>
      <c r="BE496" s="194">
        <f>IF(N496="základní",J496,0)</f>
        <v>0</v>
      </c>
      <c r="BF496" s="194">
        <f>IF(N496="snížená",J496,0)</f>
        <v>0</v>
      </c>
      <c r="BG496" s="194">
        <f>IF(N496="zákl. přenesená",J496,0)</f>
        <v>0</v>
      </c>
      <c r="BH496" s="194">
        <f>IF(N496="sníž. přenesená",J496,0)</f>
        <v>0</v>
      </c>
      <c r="BI496" s="194">
        <f>IF(N496="nulová",J496,0)</f>
        <v>0</v>
      </c>
      <c r="BJ496" s="25" t="s">
        <v>24</v>
      </c>
      <c r="BK496" s="194">
        <f>ROUND(I496*H496,2)</f>
        <v>0</v>
      </c>
      <c r="BL496" s="25" t="s">
        <v>126</v>
      </c>
      <c r="BM496" s="25" t="s">
        <v>3676</v>
      </c>
    </row>
    <row r="497" spans="2:65" s="12" customFormat="1">
      <c r="B497" s="195"/>
      <c r="D497" s="196" t="s">
        <v>196</v>
      </c>
      <c r="E497" s="197" t="s">
        <v>5</v>
      </c>
      <c r="F497" s="198" t="s">
        <v>3240</v>
      </c>
      <c r="H497" s="199" t="s">
        <v>5</v>
      </c>
      <c r="I497" s="200"/>
      <c r="L497" s="195"/>
      <c r="M497" s="201"/>
      <c r="N497" s="202"/>
      <c r="O497" s="202"/>
      <c r="P497" s="202"/>
      <c r="Q497" s="202"/>
      <c r="R497" s="202"/>
      <c r="S497" s="202"/>
      <c r="T497" s="203"/>
      <c r="AT497" s="199" t="s">
        <v>196</v>
      </c>
      <c r="AU497" s="199" t="s">
        <v>80</v>
      </c>
      <c r="AV497" s="12" t="s">
        <v>24</v>
      </c>
      <c r="AW497" s="12" t="s">
        <v>37</v>
      </c>
      <c r="AX497" s="12" t="s">
        <v>73</v>
      </c>
      <c r="AY497" s="199" t="s">
        <v>187</v>
      </c>
    </row>
    <row r="498" spans="2:65" s="13" customFormat="1">
      <c r="B498" s="204"/>
      <c r="D498" s="221" t="s">
        <v>196</v>
      </c>
      <c r="E498" s="246" t="s">
        <v>5</v>
      </c>
      <c r="F498" s="247" t="s">
        <v>3517</v>
      </c>
      <c r="H498" s="248">
        <v>1</v>
      </c>
      <c r="I498" s="208"/>
      <c r="L498" s="204"/>
      <c r="M498" s="209"/>
      <c r="N498" s="210"/>
      <c r="O498" s="210"/>
      <c r="P498" s="210"/>
      <c r="Q498" s="210"/>
      <c r="R498" s="210"/>
      <c r="S498" s="210"/>
      <c r="T498" s="211"/>
      <c r="AT498" s="205" t="s">
        <v>196</v>
      </c>
      <c r="AU498" s="205" t="s">
        <v>80</v>
      </c>
      <c r="AV498" s="13" t="s">
        <v>80</v>
      </c>
      <c r="AW498" s="13" t="s">
        <v>37</v>
      </c>
      <c r="AX498" s="13" t="s">
        <v>24</v>
      </c>
      <c r="AY498" s="205" t="s">
        <v>187</v>
      </c>
    </row>
    <row r="499" spans="2:65" s="1" customFormat="1" ht="31.5" customHeight="1">
      <c r="B499" s="182"/>
      <c r="C499" s="230" t="s">
        <v>767</v>
      </c>
      <c r="D499" s="230" t="s">
        <v>269</v>
      </c>
      <c r="E499" s="231" t="s">
        <v>3677</v>
      </c>
      <c r="F499" s="232" t="s">
        <v>3678</v>
      </c>
      <c r="G499" s="233" t="s">
        <v>2359</v>
      </c>
      <c r="H499" s="234">
        <v>3</v>
      </c>
      <c r="I499" s="235"/>
      <c r="J499" s="236">
        <f>ROUND(I499*H499,2)</f>
        <v>0</v>
      </c>
      <c r="K499" s="232" t="s">
        <v>5</v>
      </c>
      <c r="L499" s="237"/>
      <c r="M499" s="238" t="s">
        <v>5</v>
      </c>
      <c r="N499" s="239" t="s">
        <v>44</v>
      </c>
      <c r="O499" s="43"/>
      <c r="P499" s="192">
        <f>O499*H499</f>
        <v>0</v>
      </c>
      <c r="Q499" s="192">
        <v>0</v>
      </c>
      <c r="R499" s="192">
        <f>Q499*H499</f>
        <v>0</v>
      </c>
      <c r="S499" s="192">
        <v>0</v>
      </c>
      <c r="T499" s="193">
        <f>S499*H499</f>
        <v>0</v>
      </c>
      <c r="AR499" s="25" t="s">
        <v>395</v>
      </c>
      <c r="AT499" s="25" t="s">
        <v>269</v>
      </c>
      <c r="AU499" s="25" t="s">
        <v>80</v>
      </c>
      <c r="AY499" s="25" t="s">
        <v>187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25" t="s">
        <v>24</v>
      </c>
      <c r="BK499" s="194">
        <f>ROUND(I499*H499,2)</f>
        <v>0</v>
      </c>
      <c r="BL499" s="25" t="s">
        <v>126</v>
      </c>
      <c r="BM499" s="25" t="s">
        <v>3679</v>
      </c>
    </row>
    <row r="500" spans="2:65" s="12" customFormat="1">
      <c r="B500" s="195"/>
      <c r="D500" s="196" t="s">
        <v>196</v>
      </c>
      <c r="E500" s="197" t="s">
        <v>5</v>
      </c>
      <c r="F500" s="198" t="s">
        <v>3239</v>
      </c>
      <c r="H500" s="199" t="s">
        <v>5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199" t="s">
        <v>196</v>
      </c>
      <c r="AU500" s="199" t="s">
        <v>80</v>
      </c>
      <c r="AV500" s="12" t="s">
        <v>24</v>
      </c>
      <c r="AW500" s="12" t="s">
        <v>37</v>
      </c>
      <c r="AX500" s="12" t="s">
        <v>73</v>
      </c>
      <c r="AY500" s="199" t="s">
        <v>187</v>
      </c>
    </row>
    <row r="501" spans="2:65" s="13" customFormat="1">
      <c r="B501" s="204"/>
      <c r="D501" s="221" t="s">
        <v>196</v>
      </c>
      <c r="E501" s="246" t="s">
        <v>5</v>
      </c>
      <c r="F501" s="247" t="s">
        <v>3680</v>
      </c>
      <c r="H501" s="248">
        <v>3</v>
      </c>
      <c r="I501" s="208"/>
      <c r="L501" s="204"/>
      <c r="M501" s="209"/>
      <c r="N501" s="210"/>
      <c r="O501" s="210"/>
      <c r="P501" s="210"/>
      <c r="Q501" s="210"/>
      <c r="R501" s="210"/>
      <c r="S501" s="210"/>
      <c r="T501" s="211"/>
      <c r="AT501" s="205" t="s">
        <v>196</v>
      </c>
      <c r="AU501" s="205" t="s">
        <v>80</v>
      </c>
      <c r="AV501" s="13" t="s">
        <v>80</v>
      </c>
      <c r="AW501" s="13" t="s">
        <v>37</v>
      </c>
      <c r="AX501" s="13" t="s">
        <v>24</v>
      </c>
      <c r="AY501" s="205" t="s">
        <v>187</v>
      </c>
    </row>
    <row r="502" spans="2:65" s="1" customFormat="1" ht="31.5" customHeight="1">
      <c r="B502" s="182"/>
      <c r="C502" s="183" t="s">
        <v>772</v>
      </c>
      <c r="D502" s="183" t="s">
        <v>189</v>
      </c>
      <c r="E502" s="184" t="s">
        <v>3681</v>
      </c>
      <c r="F502" s="185" t="s">
        <v>3682</v>
      </c>
      <c r="G502" s="186" t="s">
        <v>3683</v>
      </c>
      <c r="H502" s="187">
        <v>2</v>
      </c>
      <c r="I502" s="188"/>
      <c r="J502" s="189">
        <f>ROUND(I502*H502,2)</f>
        <v>0</v>
      </c>
      <c r="K502" s="185" t="s">
        <v>5</v>
      </c>
      <c r="L502" s="42"/>
      <c r="M502" s="190" t="s">
        <v>5</v>
      </c>
      <c r="N502" s="191" t="s">
        <v>44</v>
      </c>
      <c r="O502" s="43"/>
      <c r="P502" s="192">
        <f>O502*H502</f>
        <v>0</v>
      </c>
      <c r="Q502" s="192">
        <v>0</v>
      </c>
      <c r="R502" s="192">
        <f>Q502*H502</f>
        <v>0</v>
      </c>
      <c r="S502" s="192">
        <v>0</v>
      </c>
      <c r="T502" s="193">
        <f>S502*H502</f>
        <v>0</v>
      </c>
      <c r="AR502" s="25" t="s">
        <v>126</v>
      </c>
      <c r="AT502" s="25" t="s">
        <v>189</v>
      </c>
      <c r="AU502" s="25" t="s">
        <v>80</v>
      </c>
      <c r="AY502" s="25" t="s">
        <v>187</v>
      </c>
      <c r="BE502" s="194">
        <f>IF(N502="základní",J502,0)</f>
        <v>0</v>
      </c>
      <c r="BF502" s="194">
        <f>IF(N502="snížená",J502,0)</f>
        <v>0</v>
      </c>
      <c r="BG502" s="194">
        <f>IF(N502="zákl. přenesená",J502,0)</f>
        <v>0</v>
      </c>
      <c r="BH502" s="194">
        <f>IF(N502="sníž. přenesená",J502,0)</f>
        <v>0</v>
      </c>
      <c r="BI502" s="194">
        <f>IF(N502="nulová",J502,0)</f>
        <v>0</v>
      </c>
      <c r="BJ502" s="25" t="s">
        <v>24</v>
      </c>
      <c r="BK502" s="194">
        <f>ROUND(I502*H502,2)</f>
        <v>0</v>
      </c>
      <c r="BL502" s="25" t="s">
        <v>126</v>
      </c>
      <c r="BM502" s="25" t="s">
        <v>3684</v>
      </c>
    </row>
    <row r="503" spans="2:65" s="13" customFormat="1">
      <c r="B503" s="204"/>
      <c r="D503" s="196" t="s">
        <v>196</v>
      </c>
      <c r="E503" s="205" t="s">
        <v>5</v>
      </c>
      <c r="F503" s="206" t="s">
        <v>3685</v>
      </c>
      <c r="H503" s="207">
        <v>1</v>
      </c>
      <c r="I503" s="208"/>
      <c r="L503" s="204"/>
      <c r="M503" s="209"/>
      <c r="N503" s="210"/>
      <c r="O503" s="210"/>
      <c r="P503" s="210"/>
      <c r="Q503" s="210"/>
      <c r="R503" s="210"/>
      <c r="S503" s="210"/>
      <c r="T503" s="211"/>
      <c r="AT503" s="205" t="s">
        <v>196</v>
      </c>
      <c r="AU503" s="205" t="s">
        <v>80</v>
      </c>
      <c r="AV503" s="13" t="s">
        <v>80</v>
      </c>
      <c r="AW503" s="13" t="s">
        <v>37</v>
      </c>
      <c r="AX503" s="13" t="s">
        <v>73</v>
      </c>
      <c r="AY503" s="205" t="s">
        <v>187</v>
      </c>
    </row>
    <row r="504" spans="2:65" s="13" customFormat="1">
      <c r="B504" s="204"/>
      <c r="D504" s="196" t="s">
        <v>196</v>
      </c>
      <c r="E504" s="205" t="s">
        <v>5</v>
      </c>
      <c r="F504" s="206" t="s">
        <v>3616</v>
      </c>
      <c r="H504" s="207">
        <v>1</v>
      </c>
      <c r="I504" s="208"/>
      <c r="L504" s="204"/>
      <c r="M504" s="209"/>
      <c r="N504" s="210"/>
      <c r="O504" s="210"/>
      <c r="P504" s="210"/>
      <c r="Q504" s="210"/>
      <c r="R504" s="210"/>
      <c r="S504" s="210"/>
      <c r="T504" s="211"/>
      <c r="AT504" s="205" t="s">
        <v>196</v>
      </c>
      <c r="AU504" s="205" t="s">
        <v>80</v>
      </c>
      <c r="AV504" s="13" t="s">
        <v>80</v>
      </c>
      <c r="AW504" s="13" t="s">
        <v>37</v>
      </c>
      <c r="AX504" s="13" t="s">
        <v>73</v>
      </c>
      <c r="AY504" s="205" t="s">
        <v>187</v>
      </c>
    </row>
    <row r="505" spans="2:65" s="15" customFormat="1">
      <c r="B505" s="220"/>
      <c r="D505" s="221" t="s">
        <v>196</v>
      </c>
      <c r="E505" s="222" t="s">
        <v>5</v>
      </c>
      <c r="F505" s="223" t="s">
        <v>203</v>
      </c>
      <c r="H505" s="224">
        <v>2</v>
      </c>
      <c r="I505" s="225"/>
      <c r="L505" s="220"/>
      <c r="M505" s="226"/>
      <c r="N505" s="227"/>
      <c r="O505" s="227"/>
      <c r="P505" s="227"/>
      <c r="Q505" s="227"/>
      <c r="R505" s="227"/>
      <c r="S505" s="227"/>
      <c r="T505" s="228"/>
      <c r="AT505" s="229" t="s">
        <v>196</v>
      </c>
      <c r="AU505" s="229" t="s">
        <v>80</v>
      </c>
      <c r="AV505" s="15" t="s">
        <v>194</v>
      </c>
      <c r="AW505" s="15" t="s">
        <v>37</v>
      </c>
      <c r="AX505" s="15" t="s">
        <v>24</v>
      </c>
      <c r="AY505" s="229" t="s">
        <v>187</v>
      </c>
    </row>
    <row r="506" spans="2:65" s="1" customFormat="1" ht="31.5" customHeight="1">
      <c r="B506" s="182"/>
      <c r="C506" s="183" t="s">
        <v>779</v>
      </c>
      <c r="D506" s="183" t="s">
        <v>189</v>
      </c>
      <c r="E506" s="184" t="s">
        <v>3686</v>
      </c>
      <c r="F506" s="185" t="s">
        <v>3682</v>
      </c>
      <c r="G506" s="186" t="s">
        <v>2359</v>
      </c>
      <c r="H506" s="187">
        <v>2</v>
      </c>
      <c r="I506" s="188"/>
      <c r="J506" s="189">
        <f>ROUND(I506*H506,2)</f>
        <v>0</v>
      </c>
      <c r="K506" s="185" t="s">
        <v>5</v>
      </c>
      <c r="L506" s="42"/>
      <c r="M506" s="190" t="s">
        <v>5</v>
      </c>
      <c r="N506" s="191" t="s">
        <v>44</v>
      </c>
      <c r="O506" s="43"/>
      <c r="P506" s="192">
        <f>O506*H506</f>
        <v>0</v>
      </c>
      <c r="Q506" s="192">
        <v>0</v>
      </c>
      <c r="R506" s="192">
        <f>Q506*H506</f>
        <v>0</v>
      </c>
      <c r="S506" s="192">
        <v>0</v>
      </c>
      <c r="T506" s="193">
        <f>S506*H506</f>
        <v>0</v>
      </c>
      <c r="AR506" s="25" t="s">
        <v>126</v>
      </c>
      <c r="AT506" s="25" t="s">
        <v>189</v>
      </c>
      <c r="AU506" s="25" t="s">
        <v>80</v>
      </c>
      <c r="AY506" s="25" t="s">
        <v>187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25" t="s">
        <v>24</v>
      </c>
      <c r="BK506" s="194">
        <f>ROUND(I506*H506,2)</f>
        <v>0</v>
      </c>
      <c r="BL506" s="25" t="s">
        <v>126</v>
      </c>
      <c r="BM506" s="25" t="s">
        <v>3687</v>
      </c>
    </row>
    <row r="507" spans="2:65" s="13" customFormat="1">
      <c r="B507" s="204"/>
      <c r="D507" s="196" t="s">
        <v>196</v>
      </c>
      <c r="E507" s="205" t="s">
        <v>5</v>
      </c>
      <c r="F507" s="206" t="s">
        <v>3688</v>
      </c>
      <c r="H507" s="207">
        <v>1</v>
      </c>
      <c r="I507" s="208"/>
      <c r="L507" s="204"/>
      <c r="M507" s="209"/>
      <c r="N507" s="210"/>
      <c r="O507" s="210"/>
      <c r="P507" s="210"/>
      <c r="Q507" s="210"/>
      <c r="R507" s="210"/>
      <c r="S507" s="210"/>
      <c r="T507" s="211"/>
      <c r="AT507" s="205" t="s">
        <v>196</v>
      </c>
      <c r="AU507" s="205" t="s">
        <v>80</v>
      </c>
      <c r="AV507" s="13" t="s">
        <v>80</v>
      </c>
      <c r="AW507" s="13" t="s">
        <v>37</v>
      </c>
      <c r="AX507" s="13" t="s">
        <v>73</v>
      </c>
      <c r="AY507" s="205" t="s">
        <v>187</v>
      </c>
    </row>
    <row r="508" spans="2:65" s="13" customFormat="1">
      <c r="B508" s="204"/>
      <c r="D508" s="196" t="s">
        <v>196</v>
      </c>
      <c r="E508" s="205" t="s">
        <v>5</v>
      </c>
      <c r="F508" s="206" t="s">
        <v>3689</v>
      </c>
      <c r="H508" s="207">
        <v>1</v>
      </c>
      <c r="I508" s="208"/>
      <c r="L508" s="204"/>
      <c r="M508" s="209"/>
      <c r="N508" s="210"/>
      <c r="O508" s="210"/>
      <c r="P508" s="210"/>
      <c r="Q508" s="210"/>
      <c r="R508" s="210"/>
      <c r="S508" s="210"/>
      <c r="T508" s="211"/>
      <c r="AT508" s="205" t="s">
        <v>196</v>
      </c>
      <c r="AU508" s="205" t="s">
        <v>80</v>
      </c>
      <c r="AV508" s="13" t="s">
        <v>80</v>
      </c>
      <c r="AW508" s="13" t="s">
        <v>37</v>
      </c>
      <c r="AX508" s="13" t="s">
        <v>73</v>
      </c>
      <c r="AY508" s="205" t="s">
        <v>187</v>
      </c>
    </row>
    <row r="509" spans="2:65" s="15" customFormat="1">
      <c r="B509" s="220"/>
      <c r="D509" s="196" t="s">
        <v>196</v>
      </c>
      <c r="E509" s="240" t="s">
        <v>5</v>
      </c>
      <c r="F509" s="241" t="s">
        <v>203</v>
      </c>
      <c r="H509" s="242">
        <v>2</v>
      </c>
      <c r="I509" s="225"/>
      <c r="L509" s="220"/>
      <c r="M509" s="226"/>
      <c r="N509" s="227"/>
      <c r="O509" s="227"/>
      <c r="P509" s="227"/>
      <c r="Q509" s="227"/>
      <c r="R509" s="227"/>
      <c r="S509" s="227"/>
      <c r="T509" s="228"/>
      <c r="AT509" s="229" t="s">
        <v>196</v>
      </c>
      <c r="AU509" s="229" t="s">
        <v>80</v>
      </c>
      <c r="AV509" s="15" t="s">
        <v>194</v>
      </c>
      <c r="AW509" s="15" t="s">
        <v>37</v>
      </c>
      <c r="AX509" s="15" t="s">
        <v>24</v>
      </c>
      <c r="AY509" s="229" t="s">
        <v>187</v>
      </c>
    </row>
    <row r="510" spans="2:65" s="11" customFormat="1" ht="37.35" customHeight="1">
      <c r="B510" s="168"/>
      <c r="D510" s="169" t="s">
        <v>72</v>
      </c>
      <c r="E510" s="170" t="s">
        <v>269</v>
      </c>
      <c r="F510" s="170" t="s">
        <v>269</v>
      </c>
      <c r="I510" s="171"/>
      <c r="J510" s="172">
        <f>BK510</f>
        <v>0</v>
      </c>
      <c r="L510" s="168"/>
      <c r="M510" s="173"/>
      <c r="N510" s="174"/>
      <c r="O510" s="174"/>
      <c r="P510" s="175">
        <f>P511+P514</f>
        <v>0</v>
      </c>
      <c r="Q510" s="174"/>
      <c r="R510" s="175">
        <f>R511+R514</f>
        <v>0</v>
      </c>
      <c r="S510" s="174"/>
      <c r="T510" s="176">
        <f>T511+T514</f>
        <v>0</v>
      </c>
      <c r="AR510" s="169" t="s">
        <v>202</v>
      </c>
      <c r="AT510" s="177" t="s">
        <v>72</v>
      </c>
      <c r="AU510" s="177" t="s">
        <v>73</v>
      </c>
      <c r="AY510" s="169" t="s">
        <v>187</v>
      </c>
      <c r="BK510" s="178">
        <f>BK511+BK514</f>
        <v>0</v>
      </c>
    </row>
    <row r="511" spans="2:65" s="11" customFormat="1" ht="19.899999999999999" customHeight="1">
      <c r="B511" s="168"/>
      <c r="D511" s="179" t="s">
        <v>72</v>
      </c>
      <c r="E511" s="180" t="s">
        <v>3690</v>
      </c>
      <c r="F511" s="180" t="s">
        <v>3691</v>
      </c>
      <c r="I511" s="171"/>
      <c r="J511" s="181">
        <f>BK511</f>
        <v>0</v>
      </c>
      <c r="L511" s="168"/>
      <c r="M511" s="173"/>
      <c r="N511" s="174"/>
      <c r="O511" s="174"/>
      <c r="P511" s="175">
        <f>SUM(P512:P513)</f>
        <v>0</v>
      </c>
      <c r="Q511" s="174"/>
      <c r="R511" s="175">
        <f>SUM(R512:R513)</f>
        <v>0</v>
      </c>
      <c r="S511" s="174"/>
      <c r="T511" s="176">
        <f>SUM(T512:T513)</f>
        <v>0</v>
      </c>
      <c r="AR511" s="169" t="s">
        <v>202</v>
      </c>
      <c r="AT511" s="177" t="s">
        <v>72</v>
      </c>
      <c r="AU511" s="177" t="s">
        <v>24</v>
      </c>
      <c r="AY511" s="169" t="s">
        <v>187</v>
      </c>
      <c r="BK511" s="178">
        <f>SUM(BK512:BK513)</f>
        <v>0</v>
      </c>
    </row>
    <row r="512" spans="2:65" s="1" customFormat="1" ht="31.5" customHeight="1">
      <c r="B512" s="182"/>
      <c r="C512" s="183" t="s">
        <v>794</v>
      </c>
      <c r="D512" s="183" t="s">
        <v>189</v>
      </c>
      <c r="E512" s="184" t="s">
        <v>3692</v>
      </c>
      <c r="F512" s="185" t="s">
        <v>3693</v>
      </c>
      <c r="G512" s="186" t="s">
        <v>1635</v>
      </c>
      <c r="H512" s="187">
        <v>1</v>
      </c>
      <c r="I512" s="188"/>
      <c r="J512" s="189">
        <f>ROUND(I512*H512,2)</f>
        <v>0</v>
      </c>
      <c r="K512" s="185" t="s">
        <v>5</v>
      </c>
      <c r="L512" s="42"/>
      <c r="M512" s="190" t="s">
        <v>5</v>
      </c>
      <c r="N512" s="191" t="s">
        <v>44</v>
      </c>
      <c r="O512" s="43"/>
      <c r="P512" s="192">
        <f>O512*H512</f>
        <v>0</v>
      </c>
      <c r="Q512" s="192">
        <v>0</v>
      </c>
      <c r="R512" s="192">
        <f>Q512*H512</f>
        <v>0</v>
      </c>
      <c r="S512" s="192">
        <v>0</v>
      </c>
      <c r="T512" s="193">
        <f>S512*H512</f>
        <v>0</v>
      </c>
      <c r="AR512" s="25" t="s">
        <v>632</v>
      </c>
      <c r="AT512" s="25" t="s">
        <v>189</v>
      </c>
      <c r="AU512" s="25" t="s">
        <v>80</v>
      </c>
      <c r="AY512" s="25" t="s">
        <v>187</v>
      </c>
      <c r="BE512" s="194">
        <f>IF(N512="základní",J512,0)</f>
        <v>0</v>
      </c>
      <c r="BF512" s="194">
        <f>IF(N512="snížená",J512,0)</f>
        <v>0</v>
      </c>
      <c r="BG512" s="194">
        <f>IF(N512="zákl. přenesená",J512,0)</f>
        <v>0</v>
      </c>
      <c r="BH512" s="194">
        <f>IF(N512="sníž. přenesená",J512,0)</f>
        <v>0</v>
      </c>
      <c r="BI512" s="194">
        <f>IF(N512="nulová",J512,0)</f>
        <v>0</v>
      </c>
      <c r="BJ512" s="25" t="s">
        <v>24</v>
      </c>
      <c r="BK512" s="194">
        <f>ROUND(I512*H512,2)</f>
        <v>0</v>
      </c>
      <c r="BL512" s="25" t="s">
        <v>632</v>
      </c>
      <c r="BM512" s="25" t="s">
        <v>3694</v>
      </c>
    </row>
    <row r="513" spans="2:65" s="1" customFormat="1" ht="22.5" customHeight="1">
      <c r="B513" s="182"/>
      <c r="C513" s="183" t="s">
        <v>805</v>
      </c>
      <c r="D513" s="183" t="s">
        <v>189</v>
      </c>
      <c r="E513" s="184" t="s">
        <v>3695</v>
      </c>
      <c r="F513" s="185" t="s">
        <v>3696</v>
      </c>
      <c r="G513" s="186" t="s">
        <v>1635</v>
      </c>
      <c r="H513" s="187">
        <v>1</v>
      </c>
      <c r="I513" s="188"/>
      <c r="J513" s="189">
        <f>ROUND(I513*H513,2)</f>
        <v>0</v>
      </c>
      <c r="K513" s="185" t="s">
        <v>5</v>
      </c>
      <c r="L513" s="42"/>
      <c r="M513" s="190" t="s">
        <v>5</v>
      </c>
      <c r="N513" s="191" t="s">
        <v>44</v>
      </c>
      <c r="O513" s="43"/>
      <c r="P513" s="192">
        <f>O513*H513</f>
        <v>0</v>
      </c>
      <c r="Q513" s="192">
        <v>0</v>
      </c>
      <c r="R513" s="192">
        <f>Q513*H513</f>
        <v>0</v>
      </c>
      <c r="S513" s="192">
        <v>0</v>
      </c>
      <c r="T513" s="193">
        <f>S513*H513</f>
        <v>0</v>
      </c>
      <c r="AR513" s="25" t="s">
        <v>632</v>
      </c>
      <c r="AT513" s="25" t="s">
        <v>189</v>
      </c>
      <c r="AU513" s="25" t="s">
        <v>80</v>
      </c>
      <c r="AY513" s="25" t="s">
        <v>187</v>
      </c>
      <c r="BE513" s="194">
        <f>IF(N513="základní",J513,0)</f>
        <v>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25" t="s">
        <v>24</v>
      </c>
      <c r="BK513" s="194">
        <f>ROUND(I513*H513,2)</f>
        <v>0</v>
      </c>
      <c r="BL513" s="25" t="s">
        <v>632</v>
      </c>
      <c r="BM513" s="25" t="s">
        <v>3697</v>
      </c>
    </row>
    <row r="514" spans="2:65" s="11" customFormat="1" ht="29.85" customHeight="1">
      <c r="B514" s="168"/>
      <c r="D514" s="179" t="s">
        <v>72</v>
      </c>
      <c r="E514" s="180" t="s">
        <v>3698</v>
      </c>
      <c r="F514" s="180" t="s">
        <v>3699</v>
      </c>
      <c r="I514" s="171"/>
      <c r="J514" s="181">
        <f>BK514</f>
        <v>0</v>
      </c>
      <c r="L514" s="168"/>
      <c r="M514" s="173"/>
      <c r="N514" s="174"/>
      <c r="O514" s="174"/>
      <c r="P514" s="175">
        <f>SUM(P515:P546)</f>
        <v>0</v>
      </c>
      <c r="Q514" s="174"/>
      <c r="R514" s="175">
        <f>SUM(R515:R546)</f>
        <v>0</v>
      </c>
      <c r="S514" s="174"/>
      <c r="T514" s="176">
        <f>SUM(T515:T546)</f>
        <v>0</v>
      </c>
      <c r="AR514" s="169" t="s">
        <v>202</v>
      </c>
      <c r="AT514" s="177" t="s">
        <v>72</v>
      </c>
      <c r="AU514" s="177" t="s">
        <v>24</v>
      </c>
      <c r="AY514" s="169" t="s">
        <v>187</v>
      </c>
      <c r="BK514" s="178">
        <f>SUM(BK515:BK546)</f>
        <v>0</v>
      </c>
    </row>
    <row r="515" spans="2:65" s="1" customFormat="1" ht="22.5" customHeight="1">
      <c r="B515" s="182"/>
      <c r="C515" s="230" t="s">
        <v>812</v>
      </c>
      <c r="D515" s="230" t="s">
        <v>269</v>
      </c>
      <c r="E515" s="231" t="s">
        <v>3700</v>
      </c>
      <c r="F515" s="232" t="s">
        <v>3701</v>
      </c>
      <c r="G515" s="233" t="s">
        <v>3702</v>
      </c>
      <c r="H515" s="234">
        <v>1</v>
      </c>
      <c r="I515" s="235"/>
      <c r="J515" s="236">
        <f t="shared" ref="J515:J546" si="0">ROUND(I515*H515,2)</f>
        <v>0</v>
      </c>
      <c r="K515" s="232" t="s">
        <v>5</v>
      </c>
      <c r="L515" s="237"/>
      <c r="M515" s="238" t="s">
        <v>5</v>
      </c>
      <c r="N515" s="239" t="s">
        <v>44</v>
      </c>
      <c r="O515" s="43"/>
      <c r="P515" s="192">
        <f t="shared" ref="P515:P546" si="1">O515*H515</f>
        <v>0</v>
      </c>
      <c r="Q515" s="192">
        <v>0</v>
      </c>
      <c r="R515" s="192">
        <f t="shared" ref="R515:R546" si="2">Q515*H515</f>
        <v>0</v>
      </c>
      <c r="S515" s="192">
        <v>0</v>
      </c>
      <c r="T515" s="193">
        <f t="shared" ref="T515:T546" si="3">S515*H515</f>
        <v>0</v>
      </c>
      <c r="AR515" s="25" t="s">
        <v>240</v>
      </c>
      <c r="AT515" s="25" t="s">
        <v>269</v>
      </c>
      <c r="AU515" s="25" t="s">
        <v>80</v>
      </c>
      <c r="AY515" s="25" t="s">
        <v>187</v>
      </c>
      <c r="BE515" s="194">
        <f t="shared" ref="BE515:BE546" si="4">IF(N515="základní",J515,0)</f>
        <v>0</v>
      </c>
      <c r="BF515" s="194">
        <f t="shared" ref="BF515:BF546" si="5">IF(N515="snížená",J515,0)</f>
        <v>0</v>
      </c>
      <c r="BG515" s="194">
        <f t="shared" ref="BG515:BG546" si="6">IF(N515="zákl. přenesená",J515,0)</f>
        <v>0</v>
      </c>
      <c r="BH515" s="194">
        <f t="shared" ref="BH515:BH546" si="7">IF(N515="sníž. přenesená",J515,0)</f>
        <v>0</v>
      </c>
      <c r="BI515" s="194">
        <f t="shared" ref="BI515:BI546" si="8">IF(N515="nulová",J515,0)</f>
        <v>0</v>
      </c>
      <c r="BJ515" s="25" t="s">
        <v>24</v>
      </c>
      <c r="BK515" s="194">
        <f t="shared" ref="BK515:BK546" si="9">ROUND(I515*H515,2)</f>
        <v>0</v>
      </c>
      <c r="BL515" s="25" t="s">
        <v>194</v>
      </c>
      <c r="BM515" s="25" t="s">
        <v>3703</v>
      </c>
    </row>
    <row r="516" spans="2:65" s="1" customFormat="1" ht="22.5" customHeight="1">
      <c r="B516" s="182"/>
      <c r="C516" s="230" t="s">
        <v>817</v>
      </c>
      <c r="D516" s="230" t="s">
        <v>269</v>
      </c>
      <c r="E516" s="231" t="s">
        <v>3704</v>
      </c>
      <c r="F516" s="232" t="s">
        <v>3701</v>
      </c>
      <c r="G516" s="233" t="s">
        <v>3702</v>
      </c>
      <c r="H516" s="234">
        <v>3</v>
      </c>
      <c r="I516" s="235"/>
      <c r="J516" s="236">
        <f t="shared" si="0"/>
        <v>0</v>
      </c>
      <c r="K516" s="232" t="s">
        <v>5</v>
      </c>
      <c r="L516" s="237"/>
      <c r="M516" s="238" t="s">
        <v>5</v>
      </c>
      <c r="N516" s="239" t="s">
        <v>44</v>
      </c>
      <c r="O516" s="43"/>
      <c r="P516" s="192">
        <f t="shared" si="1"/>
        <v>0</v>
      </c>
      <c r="Q516" s="192">
        <v>0</v>
      </c>
      <c r="R516" s="192">
        <f t="shared" si="2"/>
        <v>0</v>
      </c>
      <c r="S516" s="192">
        <v>0</v>
      </c>
      <c r="T516" s="193">
        <f t="shared" si="3"/>
        <v>0</v>
      </c>
      <c r="AR516" s="25" t="s">
        <v>240</v>
      </c>
      <c r="AT516" s="25" t="s">
        <v>269</v>
      </c>
      <c r="AU516" s="25" t="s">
        <v>80</v>
      </c>
      <c r="AY516" s="25" t="s">
        <v>187</v>
      </c>
      <c r="BE516" s="194">
        <f t="shared" si="4"/>
        <v>0</v>
      </c>
      <c r="BF516" s="194">
        <f t="shared" si="5"/>
        <v>0</v>
      </c>
      <c r="BG516" s="194">
        <f t="shared" si="6"/>
        <v>0</v>
      </c>
      <c r="BH516" s="194">
        <f t="shared" si="7"/>
        <v>0</v>
      </c>
      <c r="BI516" s="194">
        <f t="shared" si="8"/>
        <v>0</v>
      </c>
      <c r="BJ516" s="25" t="s">
        <v>24</v>
      </c>
      <c r="BK516" s="194">
        <f t="shared" si="9"/>
        <v>0</v>
      </c>
      <c r="BL516" s="25" t="s">
        <v>194</v>
      </c>
      <c r="BM516" s="25" t="s">
        <v>3705</v>
      </c>
    </row>
    <row r="517" spans="2:65" s="1" customFormat="1" ht="22.5" customHeight="1">
      <c r="B517" s="182"/>
      <c r="C517" s="230" t="s">
        <v>830</v>
      </c>
      <c r="D517" s="230" t="s">
        <v>269</v>
      </c>
      <c r="E517" s="231" t="s">
        <v>3706</v>
      </c>
      <c r="F517" s="232" t="s">
        <v>3707</v>
      </c>
      <c r="G517" s="233" t="s">
        <v>3702</v>
      </c>
      <c r="H517" s="234">
        <v>1</v>
      </c>
      <c r="I517" s="235"/>
      <c r="J517" s="236">
        <f t="shared" si="0"/>
        <v>0</v>
      </c>
      <c r="K517" s="232" t="s">
        <v>5</v>
      </c>
      <c r="L517" s="237"/>
      <c r="M517" s="238" t="s">
        <v>5</v>
      </c>
      <c r="N517" s="239" t="s">
        <v>44</v>
      </c>
      <c r="O517" s="43"/>
      <c r="P517" s="192">
        <f t="shared" si="1"/>
        <v>0</v>
      </c>
      <c r="Q517" s="192">
        <v>0</v>
      </c>
      <c r="R517" s="192">
        <f t="shared" si="2"/>
        <v>0</v>
      </c>
      <c r="S517" s="192">
        <v>0</v>
      </c>
      <c r="T517" s="193">
        <f t="shared" si="3"/>
        <v>0</v>
      </c>
      <c r="AR517" s="25" t="s">
        <v>240</v>
      </c>
      <c r="AT517" s="25" t="s">
        <v>269</v>
      </c>
      <c r="AU517" s="25" t="s">
        <v>80</v>
      </c>
      <c r="AY517" s="25" t="s">
        <v>187</v>
      </c>
      <c r="BE517" s="194">
        <f t="shared" si="4"/>
        <v>0</v>
      </c>
      <c r="BF517" s="194">
        <f t="shared" si="5"/>
        <v>0</v>
      </c>
      <c r="BG517" s="194">
        <f t="shared" si="6"/>
        <v>0</v>
      </c>
      <c r="BH517" s="194">
        <f t="shared" si="7"/>
        <v>0</v>
      </c>
      <c r="BI517" s="194">
        <f t="shared" si="8"/>
        <v>0</v>
      </c>
      <c r="BJ517" s="25" t="s">
        <v>24</v>
      </c>
      <c r="BK517" s="194">
        <f t="shared" si="9"/>
        <v>0</v>
      </c>
      <c r="BL517" s="25" t="s">
        <v>194</v>
      </c>
      <c r="BM517" s="25" t="s">
        <v>3708</v>
      </c>
    </row>
    <row r="518" spans="2:65" s="1" customFormat="1" ht="22.5" customHeight="1">
      <c r="B518" s="182"/>
      <c r="C518" s="230" t="s">
        <v>836</v>
      </c>
      <c r="D518" s="230" t="s">
        <v>269</v>
      </c>
      <c r="E518" s="231" t="s">
        <v>3709</v>
      </c>
      <c r="F518" s="232" t="s">
        <v>3710</v>
      </c>
      <c r="G518" s="233" t="s">
        <v>3702</v>
      </c>
      <c r="H518" s="234">
        <v>8</v>
      </c>
      <c r="I518" s="235"/>
      <c r="J518" s="236">
        <f t="shared" si="0"/>
        <v>0</v>
      </c>
      <c r="K518" s="232" t="s">
        <v>5</v>
      </c>
      <c r="L518" s="237"/>
      <c r="M518" s="238" t="s">
        <v>5</v>
      </c>
      <c r="N518" s="239" t="s">
        <v>44</v>
      </c>
      <c r="O518" s="43"/>
      <c r="P518" s="192">
        <f t="shared" si="1"/>
        <v>0</v>
      </c>
      <c r="Q518" s="192">
        <v>0</v>
      </c>
      <c r="R518" s="192">
        <f t="shared" si="2"/>
        <v>0</v>
      </c>
      <c r="S518" s="192">
        <v>0</v>
      </c>
      <c r="T518" s="193">
        <f t="shared" si="3"/>
        <v>0</v>
      </c>
      <c r="AR518" s="25" t="s">
        <v>240</v>
      </c>
      <c r="AT518" s="25" t="s">
        <v>269</v>
      </c>
      <c r="AU518" s="25" t="s">
        <v>80</v>
      </c>
      <c r="AY518" s="25" t="s">
        <v>187</v>
      </c>
      <c r="BE518" s="194">
        <f t="shared" si="4"/>
        <v>0</v>
      </c>
      <c r="BF518" s="194">
        <f t="shared" si="5"/>
        <v>0</v>
      </c>
      <c r="BG518" s="194">
        <f t="shared" si="6"/>
        <v>0</v>
      </c>
      <c r="BH518" s="194">
        <f t="shared" si="7"/>
        <v>0</v>
      </c>
      <c r="BI518" s="194">
        <f t="shared" si="8"/>
        <v>0</v>
      </c>
      <c r="BJ518" s="25" t="s">
        <v>24</v>
      </c>
      <c r="BK518" s="194">
        <f t="shared" si="9"/>
        <v>0</v>
      </c>
      <c r="BL518" s="25" t="s">
        <v>194</v>
      </c>
      <c r="BM518" s="25" t="s">
        <v>3711</v>
      </c>
    </row>
    <row r="519" spans="2:65" s="1" customFormat="1" ht="22.5" customHeight="1">
      <c r="B519" s="182"/>
      <c r="C519" s="230" t="s">
        <v>853</v>
      </c>
      <c r="D519" s="230" t="s">
        <v>269</v>
      </c>
      <c r="E519" s="231" t="s">
        <v>3712</v>
      </c>
      <c r="F519" s="232" t="s">
        <v>3713</v>
      </c>
      <c r="G519" s="233" t="s">
        <v>3702</v>
      </c>
      <c r="H519" s="234">
        <v>1</v>
      </c>
      <c r="I519" s="235"/>
      <c r="J519" s="236">
        <f t="shared" si="0"/>
        <v>0</v>
      </c>
      <c r="K519" s="232" t="s">
        <v>5</v>
      </c>
      <c r="L519" s="237"/>
      <c r="M519" s="238" t="s">
        <v>5</v>
      </c>
      <c r="N519" s="239" t="s">
        <v>44</v>
      </c>
      <c r="O519" s="43"/>
      <c r="P519" s="192">
        <f t="shared" si="1"/>
        <v>0</v>
      </c>
      <c r="Q519" s="192">
        <v>0</v>
      </c>
      <c r="R519" s="192">
        <f t="shared" si="2"/>
        <v>0</v>
      </c>
      <c r="S519" s="192">
        <v>0</v>
      </c>
      <c r="T519" s="193">
        <f t="shared" si="3"/>
        <v>0</v>
      </c>
      <c r="AR519" s="25" t="s">
        <v>240</v>
      </c>
      <c r="AT519" s="25" t="s">
        <v>269</v>
      </c>
      <c r="AU519" s="25" t="s">
        <v>80</v>
      </c>
      <c r="AY519" s="25" t="s">
        <v>187</v>
      </c>
      <c r="BE519" s="194">
        <f t="shared" si="4"/>
        <v>0</v>
      </c>
      <c r="BF519" s="194">
        <f t="shared" si="5"/>
        <v>0</v>
      </c>
      <c r="BG519" s="194">
        <f t="shared" si="6"/>
        <v>0</v>
      </c>
      <c r="BH519" s="194">
        <f t="shared" si="7"/>
        <v>0</v>
      </c>
      <c r="BI519" s="194">
        <f t="shared" si="8"/>
        <v>0</v>
      </c>
      <c r="BJ519" s="25" t="s">
        <v>24</v>
      </c>
      <c r="BK519" s="194">
        <f t="shared" si="9"/>
        <v>0</v>
      </c>
      <c r="BL519" s="25" t="s">
        <v>194</v>
      </c>
      <c r="BM519" s="25" t="s">
        <v>3714</v>
      </c>
    </row>
    <row r="520" spans="2:65" s="1" customFormat="1" ht="22.5" customHeight="1">
      <c r="B520" s="182"/>
      <c r="C520" s="230" t="s">
        <v>858</v>
      </c>
      <c r="D520" s="230" t="s">
        <v>269</v>
      </c>
      <c r="E520" s="231" t="s">
        <v>3715</v>
      </c>
      <c r="F520" s="232" t="s">
        <v>3716</v>
      </c>
      <c r="G520" s="233" t="s">
        <v>3702</v>
      </c>
      <c r="H520" s="234">
        <v>1</v>
      </c>
      <c r="I520" s="235"/>
      <c r="J520" s="236">
        <f t="shared" si="0"/>
        <v>0</v>
      </c>
      <c r="K520" s="232" t="s">
        <v>5</v>
      </c>
      <c r="L520" s="237"/>
      <c r="M520" s="238" t="s">
        <v>5</v>
      </c>
      <c r="N520" s="239" t="s">
        <v>44</v>
      </c>
      <c r="O520" s="43"/>
      <c r="P520" s="192">
        <f t="shared" si="1"/>
        <v>0</v>
      </c>
      <c r="Q520" s="192">
        <v>0</v>
      </c>
      <c r="R520" s="192">
        <f t="shared" si="2"/>
        <v>0</v>
      </c>
      <c r="S520" s="192">
        <v>0</v>
      </c>
      <c r="T520" s="193">
        <f t="shared" si="3"/>
        <v>0</v>
      </c>
      <c r="AR520" s="25" t="s">
        <v>240</v>
      </c>
      <c r="AT520" s="25" t="s">
        <v>269</v>
      </c>
      <c r="AU520" s="25" t="s">
        <v>80</v>
      </c>
      <c r="AY520" s="25" t="s">
        <v>187</v>
      </c>
      <c r="BE520" s="194">
        <f t="shared" si="4"/>
        <v>0</v>
      </c>
      <c r="BF520" s="194">
        <f t="shared" si="5"/>
        <v>0</v>
      </c>
      <c r="BG520" s="194">
        <f t="shared" si="6"/>
        <v>0</v>
      </c>
      <c r="BH520" s="194">
        <f t="shared" si="7"/>
        <v>0</v>
      </c>
      <c r="BI520" s="194">
        <f t="shared" si="8"/>
        <v>0</v>
      </c>
      <c r="BJ520" s="25" t="s">
        <v>24</v>
      </c>
      <c r="BK520" s="194">
        <f t="shared" si="9"/>
        <v>0</v>
      </c>
      <c r="BL520" s="25" t="s">
        <v>194</v>
      </c>
      <c r="BM520" s="25" t="s">
        <v>3717</v>
      </c>
    </row>
    <row r="521" spans="2:65" s="1" customFormat="1" ht="22.5" customHeight="1">
      <c r="B521" s="182"/>
      <c r="C521" s="230" t="s">
        <v>865</v>
      </c>
      <c r="D521" s="230" t="s">
        <v>269</v>
      </c>
      <c r="E521" s="231" t="s">
        <v>3718</v>
      </c>
      <c r="F521" s="232" t="s">
        <v>3719</v>
      </c>
      <c r="G521" s="233" t="s">
        <v>3702</v>
      </c>
      <c r="H521" s="234">
        <v>1</v>
      </c>
      <c r="I521" s="235"/>
      <c r="J521" s="236">
        <f t="shared" si="0"/>
        <v>0</v>
      </c>
      <c r="K521" s="232" t="s">
        <v>5</v>
      </c>
      <c r="L521" s="237"/>
      <c r="M521" s="238" t="s">
        <v>5</v>
      </c>
      <c r="N521" s="239" t="s">
        <v>44</v>
      </c>
      <c r="O521" s="43"/>
      <c r="P521" s="192">
        <f t="shared" si="1"/>
        <v>0</v>
      </c>
      <c r="Q521" s="192">
        <v>0</v>
      </c>
      <c r="R521" s="192">
        <f t="shared" si="2"/>
        <v>0</v>
      </c>
      <c r="S521" s="192">
        <v>0</v>
      </c>
      <c r="T521" s="193">
        <f t="shared" si="3"/>
        <v>0</v>
      </c>
      <c r="AR521" s="25" t="s">
        <v>240</v>
      </c>
      <c r="AT521" s="25" t="s">
        <v>269</v>
      </c>
      <c r="AU521" s="25" t="s">
        <v>80</v>
      </c>
      <c r="AY521" s="25" t="s">
        <v>187</v>
      </c>
      <c r="BE521" s="194">
        <f t="shared" si="4"/>
        <v>0</v>
      </c>
      <c r="BF521" s="194">
        <f t="shared" si="5"/>
        <v>0</v>
      </c>
      <c r="BG521" s="194">
        <f t="shared" si="6"/>
        <v>0</v>
      </c>
      <c r="BH521" s="194">
        <f t="shared" si="7"/>
        <v>0</v>
      </c>
      <c r="BI521" s="194">
        <f t="shared" si="8"/>
        <v>0</v>
      </c>
      <c r="BJ521" s="25" t="s">
        <v>24</v>
      </c>
      <c r="BK521" s="194">
        <f t="shared" si="9"/>
        <v>0</v>
      </c>
      <c r="BL521" s="25" t="s">
        <v>194</v>
      </c>
      <c r="BM521" s="25" t="s">
        <v>3720</v>
      </c>
    </row>
    <row r="522" spans="2:65" s="1" customFormat="1" ht="22.5" customHeight="1">
      <c r="B522" s="182"/>
      <c r="C522" s="230" t="s">
        <v>870</v>
      </c>
      <c r="D522" s="230" t="s">
        <v>269</v>
      </c>
      <c r="E522" s="231" t="s">
        <v>3721</v>
      </c>
      <c r="F522" s="232" t="s">
        <v>3722</v>
      </c>
      <c r="G522" s="233" t="s">
        <v>3702</v>
      </c>
      <c r="H522" s="234">
        <v>7</v>
      </c>
      <c r="I522" s="235"/>
      <c r="J522" s="236">
        <f t="shared" si="0"/>
        <v>0</v>
      </c>
      <c r="K522" s="232" t="s">
        <v>5</v>
      </c>
      <c r="L522" s="237"/>
      <c r="M522" s="238" t="s">
        <v>5</v>
      </c>
      <c r="N522" s="239" t="s">
        <v>44</v>
      </c>
      <c r="O522" s="43"/>
      <c r="P522" s="192">
        <f t="shared" si="1"/>
        <v>0</v>
      </c>
      <c r="Q522" s="192">
        <v>0</v>
      </c>
      <c r="R522" s="192">
        <f t="shared" si="2"/>
        <v>0</v>
      </c>
      <c r="S522" s="192">
        <v>0</v>
      </c>
      <c r="T522" s="193">
        <f t="shared" si="3"/>
        <v>0</v>
      </c>
      <c r="AR522" s="25" t="s">
        <v>240</v>
      </c>
      <c r="AT522" s="25" t="s">
        <v>269</v>
      </c>
      <c r="AU522" s="25" t="s">
        <v>80</v>
      </c>
      <c r="AY522" s="25" t="s">
        <v>187</v>
      </c>
      <c r="BE522" s="194">
        <f t="shared" si="4"/>
        <v>0</v>
      </c>
      <c r="BF522" s="194">
        <f t="shared" si="5"/>
        <v>0</v>
      </c>
      <c r="BG522" s="194">
        <f t="shared" si="6"/>
        <v>0</v>
      </c>
      <c r="BH522" s="194">
        <f t="shared" si="7"/>
        <v>0</v>
      </c>
      <c r="BI522" s="194">
        <f t="shared" si="8"/>
        <v>0</v>
      </c>
      <c r="BJ522" s="25" t="s">
        <v>24</v>
      </c>
      <c r="BK522" s="194">
        <f t="shared" si="9"/>
        <v>0</v>
      </c>
      <c r="BL522" s="25" t="s">
        <v>194</v>
      </c>
      <c r="BM522" s="25" t="s">
        <v>3723</v>
      </c>
    </row>
    <row r="523" spans="2:65" s="1" customFormat="1" ht="22.5" customHeight="1">
      <c r="B523" s="182"/>
      <c r="C523" s="230" t="s">
        <v>875</v>
      </c>
      <c r="D523" s="230" t="s">
        <v>269</v>
      </c>
      <c r="E523" s="231" t="s">
        <v>3724</v>
      </c>
      <c r="F523" s="232" t="s">
        <v>3725</v>
      </c>
      <c r="G523" s="233" t="s">
        <v>3702</v>
      </c>
      <c r="H523" s="234">
        <v>23</v>
      </c>
      <c r="I523" s="235"/>
      <c r="J523" s="236">
        <f t="shared" si="0"/>
        <v>0</v>
      </c>
      <c r="K523" s="232" t="s">
        <v>5</v>
      </c>
      <c r="L523" s="237"/>
      <c r="M523" s="238" t="s">
        <v>5</v>
      </c>
      <c r="N523" s="239" t="s">
        <v>44</v>
      </c>
      <c r="O523" s="43"/>
      <c r="P523" s="192">
        <f t="shared" si="1"/>
        <v>0</v>
      </c>
      <c r="Q523" s="192">
        <v>0</v>
      </c>
      <c r="R523" s="192">
        <f t="shared" si="2"/>
        <v>0</v>
      </c>
      <c r="S523" s="192">
        <v>0</v>
      </c>
      <c r="T523" s="193">
        <f t="shared" si="3"/>
        <v>0</v>
      </c>
      <c r="AR523" s="25" t="s">
        <v>240</v>
      </c>
      <c r="AT523" s="25" t="s">
        <v>269</v>
      </c>
      <c r="AU523" s="25" t="s">
        <v>80</v>
      </c>
      <c r="AY523" s="25" t="s">
        <v>187</v>
      </c>
      <c r="BE523" s="194">
        <f t="shared" si="4"/>
        <v>0</v>
      </c>
      <c r="BF523" s="194">
        <f t="shared" si="5"/>
        <v>0</v>
      </c>
      <c r="BG523" s="194">
        <f t="shared" si="6"/>
        <v>0</v>
      </c>
      <c r="BH523" s="194">
        <f t="shared" si="7"/>
        <v>0</v>
      </c>
      <c r="BI523" s="194">
        <f t="shared" si="8"/>
        <v>0</v>
      </c>
      <c r="BJ523" s="25" t="s">
        <v>24</v>
      </c>
      <c r="BK523" s="194">
        <f t="shared" si="9"/>
        <v>0</v>
      </c>
      <c r="BL523" s="25" t="s">
        <v>194</v>
      </c>
      <c r="BM523" s="25" t="s">
        <v>3726</v>
      </c>
    </row>
    <row r="524" spans="2:65" s="1" customFormat="1" ht="22.5" customHeight="1">
      <c r="B524" s="182"/>
      <c r="C524" s="230" t="s">
        <v>880</v>
      </c>
      <c r="D524" s="230" t="s">
        <v>269</v>
      </c>
      <c r="E524" s="231" t="s">
        <v>3727</v>
      </c>
      <c r="F524" s="232" t="s">
        <v>3728</v>
      </c>
      <c r="G524" s="233" t="s">
        <v>3702</v>
      </c>
      <c r="H524" s="234">
        <v>3</v>
      </c>
      <c r="I524" s="235"/>
      <c r="J524" s="236">
        <f t="shared" si="0"/>
        <v>0</v>
      </c>
      <c r="K524" s="232" t="s">
        <v>5</v>
      </c>
      <c r="L524" s="237"/>
      <c r="M524" s="238" t="s">
        <v>5</v>
      </c>
      <c r="N524" s="239" t="s">
        <v>44</v>
      </c>
      <c r="O524" s="43"/>
      <c r="P524" s="192">
        <f t="shared" si="1"/>
        <v>0</v>
      </c>
      <c r="Q524" s="192">
        <v>0</v>
      </c>
      <c r="R524" s="192">
        <f t="shared" si="2"/>
        <v>0</v>
      </c>
      <c r="S524" s="192">
        <v>0</v>
      </c>
      <c r="T524" s="193">
        <f t="shared" si="3"/>
        <v>0</v>
      </c>
      <c r="AR524" s="25" t="s">
        <v>240</v>
      </c>
      <c r="AT524" s="25" t="s">
        <v>269</v>
      </c>
      <c r="AU524" s="25" t="s">
        <v>80</v>
      </c>
      <c r="AY524" s="25" t="s">
        <v>187</v>
      </c>
      <c r="BE524" s="194">
        <f t="shared" si="4"/>
        <v>0</v>
      </c>
      <c r="BF524" s="194">
        <f t="shared" si="5"/>
        <v>0</v>
      </c>
      <c r="BG524" s="194">
        <f t="shared" si="6"/>
        <v>0</v>
      </c>
      <c r="BH524" s="194">
        <f t="shared" si="7"/>
        <v>0</v>
      </c>
      <c r="BI524" s="194">
        <f t="shared" si="8"/>
        <v>0</v>
      </c>
      <c r="BJ524" s="25" t="s">
        <v>24</v>
      </c>
      <c r="BK524" s="194">
        <f t="shared" si="9"/>
        <v>0</v>
      </c>
      <c r="BL524" s="25" t="s">
        <v>194</v>
      </c>
      <c r="BM524" s="25" t="s">
        <v>3729</v>
      </c>
    </row>
    <row r="525" spans="2:65" s="1" customFormat="1" ht="22.5" customHeight="1">
      <c r="B525" s="182"/>
      <c r="C525" s="230" t="s">
        <v>885</v>
      </c>
      <c r="D525" s="230" t="s">
        <v>269</v>
      </c>
      <c r="E525" s="231" t="s">
        <v>3730</v>
      </c>
      <c r="F525" s="232" t="s">
        <v>3731</v>
      </c>
      <c r="G525" s="233" t="s">
        <v>3702</v>
      </c>
      <c r="H525" s="234">
        <v>2</v>
      </c>
      <c r="I525" s="235"/>
      <c r="J525" s="236">
        <f t="shared" si="0"/>
        <v>0</v>
      </c>
      <c r="K525" s="232" t="s">
        <v>5</v>
      </c>
      <c r="L525" s="237"/>
      <c r="M525" s="238" t="s">
        <v>5</v>
      </c>
      <c r="N525" s="239" t="s">
        <v>44</v>
      </c>
      <c r="O525" s="43"/>
      <c r="P525" s="192">
        <f t="shared" si="1"/>
        <v>0</v>
      </c>
      <c r="Q525" s="192">
        <v>0</v>
      </c>
      <c r="R525" s="192">
        <f t="shared" si="2"/>
        <v>0</v>
      </c>
      <c r="S525" s="192">
        <v>0</v>
      </c>
      <c r="T525" s="193">
        <f t="shared" si="3"/>
        <v>0</v>
      </c>
      <c r="AR525" s="25" t="s">
        <v>240</v>
      </c>
      <c r="AT525" s="25" t="s">
        <v>269</v>
      </c>
      <c r="AU525" s="25" t="s">
        <v>80</v>
      </c>
      <c r="AY525" s="25" t="s">
        <v>187</v>
      </c>
      <c r="BE525" s="194">
        <f t="shared" si="4"/>
        <v>0</v>
      </c>
      <c r="BF525" s="194">
        <f t="shared" si="5"/>
        <v>0</v>
      </c>
      <c r="BG525" s="194">
        <f t="shared" si="6"/>
        <v>0</v>
      </c>
      <c r="BH525" s="194">
        <f t="shared" si="7"/>
        <v>0</v>
      </c>
      <c r="BI525" s="194">
        <f t="shared" si="8"/>
        <v>0</v>
      </c>
      <c r="BJ525" s="25" t="s">
        <v>24</v>
      </c>
      <c r="BK525" s="194">
        <f t="shared" si="9"/>
        <v>0</v>
      </c>
      <c r="BL525" s="25" t="s">
        <v>194</v>
      </c>
      <c r="BM525" s="25" t="s">
        <v>3732</v>
      </c>
    </row>
    <row r="526" spans="2:65" s="1" customFormat="1" ht="22.5" customHeight="1">
      <c r="B526" s="182"/>
      <c r="C526" s="230" t="s">
        <v>891</v>
      </c>
      <c r="D526" s="230" t="s">
        <v>269</v>
      </c>
      <c r="E526" s="231" t="s">
        <v>3733</v>
      </c>
      <c r="F526" s="232" t="s">
        <v>3734</v>
      </c>
      <c r="G526" s="233" t="s">
        <v>3702</v>
      </c>
      <c r="H526" s="234">
        <v>1</v>
      </c>
      <c r="I526" s="235"/>
      <c r="J526" s="236">
        <f t="shared" si="0"/>
        <v>0</v>
      </c>
      <c r="K526" s="232" t="s">
        <v>5</v>
      </c>
      <c r="L526" s="237"/>
      <c r="M526" s="238" t="s">
        <v>5</v>
      </c>
      <c r="N526" s="239" t="s">
        <v>44</v>
      </c>
      <c r="O526" s="43"/>
      <c r="P526" s="192">
        <f t="shared" si="1"/>
        <v>0</v>
      </c>
      <c r="Q526" s="192">
        <v>0</v>
      </c>
      <c r="R526" s="192">
        <f t="shared" si="2"/>
        <v>0</v>
      </c>
      <c r="S526" s="192">
        <v>0</v>
      </c>
      <c r="T526" s="193">
        <f t="shared" si="3"/>
        <v>0</v>
      </c>
      <c r="AR526" s="25" t="s">
        <v>240</v>
      </c>
      <c r="AT526" s="25" t="s">
        <v>269</v>
      </c>
      <c r="AU526" s="25" t="s">
        <v>80</v>
      </c>
      <c r="AY526" s="25" t="s">
        <v>187</v>
      </c>
      <c r="BE526" s="194">
        <f t="shared" si="4"/>
        <v>0</v>
      </c>
      <c r="BF526" s="194">
        <f t="shared" si="5"/>
        <v>0</v>
      </c>
      <c r="BG526" s="194">
        <f t="shared" si="6"/>
        <v>0</v>
      </c>
      <c r="BH526" s="194">
        <f t="shared" si="7"/>
        <v>0</v>
      </c>
      <c r="BI526" s="194">
        <f t="shared" si="8"/>
        <v>0</v>
      </c>
      <c r="BJ526" s="25" t="s">
        <v>24</v>
      </c>
      <c r="BK526" s="194">
        <f t="shared" si="9"/>
        <v>0</v>
      </c>
      <c r="BL526" s="25" t="s">
        <v>194</v>
      </c>
      <c r="BM526" s="25" t="s">
        <v>3735</v>
      </c>
    </row>
    <row r="527" spans="2:65" s="1" customFormat="1" ht="22.5" customHeight="1">
      <c r="B527" s="182"/>
      <c r="C527" s="230" t="s">
        <v>896</v>
      </c>
      <c r="D527" s="230" t="s">
        <v>269</v>
      </c>
      <c r="E527" s="231" t="s">
        <v>3736</v>
      </c>
      <c r="F527" s="232" t="s">
        <v>3737</v>
      </c>
      <c r="G527" s="233" t="s">
        <v>3702</v>
      </c>
      <c r="H527" s="234">
        <v>1</v>
      </c>
      <c r="I527" s="235"/>
      <c r="J527" s="236">
        <f t="shared" si="0"/>
        <v>0</v>
      </c>
      <c r="K527" s="232" t="s">
        <v>5</v>
      </c>
      <c r="L527" s="237"/>
      <c r="M527" s="238" t="s">
        <v>5</v>
      </c>
      <c r="N527" s="239" t="s">
        <v>44</v>
      </c>
      <c r="O527" s="43"/>
      <c r="P527" s="192">
        <f t="shared" si="1"/>
        <v>0</v>
      </c>
      <c r="Q527" s="192">
        <v>0</v>
      </c>
      <c r="R527" s="192">
        <f t="shared" si="2"/>
        <v>0</v>
      </c>
      <c r="S527" s="192">
        <v>0</v>
      </c>
      <c r="T527" s="193">
        <f t="shared" si="3"/>
        <v>0</v>
      </c>
      <c r="AR527" s="25" t="s">
        <v>240</v>
      </c>
      <c r="AT527" s="25" t="s">
        <v>269</v>
      </c>
      <c r="AU527" s="25" t="s">
        <v>80</v>
      </c>
      <c r="AY527" s="25" t="s">
        <v>187</v>
      </c>
      <c r="BE527" s="194">
        <f t="shared" si="4"/>
        <v>0</v>
      </c>
      <c r="BF527" s="194">
        <f t="shared" si="5"/>
        <v>0</v>
      </c>
      <c r="BG527" s="194">
        <f t="shared" si="6"/>
        <v>0</v>
      </c>
      <c r="BH527" s="194">
        <f t="shared" si="7"/>
        <v>0</v>
      </c>
      <c r="BI527" s="194">
        <f t="shared" si="8"/>
        <v>0</v>
      </c>
      <c r="BJ527" s="25" t="s">
        <v>24</v>
      </c>
      <c r="BK527" s="194">
        <f t="shared" si="9"/>
        <v>0</v>
      </c>
      <c r="BL527" s="25" t="s">
        <v>194</v>
      </c>
      <c r="BM527" s="25" t="s">
        <v>3738</v>
      </c>
    </row>
    <row r="528" spans="2:65" s="1" customFormat="1" ht="22.5" customHeight="1">
      <c r="B528" s="182"/>
      <c r="C528" s="230" t="s">
        <v>905</v>
      </c>
      <c r="D528" s="230" t="s">
        <v>269</v>
      </c>
      <c r="E528" s="231" t="s">
        <v>3739</v>
      </c>
      <c r="F528" s="232" t="s">
        <v>3740</v>
      </c>
      <c r="G528" s="233" t="s">
        <v>3702</v>
      </c>
      <c r="H528" s="234">
        <v>8</v>
      </c>
      <c r="I528" s="235"/>
      <c r="J528" s="236">
        <f t="shared" si="0"/>
        <v>0</v>
      </c>
      <c r="K528" s="232" t="s">
        <v>5</v>
      </c>
      <c r="L528" s="237"/>
      <c r="M528" s="238" t="s">
        <v>5</v>
      </c>
      <c r="N528" s="239" t="s">
        <v>44</v>
      </c>
      <c r="O528" s="43"/>
      <c r="P528" s="192">
        <f t="shared" si="1"/>
        <v>0</v>
      </c>
      <c r="Q528" s="192">
        <v>0</v>
      </c>
      <c r="R528" s="192">
        <f t="shared" si="2"/>
        <v>0</v>
      </c>
      <c r="S528" s="192">
        <v>0</v>
      </c>
      <c r="T528" s="193">
        <f t="shared" si="3"/>
        <v>0</v>
      </c>
      <c r="AR528" s="25" t="s">
        <v>240</v>
      </c>
      <c r="AT528" s="25" t="s">
        <v>269</v>
      </c>
      <c r="AU528" s="25" t="s">
        <v>80</v>
      </c>
      <c r="AY528" s="25" t="s">
        <v>187</v>
      </c>
      <c r="BE528" s="194">
        <f t="shared" si="4"/>
        <v>0</v>
      </c>
      <c r="BF528" s="194">
        <f t="shared" si="5"/>
        <v>0</v>
      </c>
      <c r="BG528" s="194">
        <f t="shared" si="6"/>
        <v>0</v>
      </c>
      <c r="BH528" s="194">
        <f t="shared" si="7"/>
        <v>0</v>
      </c>
      <c r="BI528" s="194">
        <f t="shared" si="8"/>
        <v>0</v>
      </c>
      <c r="BJ528" s="25" t="s">
        <v>24</v>
      </c>
      <c r="BK528" s="194">
        <f t="shared" si="9"/>
        <v>0</v>
      </c>
      <c r="BL528" s="25" t="s">
        <v>194</v>
      </c>
      <c r="BM528" s="25" t="s">
        <v>3741</v>
      </c>
    </row>
    <row r="529" spans="2:65" s="1" customFormat="1" ht="22.5" customHeight="1">
      <c r="B529" s="182"/>
      <c r="C529" s="230" t="s">
        <v>917</v>
      </c>
      <c r="D529" s="230" t="s">
        <v>269</v>
      </c>
      <c r="E529" s="231" t="s">
        <v>3742</v>
      </c>
      <c r="F529" s="232" t="s">
        <v>3743</v>
      </c>
      <c r="G529" s="233" t="s">
        <v>3702</v>
      </c>
      <c r="H529" s="234">
        <v>2</v>
      </c>
      <c r="I529" s="235"/>
      <c r="J529" s="236">
        <f t="shared" si="0"/>
        <v>0</v>
      </c>
      <c r="K529" s="232" t="s">
        <v>5</v>
      </c>
      <c r="L529" s="237"/>
      <c r="M529" s="238" t="s">
        <v>5</v>
      </c>
      <c r="N529" s="239" t="s">
        <v>44</v>
      </c>
      <c r="O529" s="43"/>
      <c r="P529" s="192">
        <f t="shared" si="1"/>
        <v>0</v>
      </c>
      <c r="Q529" s="192">
        <v>0</v>
      </c>
      <c r="R529" s="192">
        <f t="shared" si="2"/>
        <v>0</v>
      </c>
      <c r="S529" s="192">
        <v>0</v>
      </c>
      <c r="T529" s="193">
        <f t="shared" si="3"/>
        <v>0</v>
      </c>
      <c r="AR529" s="25" t="s">
        <v>240</v>
      </c>
      <c r="AT529" s="25" t="s">
        <v>269</v>
      </c>
      <c r="AU529" s="25" t="s">
        <v>80</v>
      </c>
      <c r="AY529" s="25" t="s">
        <v>187</v>
      </c>
      <c r="BE529" s="194">
        <f t="shared" si="4"/>
        <v>0</v>
      </c>
      <c r="BF529" s="194">
        <f t="shared" si="5"/>
        <v>0</v>
      </c>
      <c r="BG529" s="194">
        <f t="shared" si="6"/>
        <v>0</v>
      </c>
      <c r="BH529" s="194">
        <f t="shared" si="7"/>
        <v>0</v>
      </c>
      <c r="BI529" s="194">
        <f t="shared" si="8"/>
        <v>0</v>
      </c>
      <c r="BJ529" s="25" t="s">
        <v>24</v>
      </c>
      <c r="BK529" s="194">
        <f t="shared" si="9"/>
        <v>0</v>
      </c>
      <c r="BL529" s="25" t="s">
        <v>194</v>
      </c>
      <c r="BM529" s="25" t="s">
        <v>3744</v>
      </c>
    </row>
    <row r="530" spans="2:65" s="1" customFormat="1" ht="22.5" customHeight="1">
      <c r="B530" s="182"/>
      <c r="C530" s="230" t="s">
        <v>923</v>
      </c>
      <c r="D530" s="230" t="s">
        <v>269</v>
      </c>
      <c r="E530" s="231" t="s">
        <v>3745</v>
      </c>
      <c r="F530" s="232" t="s">
        <v>3746</v>
      </c>
      <c r="G530" s="233" t="s">
        <v>3702</v>
      </c>
      <c r="H530" s="234">
        <v>1</v>
      </c>
      <c r="I530" s="235"/>
      <c r="J530" s="236">
        <f t="shared" si="0"/>
        <v>0</v>
      </c>
      <c r="K530" s="232" t="s">
        <v>5</v>
      </c>
      <c r="L530" s="237"/>
      <c r="M530" s="238" t="s">
        <v>5</v>
      </c>
      <c r="N530" s="239" t="s">
        <v>44</v>
      </c>
      <c r="O530" s="43"/>
      <c r="P530" s="192">
        <f t="shared" si="1"/>
        <v>0</v>
      </c>
      <c r="Q530" s="192">
        <v>0</v>
      </c>
      <c r="R530" s="192">
        <f t="shared" si="2"/>
        <v>0</v>
      </c>
      <c r="S530" s="192">
        <v>0</v>
      </c>
      <c r="T530" s="193">
        <f t="shared" si="3"/>
        <v>0</v>
      </c>
      <c r="AR530" s="25" t="s">
        <v>240</v>
      </c>
      <c r="AT530" s="25" t="s">
        <v>269</v>
      </c>
      <c r="AU530" s="25" t="s">
        <v>80</v>
      </c>
      <c r="AY530" s="25" t="s">
        <v>187</v>
      </c>
      <c r="BE530" s="194">
        <f t="shared" si="4"/>
        <v>0</v>
      </c>
      <c r="BF530" s="194">
        <f t="shared" si="5"/>
        <v>0</v>
      </c>
      <c r="BG530" s="194">
        <f t="shared" si="6"/>
        <v>0</v>
      </c>
      <c r="BH530" s="194">
        <f t="shared" si="7"/>
        <v>0</v>
      </c>
      <c r="BI530" s="194">
        <f t="shared" si="8"/>
        <v>0</v>
      </c>
      <c r="BJ530" s="25" t="s">
        <v>24</v>
      </c>
      <c r="BK530" s="194">
        <f t="shared" si="9"/>
        <v>0</v>
      </c>
      <c r="BL530" s="25" t="s">
        <v>194</v>
      </c>
      <c r="BM530" s="25" t="s">
        <v>3747</v>
      </c>
    </row>
    <row r="531" spans="2:65" s="1" customFormat="1" ht="22.5" customHeight="1">
      <c r="B531" s="182"/>
      <c r="C531" s="230" t="s">
        <v>30</v>
      </c>
      <c r="D531" s="230" t="s">
        <v>269</v>
      </c>
      <c r="E531" s="231" t="s">
        <v>3748</v>
      </c>
      <c r="F531" s="232" t="s">
        <v>3749</v>
      </c>
      <c r="G531" s="233" t="s">
        <v>2359</v>
      </c>
      <c r="H531" s="234">
        <v>1</v>
      </c>
      <c r="I531" s="235"/>
      <c r="J531" s="236">
        <f t="shared" si="0"/>
        <v>0</v>
      </c>
      <c r="K531" s="232" t="s">
        <v>5</v>
      </c>
      <c r="L531" s="237"/>
      <c r="M531" s="238" t="s">
        <v>5</v>
      </c>
      <c r="N531" s="239" t="s">
        <v>44</v>
      </c>
      <c r="O531" s="43"/>
      <c r="P531" s="192">
        <f t="shared" si="1"/>
        <v>0</v>
      </c>
      <c r="Q531" s="192">
        <v>0</v>
      </c>
      <c r="R531" s="192">
        <f t="shared" si="2"/>
        <v>0</v>
      </c>
      <c r="S531" s="192">
        <v>0</v>
      </c>
      <c r="T531" s="193">
        <f t="shared" si="3"/>
        <v>0</v>
      </c>
      <c r="AR531" s="25" t="s">
        <v>240</v>
      </c>
      <c r="AT531" s="25" t="s">
        <v>269</v>
      </c>
      <c r="AU531" s="25" t="s">
        <v>80</v>
      </c>
      <c r="AY531" s="25" t="s">
        <v>187</v>
      </c>
      <c r="BE531" s="194">
        <f t="shared" si="4"/>
        <v>0</v>
      </c>
      <c r="BF531" s="194">
        <f t="shared" si="5"/>
        <v>0</v>
      </c>
      <c r="BG531" s="194">
        <f t="shared" si="6"/>
        <v>0</v>
      </c>
      <c r="BH531" s="194">
        <f t="shared" si="7"/>
        <v>0</v>
      </c>
      <c r="BI531" s="194">
        <f t="shared" si="8"/>
        <v>0</v>
      </c>
      <c r="BJ531" s="25" t="s">
        <v>24</v>
      </c>
      <c r="BK531" s="194">
        <f t="shared" si="9"/>
        <v>0</v>
      </c>
      <c r="BL531" s="25" t="s">
        <v>194</v>
      </c>
      <c r="BM531" s="25" t="s">
        <v>3750</v>
      </c>
    </row>
    <row r="532" spans="2:65" s="1" customFormat="1" ht="44.25" customHeight="1">
      <c r="B532" s="182"/>
      <c r="C532" s="230" t="s">
        <v>937</v>
      </c>
      <c r="D532" s="230" t="s">
        <v>269</v>
      </c>
      <c r="E532" s="231" t="s">
        <v>3751</v>
      </c>
      <c r="F532" s="232" t="s">
        <v>3752</v>
      </c>
      <c r="G532" s="233" t="s">
        <v>2359</v>
      </c>
      <c r="H532" s="234">
        <v>2</v>
      </c>
      <c r="I532" s="235"/>
      <c r="J532" s="236">
        <f t="shared" si="0"/>
        <v>0</v>
      </c>
      <c r="K532" s="232" t="s">
        <v>5</v>
      </c>
      <c r="L532" s="237"/>
      <c r="M532" s="238" t="s">
        <v>5</v>
      </c>
      <c r="N532" s="239" t="s">
        <v>44</v>
      </c>
      <c r="O532" s="43"/>
      <c r="P532" s="192">
        <f t="shared" si="1"/>
        <v>0</v>
      </c>
      <c r="Q532" s="192">
        <v>0</v>
      </c>
      <c r="R532" s="192">
        <f t="shared" si="2"/>
        <v>0</v>
      </c>
      <c r="S532" s="192">
        <v>0</v>
      </c>
      <c r="T532" s="193">
        <f t="shared" si="3"/>
        <v>0</v>
      </c>
      <c r="AR532" s="25" t="s">
        <v>240</v>
      </c>
      <c r="AT532" s="25" t="s">
        <v>269</v>
      </c>
      <c r="AU532" s="25" t="s">
        <v>80</v>
      </c>
      <c r="AY532" s="25" t="s">
        <v>187</v>
      </c>
      <c r="BE532" s="194">
        <f t="shared" si="4"/>
        <v>0</v>
      </c>
      <c r="BF532" s="194">
        <f t="shared" si="5"/>
        <v>0</v>
      </c>
      <c r="BG532" s="194">
        <f t="shared" si="6"/>
        <v>0</v>
      </c>
      <c r="BH532" s="194">
        <f t="shared" si="7"/>
        <v>0</v>
      </c>
      <c r="BI532" s="194">
        <f t="shared" si="8"/>
        <v>0</v>
      </c>
      <c r="BJ532" s="25" t="s">
        <v>24</v>
      </c>
      <c r="BK532" s="194">
        <f t="shared" si="9"/>
        <v>0</v>
      </c>
      <c r="BL532" s="25" t="s">
        <v>194</v>
      </c>
      <c r="BM532" s="25" t="s">
        <v>3753</v>
      </c>
    </row>
    <row r="533" spans="2:65" s="1" customFormat="1" ht="22.5" customHeight="1">
      <c r="B533" s="182"/>
      <c r="C533" s="230" t="s">
        <v>942</v>
      </c>
      <c r="D533" s="230" t="s">
        <v>269</v>
      </c>
      <c r="E533" s="231" t="s">
        <v>3754</v>
      </c>
      <c r="F533" s="232" t="s">
        <v>3755</v>
      </c>
      <c r="G533" s="233" t="s">
        <v>2359</v>
      </c>
      <c r="H533" s="234">
        <v>2</v>
      </c>
      <c r="I533" s="235"/>
      <c r="J533" s="236">
        <f t="shared" si="0"/>
        <v>0</v>
      </c>
      <c r="K533" s="232" t="s">
        <v>5</v>
      </c>
      <c r="L533" s="237"/>
      <c r="M533" s="238" t="s">
        <v>5</v>
      </c>
      <c r="N533" s="239" t="s">
        <v>44</v>
      </c>
      <c r="O533" s="43"/>
      <c r="P533" s="192">
        <f t="shared" si="1"/>
        <v>0</v>
      </c>
      <c r="Q533" s="192">
        <v>0</v>
      </c>
      <c r="R533" s="192">
        <f t="shared" si="2"/>
        <v>0</v>
      </c>
      <c r="S533" s="192">
        <v>0</v>
      </c>
      <c r="T533" s="193">
        <f t="shared" si="3"/>
        <v>0</v>
      </c>
      <c r="AR533" s="25" t="s">
        <v>240</v>
      </c>
      <c r="AT533" s="25" t="s">
        <v>269</v>
      </c>
      <c r="AU533" s="25" t="s">
        <v>80</v>
      </c>
      <c r="AY533" s="25" t="s">
        <v>187</v>
      </c>
      <c r="BE533" s="194">
        <f t="shared" si="4"/>
        <v>0</v>
      </c>
      <c r="BF533" s="194">
        <f t="shared" si="5"/>
        <v>0</v>
      </c>
      <c r="BG533" s="194">
        <f t="shared" si="6"/>
        <v>0</v>
      </c>
      <c r="BH533" s="194">
        <f t="shared" si="7"/>
        <v>0</v>
      </c>
      <c r="BI533" s="194">
        <f t="shared" si="8"/>
        <v>0</v>
      </c>
      <c r="BJ533" s="25" t="s">
        <v>24</v>
      </c>
      <c r="BK533" s="194">
        <f t="shared" si="9"/>
        <v>0</v>
      </c>
      <c r="BL533" s="25" t="s">
        <v>194</v>
      </c>
      <c r="BM533" s="25" t="s">
        <v>3756</v>
      </c>
    </row>
    <row r="534" spans="2:65" s="1" customFormat="1" ht="22.5" customHeight="1">
      <c r="B534" s="182"/>
      <c r="C534" s="230" t="s">
        <v>949</v>
      </c>
      <c r="D534" s="230" t="s">
        <v>269</v>
      </c>
      <c r="E534" s="231" t="s">
        <v>3757</v>
      </c>
      <c r="F534" s="232" t="s">
        <v>3758</v>
      </c>
      <c r="G534" s="233" t="s">
        <v>2359</v>
      </c>
      <c r="H534" s="234">
        <v>2</v>
      </c>
      <c r="I534" s="235"/>
      <c r="J534" s="236">
        <f t="shared" si="0"/>
        <v>0</v>
      </c>
      <c r="K534" s="232" t="s">
        <v>5</v>
      </c>
      <c r="L534" s="237"/>
      <c r="M534" s="238" t="s">
        <v>5</v>
      </c>
      <c r="N534" s="239" t="s">
        <v>44</v>
      </c>
      <c r="O534" s="43"/>
      <c r="P534" s="192">
        <f t="shared" si="1"/>
        <v>0</v>
      </c>
      <c r="Q534" s="192">
        <v>0</v>
      </c>
      <c r="R534" s="192">
        <f t="shared" si="2"/>
        <v>0</v>
      </c>
      <c r="S534" s="192">
        <v>0</v>
      </c>
      <c r="T534" s="193">
        <f t="shared" si="3"/>
        <v>0</v>
      </c>
      <c r="AR534" s="25" t="s">
        <v>240</v>
      </c>
      <c r="AT534" s="25" t="s">
        <v>269</v>
      </c>
      <c r="AU534" s="25" t="s">
        <v>80</v>
      </c>
      <c r="AY534" s="25" t="s">
        <v>187</v>
      </c>
      <c r="BE534" s="194">
        <f t="shared" si="4"/>
        <v>0</v>
      </c>
      <c r="BF534" s="194">
        <f t="shared" si="5"/>
        <v>0</v>
      </c>
      <c r="BG534" s="194">
        <f t="shared" si="6"/>
        <v>0</v>
      </c>
      <c r="BH534" s="194">
        <f t="shared" si="7"/>
        <v>0</v>
      </c>
      <c r="BI534" s="194">
        <f t="shared" si="8"/>
        <v>0</v>
      </c>
      <c r="BJ534" s="25" t="s">
        <v>24</v>
      </c>
      <c r="BK534" s="194">
        <f t="shared" si="9"/>
        <v>0</v>
      </c>
      <c r="BL534" s="25" t="s">
        <v>194</v>
      </c>
      <c r="BM534" s="25" t="s">
        <v>3759</v>
      </c>
    </row>
    <row r="535" spans="2:65" s="1" customFormat="1" ht="57" customHeight="1">
      <c r="B535" s="182"/>
      <c r="C535" s="230" t="s">
        <v>962</v>
      </c>
      <c r="D535" s="230" t="s">
        <v>269</v>
      </c>
      <c r="E535" s="231" t="s">
        <v>3760</v>
      </c>
      <c r="F535" s="232" t="s">
        <v>3761</v>
      </c>
      <c r="G535" s="233" t="s">
        <v>2359</v>
      </c>
      <c r="H535" s="234">
        <v>1</v>
      </c>
      <c r="I535" s="235"/>
      <c r="J535" s="236">
        <f t="shared" si="0"/>
        <v>0</v>
      </c>
      <c r="K535" s="232" t="s">
        <v>5</v>
      </c>
      <c r="L535" s="237"/>
      <c r="M535" s="238" t="s">
        <v>5</v>
      </c>
      <c r="N535" s="239" t="s">
        <v>44</v>
      </c>
      <c r="O535" s="43"/>
      <c r="P535" s="192">
        <f t="shared" si="1"/>
        <v>0</v>
      </c>
      <c r="Q535" s="192">
        <v>0</v>
      </c>
      <c r="R535" s="192">
        <f t="shared" si="2"/>
        <v>0</v>
      </c>
      <c r="S535" s="192">
        <v>0</v>
      </c>
      <c r="T535" s="193">
        <f t="shared" si="3"/>
        <v>0</v>
      </c>
      <c r="AR535" s="25" t="s">
        <v>240</v>
      </c>
      <c r="AT535" s="25" t="s">
        <v>269</v>
      </c>
      <c r="AU535" s="25" t="s">
        <v>80</v>
      </c>
      <c r="AY535" s="25" t="s">
        <v>187</v>
      </c>
      <c r="BE535" s="194">
        <f t="shared" si="4"/>
        <v>0</v>
      </c>
      <c r="BF535" s="194">
        <f t="shared" si="5"/>
        <v>0</v>
      </c>
      <c r="BG535" s="194">
        <f t="shared" si="6"/>
        <v>0</v>
      </c>
      <c r="BH535" s="194">
        <f t="shared" si="7"/>
        <v>0</v>
      </c>
      <c r="BI535" s="194">
        <f t="shared" si="8"/>
        <v>0</v>
      </c>
      <c r="BJ535" s="25" t="s">
        <v>24</v>
      </c>
      <c r="BK535" s="194">
        <f t="shared" si="9"/>
        <v>0</v>
      </c>
      <c r="BL535" s="25" t="s">
        <v>194</v>
      </c>
      <c r="BM535" s="25" t="s">
        <v>3762</v>
      </c>
    </row>
    <row r="536" spans="2:65" s="1" customFormat="1" ht="22.5" customHeight="1">
      <c r="B536" s="182"/>
      <c r="C536" s="230" t="s">
        <v>968</v>
      </c>
      <c r="D536" s="230" t="s">
        <v>269</v>
      </c>
      <c r="E536" s="231" t="s">
        <v>3763</v>
      </c>
      <c r="F536" s="232" t="s">
        <v>3764</v>
      </c>
      <c r="G536" s="233" t="s">
        <v>2359</v>
      </c>
      <c r="H536" s="234">
        <v>1</v>
      </c>
      <c r="I536" s="235"/>
      <c r="J536" s="236">
        <f t="shared" si="0"/>
        <v>0</v>
      </c>
      <c r="K536" s="232" t="s">
        <v>5</v>
      </c>
      <c r="L536" s="237"/>
      <c r="M536" s="238" t="s">
        <v>5</v>
      </c>
      <c r="N536" s="239" t="s">
        <v>44</v>
      </c>
      <c r="O536" s="43"/>
      <c r="P536" s="192">
        <f t="shared" si="1"/>
        <v>0</v>
      </c>
      <c r="Q536" s="192">
        <v>0</v>
      </c>
      <c r="R536" s="192">
        <f t="shared" si="2"/>
        <v>0</v>
      </c>
      <c r="S536" s="192">
        <v>0</v>
      </c>
      <c r="T536" s="193">
        <f t="shared" si="3"/>
        <v>0</v>
      </c>
      <c r="AR536" s="25" t="s">
        <v>240</v>
      </c>
      <c r="AT536" s="25" t="s">
        <v>269</v>
      </c>
      <c r="AU536" s="25" t="s">
        <v>80</v>
      </c>
      <c r="AY536" s="25" t="s">
        <v>187</v>
      </c>
      <c r="BE536" s="194">
        <f t="shared" si="4"/>
        <v>0</v>
      </c>
      <c r="BF536" s="194">
        <f t="shared" si="5"/>
        <v>0</v>
      </c>
      <c r="BG536" s="194">
        <f t="shared" si="6"/>
        <v>0</v>
      </c>
      <c r="BH536" s="194">
        <f t="shared" si="7"/>
        <v>0</v>
      </c>
      <c r="BI536" s="194">
        <f t="shared" si="8"/>
        <v>0</v>
      </c>
      <c r="BJ536" s="25" t="s">
        <v>24</v>
      </c>
      <c r="BK536" s="194">
        <f t="shared" si="9"/>
        <v>0</v>
      </c>
      <c r="BL536" s="25" t="s">
        <v>194</v>
      </c>
      <c r="BM536" s="25" t="s">
        <v>3765</v>
      </c>
    </row>
    <row r="537" spans="2:65" s="1" customFormat="1" ht="22.5" customHeight="1">
      <c r="B537" s="182"/>
      <c r="C537" s="230" t="s">
        <v>975</v>
      </c>
      <c r="D537" s="230" t="s">
        <v>269</v>
      </c>
      <c r="E537" s="231" t="s">
        <v>3766</v>
      </c>
      <c r="F537" s="232" t="s">
        <v>3767</v>
      </c>
      <c r="G537" s="233" t="s">
        <v>5</v>
      </c>
      <c r="H537" s="234">
        <v>1</v>
      </c>
      <c r="I537" s="235"/>
      <c r="J537" s="236">
        <f t="shared" si="0"/>
        <v>0</v>
      </c>
      <c r="K537" s="232" t="s">
        <v>5</v>
      </c>
      <c r="L537" s="237"/>
      <c r="M537" s="238" t="s">
        <v>5</v>
      </c>
      <c r="N537" s="239" t="s">
        <v>44</v>
      </c>
      <c r="O537" s="43"/>
      <c r="P537" s="192">
        <f t="shared" si="1"/>
        <v>0</v>
      </c>
      <c r="Q537" s="192">
        <v>0</v>
      </c>
      <c r="R537" s="192">
        <f t="shared" si="2"/>
        <v>0</v>
      </c>
      <c r="S537" s="192">
        <v>0</v>
      </c>
      <c r="T537" s="193">
        <f t="shared" si="3"/>
        <v>0</v>
      </c>
      <c r="AR537" s="25" t="s">
        <v>240</v>
      </c>
      <c r="AT537" s="25" t="s">
        <v>269</v>
      </c>
      <c r="AU537" s="25" t="s">
        <v>80</v>
      </c>
      <c r="AY537" s="25" t="s">
        <v>187</v>
      </c>
      <c r="BE537" s="194">
        <f t="shared" si="4"/>
        <v>0</v>
      </c>
      <c r="BF537" s="194">
        <f t="shared" si="5"/>
        <v>0</v>
      </c>
      <c r="BG537" s="194">
        <f t="shared" si="6"/>
        <v>0</v>
      </c>
      <c r="BH537" s="194">
        <f t="shared" si="7"/>
        <v>0</v>
      </c>
      <c r="BI537" s="194">
        <f t="shared" si="8"/>
        <v>0</v>
      </c>
      <c r="BJ537" s="25" t="s">
        <v>24</v>
      </c>
      <c r="BK537" s="194">
        <f t="shared" si="9"/>
        <v>0</v>
      </c>
      <c r="BL537" s="25" t="s">
        <v>194</v>
      </c>
      <c r="BM537" s="25" t="s">
        <v>3768</v>
      </c>
    </row>
    <row r="538" spans="2:65" s="1" customFormat="1" ht="22.5" customHeight="1">
      <c r="B538" s="182"/>
      <c r="C538" s="230" t="s">
        <v>980</v>
      </c>
      <c r="D538" s="230" t="s">
        <v>269</v>
      </c>
      <c r="E538" s="231" t="s">
        <v>3769</v>
      </c>
      <c r="F538" s="232" t="s">
        <v>3770</v>
      </c>
      <c r="G538" s="233" t="s">
        <v>2359</v>
      </c>
      <c r="H538" s="234">
        <v>1</v>
      </c>
      <c r="I538" s="235"/>
      <c r="J538" s="236">
        <f t="shared" si="0"/>
        <v>0</v>
      </c>
      <c r="K538" s="232" t="s">
        <v>5</v>
      </c>
      <c r="L538" s="237"/>
      <c r="M538" s="238" t="s">
        <v>5</v>
      </c>
      <c r="N538" s="239" t="s">
        <v>44</v>
      </c>
      <c r="O538" s="43"/>
      <c r="P538" s="192">
        <f t="shared" si="1"/>
        <v>0</v>
      </c>
      <c r="Q538" s="192">
        <v>0</v>
      </c>
      <c r="R538" s="192">
        <f t="shared" si="2"/>
        <v>0</v>
      </c>
      <c r="S538" s="192">
        <v>0</v>
      </c>
      <c r="T538" s="193">
        <f t="shared" si="3"/>
        <v>0</v>
      </c>
      <c r="AR538" s="25" t="s">
        <v>240</v>
      </c>
      <c r="AT538" s="25" t="s">
        <v>269</v>
      </c>
      <c r="AU538" s="25" t="s">
        <v>80</v>
      </c>
      <c r="AY538" s="25" t="s">
        <v>187</v>
      </c>
      <c r="BE538" s="194">
        <f t="shared" si="4"/>
        <v>0</v>
      </c>
      <c r="BF538" s="194">
        <f t="shared" si="5"/>
        <v>0</v>
      </c>
      <c r="BG538" s="194">
        <f t="shared" si="6"/>
        <v>0</v>
      </c>
      <c r="BH538" s="194">
        <f t="shared" si="7"/>
        <v>0</v>
      </c>
      <c r="BI538" s="194">
        <f t="shared" si="8"/>
        <v>0</v>
      </c>
      <c r="BJ538" s="25" t="s">
        <v>24</v>
      </c>
      <c r="BK538" s="194">
        <f t="shared" si="9"/>
        <v>0</v>
      </c>
      <c r="BL538" s="25" t="s">
        <v>194</v>
      </c>
      <c r="BM538" s="25" t="s">
        <v>3771</v>
      </c>
    </row>
    <row r="539" spans="2:65" s="1" customFormat="1" ht="31.5" customHeight="1">
      <c r="B539" s="182"/>
      <c r="C539" s="230" t="s">
        <v>985</v>
      </c>
      <c r="D539" s="230" t="s">
        <v>269</v>
      </c>
      <c r="E539" s="231" t="s">
        <v>3772</v>
      </c>
      <c r="F539" s="232" t="s">
        <v>3773</v>
      </c>
      <c r="G539" s="233" t="s">
        <v>2359</v>
      </c>
      <c r="H539" s="234">
        <v>1</v>
      </c>
      <c r="I539" s="235"/>
      <c r="J539" s="236">
        <f t="shared" si="0"/>
        <v>0</v>
      </c>
      <c r="K539" s="232" t="s">
        <v>5</v>
      </c>
      <c r="L539" s="237"/>
      <c r="M539" s="238" t="s">
        <v>5</v>
      </c>
      <c r="N539" s="239" t="s">
        <v>44</v>
      </c>
      <c r="O539" s="43"/>
      <c r="P539" s="192">
        <f t="shared" si="1"/>
        <v>0</v>
      </c>
      <c r="Q539" s="192">
        <v>0</v>
      </c>
      <c r="R539" s="192">
        <f t="shared" si="2"/>
        <v>0</v>
      </c>
      <c r="S539" s="192">
        <v>0</v>
      </c>
      <c r="T539" s="193">
        <f t="shared" si="3"/>
        <v>0</v>
      </c>
      <c r="AR539" s="25" t="s">
        <v>240</v>
      </c>
      <c r="AT539" s="25" t="s">
        <v>269</v>
      </c>
      <c r="AU539" s="25" t="s">
        <v>80</v>
      </c>
      <c r="AY539" s="25" t="s">
        <v>187</v>
      </c>
      <c r="BE539" s="194">
        <f t="shared" si="4"/>
        <v>0</v>
      </c>
      <c r="BF539" s="194">
        <f t="shared" si="5"/>
        <v>0</v>
      </c>
      <c r="BG539" s="194">
        <f t="shared" si="6"/>
        <v>0</v>
      </c>
      <c r="BH539" s="194">
        <f t="shared" si="7"/>
        <v>0</v>
      </c>
      <c r="BI539" s="194">
        <f t="shared" si="8"/>
        <v>0</v>
      </c>
      <c r="BJ539" s="25" t="s">
        <v>24</v>
      </c>
      <c r="BK539" s="194">
        <f t="shared" si="9"/>
        <v>0</v>
      </c>
      <c r="BL539" s="25" t="s">
        <v>194</v>
      </c>
      <c r="BM539" s="25" t="s">
        <v>3774</v>
      </c>
    </row>
    <row r="540" spans="2:65" s="1" customFormat="1" ht="44.25" customHeight="1">
      <c r="B540" s="182"/>
      <c r="C540" s="230" t="s">
        <v>990</v>
      </c>
      <c r="D540" s="230" t="s">
        <v>269</v>
      </c>
      <c r="E540" s="231" t="s">
        <v>3775</v>
      </c>
      <c r="F540" s="232" t="s">
        <v>3776</v>
      </c>
      <c r="G540" s="233" t="s">
        <v>2359</v>
      </c>
      <c r="H540" s="234">
        <v>1</v>
      </c>
      <c r="I540" s="235"/>
      <c r="J540" s="236">
        <f t="shared" si="0"/>
        <v>0</v>
      </c>
      <c r="K540" s="232" t="s">
        <v>5</v>
      </c>
      <c r="L540" s="237"/>
      <c r="M540" s="238" t="s">
        <v>5</v>
      </c>
      <c r="N540" s="239" t="s">
        <v>44</v>
      </c>
      <c r="O540" s="43"/>
      <c r="P540" s="192">
        <f t="shared" si="1"/>
        <v>0</v>
      </c>
      <c r="Q540" s="192">
        <v>0</v>
      </c>
      <c r="R540" s="192">
        <f t="shared" si="2"/>
        <v>0</v>
      </c>
      <c r="S540" s="192">
        <v>0</v>
      </c>
      <c r="T540" s="193">
        <f t="shared" si="3"/>
        <v>0</v>
      </c>
      <c r="AR540" s="25" t="s">
        <v>240</v>
      </c>
      <c r="AT540" s="25" t="s">
        <v>269</v>
      </c>
      <c r="AU540" s="25" t="s">
        <v>80</v>
      </c>
      <c r="AY540" s="25" t="s">
        <v>187</v>
      </c>
      <c r="BE540" s="194">
        <f t="shared" si="4"/>
        <v>0</v>
      </c>
      <c r="BF540" s="194">
        <f t="shared" si="5"/>
        <v>0</v>
      </c>
      <c r="BG540" s="194">
        <f t="shared" si="6"/>
        <v>0</v>
      </c>
      <c r="BH540" s="194">
        <f t="shared" si="7"/>
        <v>0</v>
      </c>
      <c r="BI540" s="194">
        <f t="shared" si="8"/>
        <v>0</v>
      </c>
      <c r="BJ540" s="25" t="s">
        <v>24</v>
      </c>
      <c r="BK540" s="194">
        <f t="shared" si="9"/>
        <v>0</v>
      </c>
      <c r="BL540" s="25" t="s">
        <v>194</v>
      </c>
      <c r="BM540" s="25" t="s">
        <v>3777</v>
      </c>
    </row>
    <row r="541" spans="2:65" s="1" customFormat="1" ht="22.5" customHeight="1">
      <c r="B541" s="182"/>
      <c r="C541" s="230" t="s">
        <v>995</v>
      </c>
      <c r="D541" s="230" t="s">
        <v>269</v>
      </c>
      <c r="E541" s="231" t="s">
        <v>3778</v>
      </c>
      <c r="F541" s="232" t="s">
        <v>3779</v>
      </c>
      <c r="G541" s="233" t="s">
        <v>1635</v>
      </c>
      <c r="H541" s="234">
        <v>1</v>
      </c>
      <c r="I541" s="235"/>
      <c r="J541" s="236">
        <f t="shared" si="0"/>
        <v>0</v>
      </c>
      <c r="K541" s="232" t="s">
        <v>5</v>
      </c>
      <c r="L541" s="237"/>
      <c r="M541" s="238" t="s">
        <v>5</v>
      </c>
      <c r="N541" s="239" t="s">
        <v>44</v>
      </c>
      <c r="O541" s="43"/>
      <c r="P541" s="192">
        <f t="shared" si="1"/>
        <v>0</v>
      </c>
      <c r="Q541" s="192">
        <v>0</v>
      </c>
      <c r="R541" s="192">
        <f t="shared" si="2"/>
        <v>0</v>
      </c>
      <c r="S541" s="192">
        <v>0</v>
      </c>
      <c r="T541" s="193">
        <f t="shared" si="3"/>
        <v>0</v>
      </c>
      <c r="AR541" s="25" t="s">
        <v>240</v>
      </c>
      <c r="AT541" s="25" t="s">
        <v>269</v>
      </c>
      <c r="AU541" s="25" t="s">
        <v>80</v>
      </c>
      <c r="AY541" s="25" t="s">
        <v>187</v>
      </c>
      <c r="BE541" s="194">
        <f t="shared" si="4"/>
        <v>0</v>
      </c>
      <c r="BF541" s="194">
        <f t="shared" si="5"/>
        <v>0</v>
      </c>
      <c r="BG541" s="194">
        <f t="shared" si="6"/>
        <v>0</v>
      </c>
      <c r="BH541" s="194">
        <f t="shared" si="7"/>
        <v>0</v>
      </c>
      <c r="BI541" s="194">
        <f t="shared" si="8"/>
        <v>0</v>
      </c>
      <c r="BJ541" s="25" t="s">
        <v>24</v>
      </c>
      <c r="BK541" s="194">
        <f t="shared" si="9"/>
        <v>0</v>
      </c>
      <c r="BL541" s="25" t="s">
        <v>194</v>
      </c>
      <c r="BM541" s="25" t="s">
        <v>3780</v>
      </c>
    </row>
    <row r="542" spans="2:65" s="1" customFormat="1" ht="22.5" customHeight="1">
      <c r="B542" s="182"/>
      <c r="C542" s="230" t="s">
        <v>1000</v>
      </c>
      <c r="D542" s="230" t="s">
        <v>269</v>
      </c>
      <c r="E542" s="231" t="s">
        <v>3781</v>
      </c>
      <c r="F542" s="232" t="s">
        <v>3782</v>
      </c>
      <c r="G542" s="233" t="s">
        <v>1635</v>
      </c>
      <c r="H542" s="234">
        <v>1</v>
      </c>
      <c r="I542" s="235"/>
      <c r="J542" s="236">
        <f t="shared" si="0"/>
        <v>0</v>
      </c>
      <c r="K542" s="232" t="s">
        <v>5</v>
      </c>
      <c r="L542" s="237"/>
      <c r="M542" s="238" t="s">
        <v>5</v>
      </c>
      <c r="N542" s="239" t="s">
        <v>44</v>
      </c>
      <c r="O542" s="43"/>
      <c r="P542" s="192">
        <f t="shared" si="1"/>
        <v>0</v>
      </c>
      <c r="Q542" s="192">
        <v>0</v>
      </c>
      <c r="R542" s="192">
        <f t="shared" si="2"/>
        <v>0</v>
      </c>
      <c r="S542" s="192">
        <v>0</v>
      </c>
      <c r="T542" s="193">
        <f t="shared" si="3"/>
        <v>0</v>
      </c>
      <c r="AR542" s="25" t="s">
        <v>240</v>
      </c>
      <c r="AT542" s="25" t="s">
        <v>269</v>
      </c>
      <c r="AU542" s="25" t="s">
        <v>80</v>
      </c>
      <c r="AY542" s="25" t="s">
        <v>187</v>
      </c>
      <c r="BE542" s="194">
        <f t="shared" si="4"/>
        <v>0</v>
      </c>
      <c r="BF542" s="194">
        <f t="shared" si="5"/>
        <v>0</v>
      </c>
      <c r="BG542" s="194">
        <f t="shared" si="6"/>
        <v>0</v>
      </c>
      <c r="BH542" s="194">
        <f t="shared" si="7"/>
        <v>0</v>
      </c>
      <c r="BI542" s="194">
        <f t="shared" si="8"/>
        <v>0</v>
      </c>
      <c r="BJ542" s="25" t="s">
        <v>24</v>
      </c>
      <c r="BK542" s="194">
        <f t="shared" si="9"/>
        <v>0</v>
      </c>
      <c r="BL542" s="25" t="s">
        <v>194</v>
      </c>
      <c r="BM542" s="25" t="s">
        <v>3783</v>
      </c>
    </row>
    <row r="543" spans="2:65" s="1" customFormat="1" ht="22.5" customHeight="1">
      <c r="B543" s="182"/>
      <c r="C543" s="230" t="s">
        <v>1006</v>
      </c>
      <c r="D543" s="230" t="s">
        <v>269</v>
      </c>
      <c r="E543" s="231" t="s">
        <v>3784</v>
      </c>
      <c r="F543" s="232" t="s">
        <v>3785</v>
      </c>
      <c r="G543" s="233" t="s">
        <v>1635</v>
      </c>
      <c r="H543" s="234">
        <v>1</v>
      </c>
      <c r="I543" s="235"/>
      <c r="J543" s="236">
        <f t="shared" si="0"/>
        <v>0</v>
      </c>
      <c r="K543" s="232" t="s">
        <v>5</v>
      </c>
      <c r="L543" s="237"/>
      <c r="M543" s="238" t="s">
        <v>5</v>
      </c>
      <c r="N543" s="239" t="s">
        <v>44</v>
      </c>
      <c r="O543" s="43"/>
      <c r="P543" s="192">
        <f t="shared" si="1"/>
        <v>0</v>
      </c>
      <c r="Q543" s="192">
        <v>0</v>
      </c>
      <c r="R543" s="192">
        <f t="shared" si="2"/>
        <v>0</v>
      </c>
      <c r="S543" s="192">
        <v>0</v>
      </c>
      <c r="T543" s="193">
        <f t="shared" si="3"/>
        <v>0</v>
      </c>
      <c r="AR543" s="25" t="s">
        <v>240</v>
      </c>
      <c r="AT543" s="25" t="s">
        <v>269</v>
      </c>
      <c r="AU543" s="25" t="s">
        <v>80</v>
      </c>
      <c r="AY543" s="25" t="s">
        <v>187</v>
      </c>
      <c r="BE543" s="194">
        <f t="shared" si="4"/>
        <v>0</v>
      </c>
      <c r="BF543" s="194">
        <f t="shared" si="5"/>
        <v>0</v>
      </c>
      <c r="BG543" s="194">
        <f t="shared" si="6"/>
        <v>0</v>
      </c>
      <c r="BH543" s="194">
        <f t="shared" si="7"/>
        <v>0</v>
      </c>
      <c r="BI543" s="194">
        <f t="shared" si="8"/>
        <v>0</v>
      </c>
      <c r="BJ543" s="25" t="s">
        <v>24</v>
      </c>
      <c r="BK543" s="194">
        <f t="shared" si="9"/>
        <v>0</v>
      </c>
      <c r="BL543" s="25" t="s">
        <v>194</v>
      </c>
      <c r="BM543" s="25" t="s">
        <v>3786</v>
      </c>
    </row>
    <row r="544" spans="2:65" s="1" customFormat="1" ht="22.5" customHeight="1">
      <c r="B544" s="182"/>
      <c r="C544" s="183" t="s">
        <v>1011</v>
      </c>
      <c r="D544" s="183" t="s">
        <v>189</v>
      </c>
      <c r="E544" s="184" t="s">
        <v>3787</v>
      </c>
      <c r="F544" s="185" t="s">
        <v>3788</v>
      </c>
      <c r="G544" s="186" t="s">
        <v>2359</v>
      </c>
      <c r="H544" s="187">
        <v>1</v>
      </c>
      <c r="I544" s="188"/>
      <c r="J544" s="189">
        <f t="shared" si="0"/>
        <v>0</v>
      </c>
      <c r="K544" s="185" t="s">
        <v>5</v>
      </c>
      <c r="L544" s="42"/>
      <c r="M544" s="190" t="s">
        <v>5</v>
      </c>
      <c r="N544" s="191" t="s">
        <v>44</v>
      </c>
      <c r="O544" s="43"/>
      <c r="P544" s="192">
        <f t="shared" si="1"/>
        <v>0</v>
      </c>
      <c r="Q544" s="192">
        <v>0</v>
      </c>
      <c r="R544" s="192">
        <f t="shared" si="2"/>
        <v>0</v>
      </c>
      <c r="S544" s="192">
        <v>0</v>
      </c>
      <c r="T544" s="193">
        <f t="shared" si="3"/>
        <v>0</v>
      </c>
      <c r="AR544" s="25" t="s">
        <v>194</v>
      </c>
      <c r="AT544" s="25" t="s">
        <v>189</v>
      </c>
      <c r="AU544" s="25" t="s">
        <v>80</v>
      </c>
      <c r="AY544" s="25" t="s">
        <v>187</v>
      </c>
      <c r="BE544" s="194">
        <f t="shared" si="4"/>
        <v>0</v>
      </c>
      <c r="BF544" s="194">
        <f t="shared" si="5"/>
        <v>0</v>
      </c>
      <c r="BG544" s="194">
        <f t="shared" si="6"/>
        <v>0</v>
      </c>
      <c r="BH544" s="194">
        <f t="shared" si="7"/>
        <v>0</v>
      </c>
      <c r="BI544" s="194">
        <f t="shared" si="8"/>
        <v>0</v>
      </c>
      <c r="BJ544" s="25" t="s">
        <v>24</v>
      </c>
      <c r="BK544" s="194">
        <f t="shared" si="9"/>
        <v>0</v>
      </c>
      <c r="BL544" s="25" t="s">
        <v>194</v>
      </c>
      <c r="BM544" s="25" t="s">
        <v>3789</v>
      </c>
    </row>
    <row r="545" spans="2:65" s="1" customFormat="1" ht="22.5" customHeight="1">
      <c r="B545" s="182"/>
      <c r="C545" s="183" t="s">
        <v>1017</v>
      </c>
      <c r="D545" s="183" t="s">
        <v>189</v>
      </c>
      <c r="E545" s="184" t="s">
        <v>3790</v>
      </c>
      <c r="F545" s="185" t="s">
        <v>3791</v>
      </c>
      <c r="G545" s="186" t="s">
        <v>1635</v>
      </c>
      <c r="H545" s="187">
        <v>1</v>
      </c>
      <c r="I545" s="188"/>
      <c r="J545" s="189">
        <f t="shared" si="0"/>
        <v>0</v>
      </c>
      <c r="K545" s="185" t="s">
        <v>5</v>
      </c>
      <c r="L545" s="42"/>
      <c r="M545" s="190" t="s">
        <v>5</v>
      </c>
      <c r="N545" s="191" t="s">
        <v>44</v>
      </c>
      <c r="O545" s="43"/>
      <c r="P545" s="192">
        <f t="shared" si="1"/>
        <v>0</v>
      </c>
      <c r="Q545" s="192">
        <v>0</v>
      </c>
      <c r="R545" s="192">
        <f t="shared" si="2"/>
        <v>0</v>
      </c>
      <c r="S545" s="192">
        <v>0</v>
      </c>
      <c r="T545" s="193">
        <f t="shared" si="3"/>
        <v>0</v>
      </c>
      <c r="AR545" s="25" t="s">
        <v>194</v>
      </c>
      <c r="AT545" s="25" t="s">
        <v>189</v>
      </c>
      <c r="AU545" s="25" t="s">
        <v>80</v>
      </c>
      <c r="AY545" s="25" t="s">
        <v>187</v>
      </c>
      <c r="BE545" s="194">
        <f t="shared" si="4"/>
        <v>0</v>
      </c>
      <c r="BF545" s="194">
        <f t="shared" si="5"/>
        <v>0</v>
      </c>
      <c r="BG545" s="194">
        <f t="shared" si="6"/>
        <v>0</v>
      </c>
      <c r="BH545" s="194">
        <f t="shared" si="7"/>
        <v>0</v>
      </c>
      <c r="BI545" s="194">
        <f t="shared" si="8"/>
        <v>0</v>
      </c>
      <c r="BJ545" s="25" t="s">
        <v>24</v>
      </c>
      <c r="BK545" s="194">
        <f t="shared" si="9"/>
        <v>0</v>
      </c>
      <c r="BL545" s="25" t="s">
        <v>194</v>
      </c>
      <c r="BM545" s="25" t="s">
        <v>3792</v>
      </c>
    </row>
    <row r="546" spans="2:65" s="1" customFormat="1" ht="22.5" customHeight="1">
      <c r="B546" s="182"/>
      <c r="C546" s="183" t="s">
        <v>1025</v>
      </c>
      <c r="D546" s="183" t="s">
        <v>189</v>
      </c>
      <c r="E546" s="184" t="s">
        <v>3793</v>
      </c>
      <c r="F546" s="185" t="s">
        <v>3794</v>
      </c>
      <c r="G546" s="186" t="s">
        <v>2359</v>
      </c>
      <c r="H546" s="187">
        <v>1</v>
      </c>
      <c r="I546" s="188"/>
      <c r="J546" s="189">
        <f t="shared" si="0"/>
        <v>0</v>
      </c>
      <c r="K546" s="185" t="s">
        <v>5</v>
      </c>
      <c r="L546" s="42"/>
      <c r="M546" s="190" t="s">
        <v>5</v>
      </c>
      <c r="N546" s="191" t="s">
        <v>44</v>
      </c>
      <c r="O546" s="43"/>
      <c r="P546" s="192">
        <f t="shared" si="1"/>
        <v>0</v>
      </c>
      <c r="Q546" s="192">
        <v>0</v>
      </c>
      <c r="R546" s="192">
        <f t="shared" si="2"/>
        <v>0</v>
      </c>
      <c r="S546" s="192">
        <v>0</v>
      </c>
      <c r="T546" s="193">
        <f t="shared" si="3"/>
        <v>0</v>
      </c>
      <c r="AR546" s="25" t="s">
        <v>194</v>
      </c>
      <c r="AT546" s="25" t="s">
        <v>189</v>
      </c>
      <c r="AU546" s="25" t="s">
        <v>80</v>
      </c>
      <c r="AY546" s="25" t="s">
        <v>187</v>
      </c>
      <c r="BE546" s="194">
        <f t="shared" si="4"/>
        <v>0</v>
      </c>
      <c r="BF546" s="194">
        <f t="shared" si="5"/>
        <v>0</v>
      </c>
      <c r="BG546" s="194">
        <f t="shared" si="6"/>
        <v>0</v>
      </c>
      <c r="BH546" s="194">
        <f t="shared" si="7"/>
        <v>0</v>
      </c>
      <c r="BI546" s="194">
        <f t="shared" si="8"/>
        <v>0</v>
      </c>
      <c r="BJ546" s="25" t="s">
        <v>24</v>
      </c>
      <c r="BK546" s="194">
        <f t="shared" si="9"/>
        <v>0</v>
      </c>
      <c r="BL546" s="25" t="s">
        <v>194</v>
      </c>
      <c r="BM546" s="25" t="s">
        <v>3795</v>
      </c>
    </row>
    <row r="547" spans="2:65" s="11" customFormat="1" ht="37.35" customHeight="1">
      <c r="B547" s="168"/>
      <c r="D547" s="179" t="s">
        <v>72</v>
      </c>
      <c r="E547" s="256" t="s">
        <v>3796</v>
      </c>
      <c r="F547" s="256" t="s">
        <v>3797</v>
      </c>
      <c r="I547" s="171"/>
      <c r="J547" s="257">
        <f>BK547</f>
        <v>0</v>
      </c>
      <c r="L547" s="168"/>
      <c r="M547" s="173"/>
      <c r="N547" s="174"/>
      <c r="O547" s="174"/>
      <c r="P547" s="175">
        <f>P548</f>
        <v>0</v>
      </c>
      <c r="Q547" s="174"/>
      <c r="R547" s="175">
        <f>R548</f>
        <v>0</v>
      </c>
      <c r="S547" s="174"/>
      <c r="T547" s="176">
        <f>T548</f>
        <v>0</v>
      </c>
      <c r="AR547" s="169" t="s">
        <v>194</v>
      </c>
      <c r="AT547" s="177" t="s">
        <v>72</v>
      </c>
      <c r="AU547" s="177" t="s">
        <v>73</v>
      </c>
      <c r="AY547" s="169" t="s">
        <v>187</v>
      </c>
      <c r="BK547" s="178">
        <f>BK548</f>
        <v>0</v>
      </c>
    </row>
    <row r="548" spans="2:65" s="1" customFormat="1" ht="82.5" customHeight="1">
      <c r="B548" s="182"/>
      <c r="C548" s="230" t="s">
        <v>1030</v>
      </c>
      <c r="D548" s="230" t="s">
        <v>269</v>
      </c>
      <c r="E548" s="231" t="s">
        <v>3798</v>
      </c>
      <c r="F548" s="232" t="s">
        <v>3799</v>
      </c>
      <c r="G548" s="233" t="s">
        <v>1635</v>
      </c>
      <c r="H548" s="234">
        <v>1</v>
      </c>
      <c r="I548" s="235"/>
      <c r="J548" s="236">
        <f>ROUND(I548*H548,2)</f>
        <v>0</v>
      </c>
      <c r="K548" s="232" t="s">
        <v>5</v>
      </c>
      <c r="L548" s="237"/>
      <c r="M548" s="238" t="s">
        <v>5</v>
      </c>
      <c r="N548" s="239" t="s">
        <v>44</v>
      </c>
      <c r="O548" s="43"/>
      <c r="P548" s="192">
        <f>O548*H548</f>
        <v>0</v>
      </c>
      <c r="Q548" s="192">
        <v>0</v>
      </c>
      <c r="R548" s="192">
        <f>Q548*H548</f>
        <v>0</v>
      </c>
      <c r="S548" s="192">
        <v>0</v>
      </c>
      <c r="T548" s="193">
        <f>S548*H548</f>
        <v>0</v>
      </c>
      <c r="AR548" s="25" t="s">
        <v>3800</v>
      </c>
      <c r="AT548" s="25" t="s">
        <v>269</v>
      </c>
      <c r="AU548" s="25" t="s">
        <v>24</v>
      </c>
      <c r="AY548" s="25" t="s">
        <v>187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25" t="s">
        <v>24</v>
      </c>
      <c r="BK548" s="194">
        <f>ROUND(I548*H548,2)</f>
        <v>0</v>
      </c>
      <c r="BL548" s="25" t="s">
        <v>3800</v>
      </c>
      <c r="BM548" s="25" t="s">
        <v>3801</v>
      </c>
    </row>
    <row r="549" spans="2:65" s="11" customFormat="1" ht="37.35" customHeight="1">
      <c r="B549" s="168"/>
      <c r="D549" s="169" t="s">
        <v>72</v>
      </c>
      <c r="E549" s="170" t="s">
        <v>3802</v>
      </c>
      <c r="F549" s="170" t="s">
        <v>127</v>
      </c>
      <c r="I549" s="171"/>
      <c r="J549" s="172">
        <f>BK549</f>
        <v>0</v>
      </c>
      <c r="L549" s="168"/>
      <c r="M549" s="173"/>
      <c r="N549" s="174"/>
      <c r="O549" s="174"/>
      <c r="P549" s="175">
        <f>P550+P552+P555</f>
        <v>0</v>
      </c>
      <c r="Q549" s="174"/>
      <c r="R549" s="175">
        <f>R550+R552+R555</f>
        <v>0</v>
      </c>
      <c r="S549" s="174"/>
      <c r="T549" s="176">
        <f>T550+T552+T555</f>
        <v>0</v>
      </c>
      <c r="AR549" s="169" t="s">
        <v>222</v>
      </c>
      <c r="AT549" s="177" t="s">
        <v>72</v>
      </c>
      <c r="AU549" s="177" t="s">
        <v>73</v>
      </c>
      <c r="AY549" s="169" t="s">
        <v>187</v>
      </c>
      <c r="BK549" s="178">
        <f>BK550+BK552+BK555</f>
        <v>0</v>
      </c>
    </row>
    <row r="550" spans="2:65" s="11" customFormat="1" ht="19.899999999999999" customHeight="1">
      <c r="B550" s="168"/>
      <c r="D550" s="179" t="s">
        <v>72</v>
      </c>
      <c r="E550" s="180" t="s">
        <v>3803</v>
      </c>
      <c r="F550" s="180" t="s">
        <v>3804</v>
      </c>
      <c r="I550" s="171"/>
      <c r="J550" s="181">
        <f>BK550</f>
        <v>0</v>
      </c>
      <c r="L550" s="168"/>
      <c r="M550" s="173"/>
      <c r="N550" s="174"/>
      <c r="O550" s="174"/>
      <c r="P550" s="175">
        <f>P551</f>
        <v>0</v>
      </c>
      <c r="Q550" s="174"/>
      <c r="R550" s="175">
        <f>R551</f>
        <v>0</v>
      </c>
      <c r="S550" s="174"/>
      <c r="T550" s="176">
        <f>T551</f>
        <v>0</v>
      </c>
      <c r="AR550" s="169" t="s">
        <v>222</v>
      </c>
      <c r="AT550" s="177" t="s">
        <v>72</v>
      </c>
      <c r="AU550" s="177" t="s">
        <v>24</v>
      </c>
      <c r="AY550" s="169" t="s">
        <v>187</v>
      </c>
      <c r="BK550" s="178">
        <f>BK551</f>
        <v>0</v>
      </c>
    </row>
    <row r="551" spans="2:65" s="1" customFormat="1" ht="31.5" customHeight="1">
      <c r="B551" s="182"/>
      <c r="C551" s="183" t="s">
        <v>1037</v>
      </c>
      <c r="D551" s="183" t="s">
        <v>189</v>
      </c>
      <c r="E551" s="184" t="s">
        <v>3805</v>
      </c>
      <c r="F551" s="185" t="s">
        <v>3806</v>
      </c>
      <c r="G551" s="186" t="s">
        <v>3807</v>
      </c>
      <c r="H551" s="187">
        <v>1</v>
      </c>
      <c r="I551" s="188"/>
      <c r="J551" s="189">
        <f>ROUND(I551*H551,2)</f>
        <v>0</v>
      </c>
      <c r="K551" s="185" t="s">
        <v>193</v>
      </c>
      <c r="L551" s="42"/>
      <c r="M551" s="190" t="s">
        <v>5</v>
      </c>
      <c r="N551" s="191" t="s">
        <v>44</v>
      </c>
      <c r="O551" s="43"/>
      <c r="P551" s="192">
        <f>O551*H551</f>
        <v>0</v>
      </c>
      <c r="Q551" s="192">
        <v>0</v>
      </c>
      <c r="R551" s="192">
        <f>Q551*H551</f>
        <v>0</v>
      </c>
      <c r="S551" s="192">
        <v>0</v>
      </c>
      <c r="T551" s="193">
        <f>S551*H551</f>
        <v>0</v>
      </c>
      <c r="AR551" s="25" t="s">
        <v>3808</v>
      </c>
      <c r="AT551" s="25" t="s">
        <v>189</v>
      </c>
      <c r="AU551" s="25" t="s">
        <v>80</v>
      </c>
      <c r="AY551" s="25" t="s">
        <v>187</v>
      </c>
      <c r="BE551" s="194">
        <f>IF(N551="základní",J551,0)</f>
        <v>0</v>
      </c>
      <c r="BF551" s="194">
        <f>IF(N551="snížená",J551,0)</f>
        <v>0</v>
      </c>
      <c r="BG551" s="194">
        <f>IF(N551="zákl. přenesená",J551,0)</f>
        <v>0</v>
      </c>
      <c r="BH551" s="194">
        <f>IF(N551="sníž. přenesená",J551,0)</f>
        <v>0</v>
      </c>
      <c r="BI551" s="194">
        <f>IF(N551="nulová",J551,0)</f>
        <v>0</v>
      </c>
      <c r="BJ551" s="25" t="s">
        <v>24</v>
      </c>
      <c r="BK551" s="194">
        <f>ROUND(I551*H551,2)</f>
        <v>0</v>
      </c>
      <c r="BL551" s="25" t="s">
        <v>3808</v>
      </c>
      <c r="BM551" s="25" t="s">
        <v>3809</v>
      </c>
    </row>
    <row r="552" spans="2:65" s="11" customFormat="1" ht="29.85" customHeight="1">
      <c r="B552" s="168"/>
      <c r="D552" s="179" t="s">
        <v>72</v>
      </c>
      <c r="E552" s="180" t="s">
        <v>3810</v>
      </c>
      <c r="F552" s="180" t="s">
        <v>3811</v>
      </c>
      <c r="I552" s="171"/>
      <c r="J552" s="181">
        <f>BK552</f>
        <v>0</v>
      </c>
      <c r="L552" s="168"/>
      <c r="M552" s="173"/>
      <c r="N552" s="174"/>
      <c r="O552" s="174"/>
      <c r="P552" s="175">
        <f>SUM(P553:P554)</f>
        <v>0</v>
      </c>
      <c r="Q552" s="174"/>
      <c r="R552" s="175">
        <f>SUM(R553:R554)</f>
        <v>0</v>
      </c>
      <c r="S552" s="174"/>
      <c r="T552" s="176">
        <f>SUM(T553:T554)</f>
        <v>0</v>
      </c>
      <c r="AR552" s="169" t="s">
        <v>222</v>
      </c>
      <c r="AT552" s="177" t="s">
        <v>72</v>
      </c>
      <c r="AU552" s="177" t="s">
        <v>24</v>
      </c>
      <c r="AY552" s="169" t="s">
        <v>187</v>
      </c>
      <c r="BK552" s="178">
        <f>SUM(BK553:BK554)</f>
        <v>0</v>
      </c>
    </row>
    <row r="553" spans="2:65" s="1" customFormat="1" ht="22.5" customHeight="1">
      <c r="B553" s="182"/>
      <c r="C553" s="183" t="s">
        <v>1043</v>
      </c>
      <c r="D553" s="183" t="s">
        <v>189</v>
      </c>
      <c r="E553" s="184" t="s">
        <v>3812</v>
      </c>
      <c r="F553" s="185" t="s">
        <v>3813</v>
      </c>
      <c r="G553" s="186" t="s">
        <v>3807</v>
      </c>
      <c r="H553" s="187">
        <v>1</v>
      </c>
      <c r="I553" s="188"/>
      <c r="J553" s="189">
        <f>ROUND(I553*H553,2)</f>
        <v>0</v>
      </c>
      <c r="K553" s="185" t="s">
        <v>193</v>
      </c>
      <c r="L553" s="42"/>
      <c r="M553" s="190" t="s">
        <v>5</v>
      </c>
      <c r="N553" s="191" t="s">
        <v>44</v>
      </c>
      <c r="O553" s="43"/>
      <c r="P553" s="192">
        <f>O553*H553</f>
        <v>0</v>
      </c>
      <c r="Q553" s="192">
        <v>0</v>
      </c>
      <c r="R553" s="192">
        <f>Q553*H553</f>
        <v>0</v>
      </c>
      <c r="S553" s="192">
        <v>0</v>
      </c>
      <c r="T553" s="193">
        <f>S553*H553</f>
        <v>0</v>
      </c>
      <c r="AR553" s="25" t="s">
        <v>3808</v>
      </c>
      <c r="AT553" s="25" t="s">
        <v>189</v>
      </c>
      <c r="AU553" s="25" t="s">
        <v>80</v>
      </c>
      <c r="AY553" s="25" t="s">
        <v>187</v>
      </c>
      <c r="BE553" s="194">
        <f>IF(N553="základní",J553,0)</f>
        <v>0</v>
      </c>
      <c r="BF553" s="194">
        <f>IF(N553="snížená",J553,0)</f>
        <v>0</v>
      </c>
      <c r="BG553" s="194">
        <f>IF(N553="zákl. přenesená",J553,0)</f>
        <v>0</v>
      </c>
      <c r="BH553" s="194">
        <f>IF(N553="sníž. přenesená",J553,0)</f>
        <v>0</v>
      </c>
      <c r="BI553" s="194">
        <f>IF(N553="nulová",J553,0)</f>
        <v>0</v>
      </c>
      <c r="BJ553" s="25" t="s">
        <v>24</v>
      </c>
      <c r="BK553" s="194">
        <f>ROUND(I553*H553,2)</f>
        <v>0</v>
      </c>
      <c r="BL553" s="25" t="s">
        <v>3808</v>
      </c>
      <c r="BM553" s="25" t="s">
        <v>3814</v>
      </c>
    </row>
    <row r="554" spans="2:65" s="1" customFormat="1" ht="31.5" customHeight="1">
      <c r="B554" s="182"/>
      <c r="C554" s="183" t="s">
        <v>1047</v>
      </c>
      <c r="D554" s="183" t="s">
        <v>189</v>
      </c>
      <c r="E554" s="184" t="s">
        <v>3815</v>
      </c>
      <c r="F554" s="185" t="s">
        <v>3816</v>
      </c>
      <c r="G554" s="186" t="s">
        <v>3807</v>
      </c>
      <c r="H554" s="187">
        <v>1</v>
      </c>
      <c r="I554" s="188"/>
      <c r="J554" s="189">
        <f>ROUND(I554*H554,2)</f>
        <v>0</v>
      </c>
      <c r="K554" s="185" t="s">
        <v>193</v>
      </c>
      <c r="L554" s="42"/>
      <c r="M554" s="190" t="s">
        <v>5</v>
      </c>
      <c r="N554" s="191" t="s">
        <v>44</v>
      </c>
      <c r="O554" s="43"/>
      <c r="P554" s="192">
        <f>O554*H554</f>
        <v>0</v>
      </c>
      <c r="Q554" s="192">
        <v>0</v>
      </c>
      <c r="R554" s="192">
        <f>Q554*H554</f>
        <v>0</v>
      </c>
      <c r="S554" s="192">
        <v>0</v>
      </c>
      <c r="T554" s="193">
        <f>S554*H554</f>
        <v>0</v>
      </c>
      <c r="AR554" s="25" t="s">
        <v>3808</v>
      </c>
      <c r="AT554" s="25" t="s">
        <v>189</v>
      </c>
      <c r="AU554" s="25" t="s">
        <v>80</v>
      </c>
      <c r="AY554" s="25" t="s">
        <v>187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25" t="s">
        <v>24</v>
      </c>
      <c r="BK554" s="194">
        <f>ROUND(I554*H554,2)</f>
        <v>0</v>
      </c>
      <c r="BL554" s="25" t="s">
        <v>3808</v>
      </c>
      <c r="BM554" s="25" t="s">
        <v>3817</v>
      </c>
    </row>
    <row r="555" spans="2:65" s="11" customFormat="1" ht="29.85" customHeight="1">
      <c r="B555" s="168"/>
      <c r="D555" s="179" t="s">
        <v>72</v>
      </c>
      <c r="E555" s="180" t="s">
        <v>3818</v>
      </c>
      <c r="F555" s="180" t="s">
        <v>3819</v>
      </c>
      <c r="I555" s="171"/>
      <c r="J555" s="181">
        <f>BK555</f>
        <v>0</v>
      </c>
      <c r="L555" s="168"/>
      <c r="M555" s="173"/>
      <c r="N555" s="174"/>
      <c r="O555" s="174"/>
      <c r="P555" s="175">
        <f>P556</f>
        <v>0</v>
      </c>
      <c r="Q555" s="174"/>
      <c r="R555" s="175">
        <f>R556</f>
        <v>0</v>
      </c>
      <c r="S555" s="174"/>
      <c r="T555" s="176">
        <f>T556</f>
        <v>0</v>
      </c>
      <c r="AR555" s="169" t="s">
        <v>222</v>
      </c>
      <c r="AT555" s="177" t="s">
        <v>72</v>
      </c>
      <c r="AU555" s="177" t="s">
        <v>24</v>
      </c>
      <c r="AY555" s="169" t="s">
        <v>187</v>
      </c>
      <c r="BK555" s="178">
        <f>BK556</f>
        <v>0</v>
      </c>
    </row>
    <row r="556" spans="2:65" s="1" customFormat="1" ht="22.5" customHeight="1">
      <c r="B556" s="182"/>
      <c r="C556" s="183" t="s">
        <v>1054</v>
      </c>
      <c r="D556" s="183" t="s">
        <v>189</v>
      </c>
      <c r="E556" s="184" t="s">
        <v>3820</v>
      </c>
      <c r="F556" s="185" t="s">
        <v>3821</v>
      </c>
      <c r="G556" s="186" t="s">
        <v>3807</v>
      </c>
      <c r="H556" s="187">
        <v>1</v>
      </c>
      <c r="I556" s="188"/>
      <c r="J556" s="189">
        <f>ROUND(I556*H556,2)</f>
        <v>0</v>
      </c>
      <c r="K556" s="185" t="s">
        <v>193</v>
      </c>
      <c r="L556" s="42"/>
      <c r="M556" s="190" t="s">
        <v>5</v>
      </c>
      <c r="N556" s="258" t="s">
        <v>44</v>
      </c>
      <c r="O556" s="254"/>
      <c r="P556" s="259">
        <f>O556*H556</f>
        <v>0</v>
      </c>
      <c r="Q556" s="259">
        <v>0</v>
      </c>
      <c r="R556" s="259">
        <f>Q556*H556</f>
        <v>0</v>
      </c>
      <c r="S556" s="259">
        <v>0</v>
      </c>
      <c r="T556" s="260">
        <f>S556*H556</f>
        <v>0</v>
      </c>
      <c r="AR556" s="25" t="s">
        <v>3808</v>
      </c>
      <c r="AT556" s="25" t="s">
        <v>189</v>
      </c>
      <c r="AU556" s="25" t="s">
        <v>80</v>
      </c>
      <c r="AY556" s="25" t="s">
        <v>187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25" t="s">
        <v>24</v>
      </c>
      <c r="BK556" s="194">
        <f>ROUND(I556*H556,2)</f>
        <v>0</v>
      </c>
      <c r="BL556" s="25" t="s">
        <v>3808</v>
      </c>
      <c r="BM556" s="25" t="s">
        <v>3822</v>
      </c>
    </row>
    <row r="557" spans="2:65" s="1" customFormat="1" ht="6.95" customHeight="1">
      <c r="B557" s="57"/>
      <c r="C557" s="58"/>
      <c r="D557" s="58"/>
      <c r="E557" s="58"/>
      <c r="F557" s="58"/>
      <c r="G557" s="58"/>
      <c r="H557" s="58"/>
      <c r="I557" s="135"/>
      <c r="J557" s="58"/>
      <c r="K557" s="58"/>
      <c r="L557" s="42"/>
    </row>
  </sheetData>
  <autoFilter ref="C100:K556"/>
  <mergeCells count="12">
    <mergeCell ref="E91:H91"/>
    <mergeCell ref="E93:H93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9:H89"/>
  </mergeCells>
  <hyperlinks>
    <hyperlink ref="F1:G1" location="C2" display="1) Krycí list soupisu"/>
    <hyperlink ref="G1:H1" location="C58" display="2) Rekapitulace"/>
    <hyperlink ref="J1" location="C10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106</v>
      </c>
    </row>
    <row r="3" spans="1:70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1:70" ht="36.950000000000003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1:70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1:70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1:70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>
      <c r="B11" s="42"/>
      <c r="C11" s="43"/>
      <c r="D11" s="43"/>
      <c r="E11" s="385" t="s">
        <v>3823</v>
      </c>
      <c r="F11" s="384"/>
      <c r="G11" s="384"/>
      <c r="H11" s="384"/>
      <c r="I11" s="114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1:70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1:70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ROUND(SUM(BE98:BE225), 2)</f>
        <v>0</v>
      </c>
      <c r="G32" s="43"/>
      <c r="H32" s="43"/>
      <c r="I32" s="127">
        <v>0.21</v>
      </c>
      <c r="J32" s="126">
        <f>ROUND(ROUND((SUM(BE98:BE225)), 2)*I32, 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ROUND(SUM(BF98:BF225), 2)</f>
        <v>0</v>
      </c>
      <c r="G33" s="43"/>
      <c r="H33" s="43"/>
      <c r="I33" s="127">
        <v>0.15</v>
      </c>
      <c r="J33" s="126">
        <f>ROUND(ROUND((SUM(BF98:BF225)), 2)*I33, 2)</f>
        <v>0</v>
      </c>
      <c r="K33" s="46"/>
    </row>
    <row r="34" spans="2:11" s="1" customFormat="1" ht="14.45" hidden="1" customHeight="1">
      <c r="B34" s="42"/>
      <c r="C34" s="43"/>
      <c r="D34" s="43"/>
      <c r="E34" s="50" t="s">
        <v>46</v>
      </c>
      <c r="F34" s="126">
        <f>ROUND(SUM(BG98:BG225),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>
      <c r="B35" s="42"/>
      <c r="C35" s="43"/>
      <c r="D35" s="43"/>
      <c r="E35" s="50" t="s">
        <v>47</v>
      </c>
      <c r="F35" s="126">
        <f>ROUND(SUM(BH98:BH225),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48</v>
      </c>
      <c r="F36" s="126">
        <f>ROUND(SUM(BI98:BI225),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47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23.25" customHeight="1">
      <c r="B51" s="42"/>
      <c r="C51" s="43"/>
      <c r="D51" s="43"/>
      <c r="E51" s="385" t="str">
        <f>E11</f>
        <v>08 - Slaboproud</v>
      </c>
      <c r="F51" s="384"/>
      <c r="G51" s="384"/>
      <c r="H51" s="384"/>
      <c r="I51" s="114"/>
      <c r="J51" s="43"/>
      <c r="K51" s="46"/>
    </row>
    <row r="52" spans="2:47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47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47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J98</f>
        <v>0</v>
      </c>
      <c r="K60" s="46"/>
      <c r="AU60" s="25" t="s">
        <v>146</v>
      </c>
    </row>
    <row r="61" spans="2:47" s="8" customFormat="1" ht="24.95" customHeight="1">
      <c r="B61" s="143"/>
      <c r="C61" s="144"/>
      <c r="D61" s="145" t="s">
        <v>3824</v>
      </c>
      <c r="E61" s="146"/>
      <c r="F61" s="146"/>
      <c r="G61" s="146"/>
      <c r="H61" s="146"/>
      <c r="I61" s="147"/>
      <c r="J61" s="148">
        <f>J99</f>
        <v>0</v>
      </c>
      <c r="K61" s="149"/>
    </row>
    <row r="62" spans="2:47" s="9" customFormat="1" ht="19.899999999999999" customHeight="1">
      <c r="B62" s="150"/>
      <c r="C62" s="151"/>
      <c r="D62" s="152" t="s">
        <v>3825</v>
      </c>
      <c r="E62" s="153"/>
      <c r="F62" s="153"/>
      <c r="G62" s="153"/>
      <c r="H62" s="153"/>
      <c r="I62" s="154"/>
      <c r="J62" s="155">
        <f>J100</f>
        <v>0</v>
      </c>
      <c r="K62" s="156"/>
    </row>
    <row r="63" spans="2:47" s="9" customFormat="1" ht="19.899999999999999" customHeight="1">
      <c r="B63" s="150"/>
      <c r="C63" s="151"/>
      <c r="D63" s="152" t="s">
        <v>3826</v>
      </c>
      <c r="E63" s="153"/>
      <c r="F63" s="153"/>
      <c r="G63" s="153"/>
      <c r="H63" s="153"/>
      <c r="I63" s="154"/>
      <c r="J63" s="155">
        <f>J111</f>
        <v>0</v>
      </c>
      <c r="K63" s="156"/>
    </row>
    <row r="64" spans="2:47" s="9" customFormat="1" ht="19.899999999999999" customHeight="1">
      <c r="B64" s="150"/>
      <c r="C64" s="151"/>
      <c r="D64" s="152" t="s">
        <v>3827</v>
      </c>
      <c r="E64" s="153"/>
      <c r="F64" s="153"/>
      <c r="G64" s="153"/>
      <c r="H64" s="153"/>
      <c r="I64" s="154"/>
      <c r="J64" s="155">
        <f>J120</f>
        <v>0</v>
      </c>
      <c r="K64" s="156"/>
    </row>
    <row r="65" spans="2:11" s="9" customFormat="1" ht="19.899999999999999" customHeight="1">
      <c r="B65" s="150"/>
      <c r="C65" s="151"/>
      <c r="D65" s="152" t="s">
        <v>3828</v>
      </c>
      <c r="E65" s="153"/>
      <c r="F65" s="153"/>
      <c r="G65" s="153"/>
      <c r="H65" s="153"/>
      <c r="I65" s="154"/>
      <c r="J65" s="155">
        <f>J127</f>
        <v>0</v>
      </c>
      <c r="K65" s="156"/>
    </row>
    <row r="66" spans="2:11" s="9" customFormat="1" ht="19.899999999999999" customHeight="1">
      <c r="B66" s="150"/>
      <c r="C66" s="151"/>
      <c r="D66" s="152" t="s">
        <v>3829</v>
      </c>
      <c r="E66" s="153"/>
      <c r="F66" s="153"/>
      <c r="G66" s="153"/>
      <c r="H66" s="153"/>
      <c r="I66" s="154"/>
      <c r="J66" s="155">
        <f>J132</f>
        <v>0</v>
      </c>
      <c r="K66" s="156"/>
    </row>
    <row r="67" spans="2:11" s="9" customFormat="1" ht="19.899999999999999" customHeight="1">
      <c r="B67" s="150"/>
      <c r="C67" s="151"/>
      <c r="D67" s="152" t="s">
        <v>3830</v>
      </c>
      <c r="E67" s="153"/>
      <c r="F67" s="153"/>
      <c r="G67" s="153"/>
      <c r="H67" s="153"/>
      <c r="I67" s="154"/>
      <c r="J67" s="155">
        <f>J144</f>
        <v>0</v>
      </c>
      <c r="K67" s="156"/>
    </row>
    <row r="68" spans="2:11" s="8" customFormat="1" ht="24.95" customHeight="1">
      <c r="B68" s="143"/>
      <c r="C68" s="144"/>
      <c r="D68" s="145" t="s">
        <v>3831</v>
      </c>
      <c r="E68" s="146"/>
      <c r="F68" s="146"/>
      <c r="G68" s="146"/>
      <c r="H68" s="146"/>
      <c r="I68" s="147"/>
      <c r="J68" s="148">
        <f>J152</f>
        <v>0</v>
      </c>
      <c r="K68" s="149"/>
    </row>
    <row r="69" spans="2:11" s="9" customFormat="1" ht="19.899999999999999" customHeight="1">
      <c r="B69" s="150"/>
      <c r="C69" s="151"/>
      <c r="D69" s="152" t="s">
        <v>3832</v>
      </c>
      <c r="E69" s="153"/>
      <c r="F69" s="153"/>
      <c r="G69" s="153"/>
      <c r="H69" s="153"/>
      <c r="I69" s="154"/>
      <c r="J69" s="155">
        <f>J153</f>
        <v>0</v>
      </c>
      <c r="K69" s="156"/>
    </row>
    <row r="70" spans="2:11" s="9" customFormat="1" ht="19.899999999999999" customHeight="1">
      <c r="B70" s="150"/>
      <c r="C70" s="151"/>
      <c r="D70" s="152" t="s">
        <v>3833</v>
      </c>
      <c r="E70" s="153"/>
      <c r="F70" s="153"/>
      <c r="G70" s="153"/>
      <c r="H70" s="153"/>
      <c r="I70" s="154"/>
      <c r="J70" s="155">
        <f>J156</f>
        <v>0</v>
      </c>
      <c r="K70" s="156"/>
    </row>
    <row r="71" spans="2:11" s="9" customFormat="1" ht="19.899999999999999" customHeight="1">
      <c r="B71" s="150"/>
      <c r="C71" s="151"/>
      <c r="D71" s="152" t="s">
        <v>3834</v>
      </c>
      <c r="E71" s="153"/>
      <c r="F71" s="153"/>
      <c r="G71" s="153"/>
      <c r="H71" s="153"/>
      <c r="I71" s="154"/>
      <c r="J71" s="155">
        <f>J174</f>
        <v>0</v>
      </c>
      <c r="K71" s="156"/>
    </row>
    <row r="72" spans="2:11" s="9" customFormat="1" ht="19.899999999999999" customHeight="1">
      <c r="B72" s="150"/>
      <c r="C72" s="151"/>
      <c r="D72" s="152" t="s">
        <v>3835</v>
      </c>
      <c r="E72" s="153"/>
      <c r="F72" s="153"/>
      <c r="G72" s="153"/>
      <c r="H72" s="153"/>
      <c r="I72" s="154"/>
      <c r="J72" s="155">
        <f>J183</f>
        <v>0</v>
      </c>
      <c r="K72" s="156"/>
    </row>
    <row r="73" spans="2:11" s="9" customFormat="1" ht="19.899999999999999" customHeight="1">
      <c r="B73" s="150"/>
      <c r="C73" s="151"/>
      <c r="D73" s="152" t="s">
        <v>3836</v>
      </c>
      <c r="E73" s="153"/>
      <c r="F73" s="153"/>
      <c r="G73" s="153"/>
      <c r="H73" s="153"/>
      <c r="I73" s="154"/>
      <c r="J73" s="155">
        <f>J189</f>
        <v>0</v>
      </c>
      <c r="K73" s="156"/>
    </row>
    <row r="74" spans="2:11" s="9" customFormat="1" ht="19.899999999999999" customHeight="1">
      <c r="B74" s="150"/>
      <c r="C74" s="151"/>
      <c r="D74" s="152" t="s">
        <v>3828</v>
      </c>
      <c r="E74" s="153"/>
      <c r="F74" s="153"/>
      <c r="G74" s="153"/>
      <c r="H74" s="153"/>
      <c r="I74" s="154"/>
      <c r="J74" s="155">
        <f>J198</f>
        <v>0</v>
      </c>
      <c r="K74" s="156"/>
    </row>
    <row r="75" spans="2:11" s="9" customFormat="1" ht="19.899999999999999" customHeight="1">
      <c r="B75" s="150"/>
      <c r="C75" s="151"/>
      <c r="D75" s="152" t="s">
        <v>3829</v>
      </c>
      <c r="E75" s="153"/>
      <c r="F75" s="153"/>
      <c r="G75" s="153"/>
      <c r="H75" s="153"/>
      <c r="I75" s="154"/>
      <c r="J75" s="155">
        <f>J203</f>
        <v>0</v>
      </c>
      <c r="K75" s="156"/>
    </row>
    <row r="76" spans="2:11" s="9" customFormat="1" ht="19.899999999999999" customHeight="1">
      <c r="B76" s="150"/>
      <c r="C76" s="151"/>
      <c r="D76" s="152" t="s">
        <v>3830</v>
      </c>
      <c r="E76" s="153"/>
      <c r="F76" s="153"/>
      <c r="G76" s="153"/>
      <c r="H76" s="153"/>
      <c r="I76" s="154"/>
      <c r="J76" s="155">
        <f>J215</f>
        <v>0</v>
      </c>
      <c r="K76" s="156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14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35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36"/>
      <c r="J82" s="61"/>
      <c r="K82" s="61"/>
      <c r="L82" s="42"/>
    </row>
    <row r="83" spans="2:12" s="1" customFormat="1" ht="36.950000000000003" customHeight="1">
      <c r="B83" s="42"/>
      <c r="C83" s="62" t="s">
        <v>171</v>
      </c>
      <c r="L83" s="42"/>
    </row>
    <row r="84" spans="2:12" s="1" customFormat="1" ht="6.95" customHeight="1">
      <c r="B84" s="42"/>
      <c r="L84" s="42"/>
    </row>
    <row r="85" spans="2:12" s="1" customFormat="1" ht="14.45" customHeight="1">
      <c r="B85" s="42"/>
      <c r="C85" s="64" t="s">
        <v>19</v>
      </c>
      <c r="L85" s="42"/>
    </row>
    <row r="86" spans="2:12" s="1" customFormat="1" ht="22.5" customHeight="1">
      <c r="B86" s="42"/>
      <c r="E86" s="386" t="str">
        <f>E7</f>
        <v>PURKRABSKÁ 2-4 - DVORNÍ OBJEKT  ALBÍNKA- STAVEBNÍ ÚPRAVY, parc.č. st.572 , k.ú. Olomouc- město</v>
      </c>
      <c r="F86" s="387"/>
      <c r="G86" s="387"/>
      <c r="H86" s="387"/>
      <c r="L86" s="42"/>
    </row>
    <row r="87" spans="2:12" ht="15">
      <c r="B87" s="29"/>
      <c r="C87" s="64" t="s">
        <v>135</v>
      </c>
      <c r="L87" s="29"/>
    </row>
    <row r="88" spans="2:12" s="1" customFormat="1" ht="22.5" customHeight="1">
      <c r="B88" s="42"/>
      <c r="E88" s="386" t="s">
        <v>136</v>
      </c>
      <c r="F88" s="388"/>
      <c r="G88" s="388"/>
      <c r="H88" s="388"/>
      <c r="L88" s="42"/>
    </row>
    <row r="89" spans="2:12" s="1" customFormat="1" ht="14.45" customHeight="1">
      <c r="B89" s="42"/>
      <c r="C89" s="64" t="s">
        <v>137</v>
      </c>
      <c r="L89" s="42"/>
    </row>
    <row r="90" spans="2:12" s="1" customFormat="1" ht="23.25" customHeight="1">
      <c r="B90" s="42"/>
      <c r="E90" s="356" t="str">
        <f>E11</f>
        <v>08 - Slaboproud</v>
      </c>
      <c r="F90" s="388"/>
      <c r="G90" s="388"/>
      <c r="H90" s="388"/>
      <c r="L90" s="42"/>
    </row>
    <row r="91" spans="2:12" s="1" customFormat="1" ht="6.95" customHeight="1">
      <c r="B91" s="42"/>
      <c r="L91" s="42"/>
    </row>
    <row r="92" spans="2:12" s="1" customFormat="1" ht="18" customHeight="1">
      <c r="B92" s="42"/>
      <c r="C92" s="64" t="s">
        <v>25</v>
      </c>
      <c r="F92" s="157" t="str">
        <f>F14</f>
        <v>Purkrabská, Olomouc</v>
      </c>
      <c r="I92" s="158" t="s">
        <v>27</v>
      </c>
      <c r="J92" s="68" t="str">
        <f>IF(J14="","",J14)</f>
        <v>5. 10. 2016</v>
      </c>
      <c r="L92" s="42"/>
    </row>
    <row r="93" spans="2:12" s="1" customFormat="1" ht="6.95" customHeight="1">
      <c r="B93" s="42"/>
      <c r="L93" s="42"/>
    </row>
    <row r="94" spans="2:12" s="1" customFormat="1" ht="15">
      <c r="B94" s="42"/>
      <c r="C94" s="64" t="s">
        <v>31</v>
      </c>
      <c r="F94" s="157" t="str">
        <f>E17</f>
        <v>Univerzita Palackého v Olomouci</v>
      </c>
      <c r="I94" s="158" t="s">
        <v>36</v>
      </c>
      <c r="J94" s="157" t="str">
        <f>E23</f>
        <v xml:space="preserve">ATELIER Polách &amp; Bravenec s r.o. </v>
      </c>
      <c r="L94" s="42"/>
    </row>
    <row r="95" spans="2:12" s="1" customFormat="1" ht="14.45" customHeight="1">
      <c r="B95" s="42"/>
      <c r="C95" s="64" t="s">
        <v>34</v>
      </c>
      <c r="F95" s="157" t="str">
        <f>IF(E20="","",E20)</f>
        <v/>
      </c>
      <c r="L95" s="42"/>
    </row>
    <row r="96" spans="2:12" s="1" customFormat="1" ht="10.35" customHeight="1">
      <c r="B96" s="42"/>
      <c r="L96" s="42"/>
    </row>
    <row r="97" spans="2:65" s="10" customFormat="1" ht="29.25" customHeight="1">
      <c r="B97" s="159"/>
      <c r="C97" s="160" t="s">
        <v>172</v>
      </c>
      <c r="D97" s="161" t="s">
        <v>58</v>
      </c>
      <c r="E97" s="161" t="s">
        <v>54</v>
      </c>
      <c r="F97" s="161" t="s">
        <v>173</v>
      </c>
      <c r="G97" s="161" t="s">
        <v>174</v>
      </c>
      <c r="H97" s="161" t="s">
        <v>175</v>
      </c>
      <c r="I97" s="162" t="s">
        <v>176</v>
      </c>
      <c r="J97" s="161" t="s">
        <v>144</v>
      </c>
      <c r="K97" s="163" t="s">
        <v>177</v>
      </c>
      <c r="L97" s="159"/>
      <c r="M97" s="74" t="s">
        <v>178</v>
      </c>
      <c r="N97" s="75" t="s">
        <v>43</v>
      </c>
      <c r="O97" s="75" t="s">
        <v>179</v>
      </c>
      <c r="P97" s="75" t="s">
        <v>180</v>
      </c>
      <c r="Q97" s="75" t="s">
        <v>181</v>
      </c>
      <c r="R97" s="75" t="s">
        <v>182</v>
      </c>
      <c r="S97" s="75" t="s">
        <v>183</v>
      </c>
      <c r="T97" s="76" t="s">
        <v>184</v>
      </c>
    </row>
    <row r="98" spans="2:65" s="1" customFormat="1" ht="29.25" customHeight="1">
      <c r="B98" s="42"/>
      <c r="C98" s="78" t="s">
        <v>145</v>
      </c>
      <c r="J98" s="164">
        <f>BK98</f>
        <v>0</v>
      </c>
      <c r="L98" s="42"/>
      <c r="M98" s="77"/>
      <c r="N98" s="69"/>
      <c r="O98" s="69"/>
      <c r="P98" s="165">
        <f>P99+P152</f>
        <v>0</v>
      </c>
      <c r="Q98" s="69"/>
      <c r="R98" s="165">
        <f>R99+R152</f>
        <v>0</v>
      </c>
      <c r="S98" s="69"/>
      <c r="T98" s="166">
        <f>T99+T152</f>
        <v>0</v>
      </c>
      <c r="AT98" s="25" t="s">
        <v>72</v>
      </c>
      <c r="AU98" s="25" t="s">
        <v>146</v>
      </c>
      <c r="BK98" s="167">
        <f>BK99+BK152</f>
        <v>0</v>
      </c>
    </row>
    <row r="99" spans="2:65" s="11" customFormat="1" ht="37.35" customHeight="1">
      <c r="B99" s="168"/>
      <c r="D99" s="169" t="s">
        <v>72</v>
      </c>
      <c r="E99" s="170" t="s">
        <v>2988</v>
      </c>
      <c r="F99" s="170" t="s">
        <v>3837</v>
      </c>
      <c r="I99" s="171"/>
      <c r="J99" s="172">
        <f>BK99</f>
        <v>0</v>
      </c>
      <c r="L99" s="168"/>
      <c r="M99" s="173"/>
      <c r="N99" s="174"/>
      <c r="O99" s="174"/>
      <c r="P99" s="175">
        <f>P100+P111+P120+P127+P132+P144</f>
        <v>0</v>
      </c>
      <c r="Q99" s="174"/>
      <c r="R99" s="175">
        <f>R100+R111+R120+R127+R132+R144</f>
        <v>0</v>
      </c>
      <c r="S99" s="174"/>
      <c r="T99" s="176">
        <f>T100+T111+T120+T127+T132+T144</f>
        <v>0</v>
      </c>
      <c r="AR99" s="169" t="s">
        <v>24</v>
      </c>
      <c r="AT99" s="177" t="s">
        <v>72</v>
      </c>
      <c r="AU99" s="177" t="s">
        <v>73</v>
      </c>
      <c r="AY99" s="169" t="s">
        <v>187</v>
      </c>
      <c r="BK99" s="178">
        <f>BK100+BK111+BK120+BK127+BK132+BK144</f>
        <v>0</v>
      </c>
    </row>
    <row r="100" spans="2:65" s="11" customFormat="1" ht="19.899999999999999" customHeight="1">
      <c r="B100" s="168"/>
      <c r="D100" s="179" t="s">
        <v>72</v>
      </c>
      <c r="E100" s="180" t="s">
        <v>3080</v>
      </c>
      <c r="F100" s="180" t="s">
        <v>3838</v>
      </c>
      <c r="I100" s="171"/>
      <c r="J100" s="181">
        <f>BK100</f>
        <v>0</v>
      </c>
      <c r="L100" s="168"/>
      <c r="M100" s="173"/>
      <c r="N100" s="174"/>
      <c r="O100" s="174"/>
      <c r="P100" s="175">
        <f>SUM(P101:P110)</f>
        <v>0</v>
      </c>
      <c r="Q100" s="174"/>
      <c r="R100" s="175">
        <f>SUM(R101:R110)</f>
        <v>0</v>
      </c>
      <c r="S100" s="174"/>
      <c r="T100" s="176">
        <f>SUM(T101:T110)</f>
        <v>0</v>
      </c>
      <c r="AR100" s="169" t="s">
        <v>24</v>
      </c>
      <c r="AT100" s="177" t="s">
        <v>72</v>
      </c>
      <c r="AU100" s="177" t="s">
        <v>24</v>
      </c>
      <c r="AY100" s="169" t="s">
        <v>187</v>
      </c>
      <c r="BK100" s="178">
        <f>SUM(BK101:BK110)</f>
        <v>0</v>
      </c>
    </row>
    <row r="101" spans="2:65" s="1" customFormat="1" ht="44.25" customHeight="1">
      <c r="B101" s="182"/>
      <c r="C101" s="183" t="s">
        <v>24</v>
      </c>
      <c r="D101" s="183" t="s">
        <v>189</v>
      </c>
      <c r="E101" s="184" t="s">
        <v>3839</v>
      </c>
      <c r="F101" s="185" t="s">
        <v>3840</v>
      </c>
      <c r="G101" s="186" t="s">
        <v>1635</v>
      </c>
      <c r="H101" s="187">
        <v>1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3841</v>
      </c>
    </row>
    <row r="102" spans="2:65" s="1" customFormat="1" ht="27">
      <c r="B102" s="42"/>
      <c r="D102" s="221" t="s">
        <v>417</v>
      </c>
      <c r="F102" s="252" t="s">
        <v>3842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417</v>
      </c>
      <c r="AU102" s="25" t="s">
        <v>80</v>
      </c>
    </row>
    <row r="103" spans="2:65" s="1" customFormat="1" ht="22.5" customHeight="1">
      <c r="B103" s="182"/>
      <c r="C103" s="183" t="s">
        <v>80</v>
      </c>
      <c r="D103" s="183" t="s">
        <v>189</v>
      </c>
      <c r="E103" s="184" t="s">
        <v>3843</v>
      </c>
      <c r="F103" s="185" t="s">
        <v>3844</v>
      </c>
      <c r="G103" s="186" t="s">
        <v>2359</v>
      </c>
      <c r="H103" s="187">
        <v>1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3845</v>
      </c>
    </row>
    <row r="104" spans="2:65" s="1" customFormat="1" ht="27">
      <c r="B104" s="42"/>
      <c r="D104" s="221" t="s">
        <v>417</v>
      </c>
      <c r="F104" s="252" t="s">
        <v>3842</v>
      </c>
      <c r="I104" s="244"/>
      <c r="L104" s="42"/>
      <c r="M104" s="245"/>
      <c r="N104" s="43"/>
      <c r="O104" s="43"/>
      <c r="P104" s="43"/>
      <c r="Q104" s="43"/>
      <c r="R104" s="43"/>
      <c r="S104" s="43"/>
      <c r="T104" s="71"/>
      <c r="AT104" s="25" t="s">
        <v>417</v>
      </c>
      <c r="AU104" s="25" t="s">
        <v>80</v>
      </c>
    </row>
    <row r="105" spans="2:65" s="1" customFormat="1" ht="44.25" customHeight="1">
      <c r="B105" s="182"/>
      <c r="C105" s="183" t="s">
        <v>202</v>
      </c>
      <c r="D105" s="183" t="s">
        <v>189</v>
      </c>
      <c r="E105" s="184" t="s">
        <v>3846</v>
      </c>
      <c r="F105" s="185" t="s">
        <v>3847</v>
      </c>
      <c r="G105" s="186" t="s">
        <v>2359</v>
      </c>
      <c r="H105" s="187">
        <v>3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194</v>
      </c>
      <c r="AT105" s="25" t="s">
        <v>189</v>
      </c>
      <c r="AU105" s="25" t="s">
        <v>80</v>
      </c>
      <c r="AY105" s="25" t="s">
        <v>187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24</v>
      </c>
      <c r="BK105" s="194">
        <f>ROUND(I105*H105,2)</f>
        <v>0</v>
      </c>
      <c r="BL105" s="25" t="s">
        <v>194</v>
      </c>
      <c r="BM105" s="25" t="s">
        <v>3848</v>
      </c>
    </row>
    <row r="106" spans="2:65" s="1" customFormat="1" ht="27">
      <c r="B106" s="42"/>
      <c r="D106" s="221" t="s">
        <v>417</v>
      </c>
      <c r="F106" s="252" t="s">
        <v>3842</v>
      </c>
      <c r="I106" s="244"/>
      <c r="L106" s="42"/>
      <c r="M106" s="245"/>
      <c r="N106" s="43"/>
      <c r="O106" s="43"/>
      <c r="P106" s="43"/>
      <c r="Q106" s="43"/>
      <c r="R106" s="43"/>
      <c r="S106" s="43"/>
      <c r="T106" s="71"/>
      <c r="AT106" s="25" t="s">
        <v>417</v>
      </c>
      <c r="AU106" s="25" t="s">
        <v>80</v>
      </c>
    </row>
    <row r="107" spans="2:65" s="1" customFormat="1" ht="57" customHeight="1">
      <c r="B107" s="182"/>
      <c r="C107" s="183" t="s">
        <v>194</v>
      </c>
      <c r="D107" s="183" t="s">
        <v>189</v>
      </c>
      <c r="E107" s="184" t="s">
        <v>3849</v>
      </c>
      <c r="F107" s="185" t="s">
        <v>3850</v>
      </c>
      <c r="G107" s="186" t="s">
        <v>2359</v>
      </c>
      <c r="H107" s="187">
        <v>1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3851</v>
      </c>
    </row>
    <row r="108" spans="2:65" s="1" customFormat="1" ht="27">
      <c r="B108" s="42"/>
      <c r="D108" s="221" t="s">
        <v>417</v>
      </c>
      <c r="F108" s="252" t="s">
        <v>3852</v>
      </c>
      <c r="I108" s="244"/>
      <c r="L108" s="42"/>
      <c r="M108" s="245"/>
      <c r="N108" s="43"/>
      <c r="O108" s="43"/>
      <c r="P108" s="43"/>
      <c r="Q108" s="43"/>
      <c r="R108" s="43"/>
      <c r="S108" s="43"/>
      <c r="T108" s="71"/>
      <c r="AT108" s="25" t="s">
        <v>417</v>
      </c>
      <c r="AU108" s="25" t="s">
        <v>80</v>
      </c>
    </row>
    <row r="109" spans="2:65" s="1" customFormat="1" ht="31.5" customHeight="1">
      <c r="B109" s="182"/>
      <c r="C109" s="183" t="s">
        <v>222</v>
      </c>
      <c r="D109" s="183" t="s">
        <v>189</v>
      </c>
      <c r="E109" s="184" t="s">
        <v>3853</v>
      </c>
      <c r="F109" s="185" t="s">
        <v>3854</v>
      </c>
      <c r="G109" s="186" t="s">
        <v>2359</v>
      </c>
      <c r="H109" s="187">
        <v>2</v>
      </c>
      <c r="I109" s="188"/>
      <c r="J109" s="189">
        <f>ROUND(I109*H109,2)</f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3855</v>
      </c>
    </row>
    <row r="110" spans="2:65" s="1" customFormat="1" ht="27">
      <c r="B110" s="42"/>
      <c r="D110" s="196" t="s">
        <v>417</v>
      </c>
      <c r="F110" s="243" t="s">
        <v>3842</v>
      </c>
      <c r="I110" s="244"/>
      <c r="L110" s="42"/>
      <c r="M110" s="245"/>
      <c r="N110" s="43"/>
      <c r="O110" s="43"/>
      <c r="P110" s="43"/>
      <c r="Q110" s="43"/>
      <c r="R110" s="43"/>
      <c r="S110" s="43"/>
      <c r="T110" s="71"/>
      <c r="AT110" s="25" t="s">
        <v>417</v>
      </c>
      <c r="AU110" s="25" t="s">
        <v>80</v>
      </c>
    </row>
    <row r="111" spans="2:65" s="11" customFormat="1" ht="29.85" customHeight="1">
      <c r="B111" s="168"/>
      <c r="D111" s="179" t="s">
        <v>72</v>
      </c>
      <c r="E111" s="180" t="s">
        <v>3098</v>
      </c>
      <c r="F111" s="180" t="s">
        <v>3856</v>
      </c>
      <c r="I111" s="171"/>
      <c r="J111" s="181">
        <f>BK111</f>
        <v>0</v>
      </c>
      <c r="L111" s="168"/>
      <c r="M111" s="173"/>
      <c r="N111" s="174"/>
      <c r="O111" s="174"/>
      <c r="P111" s="175">
        <f>SUM(P112:P119)</f>
        <v>0</v>
      </c>
      <c r="Q111" s="174"/>
      <c r="R111" s="175">
        <f>SUM(R112:R119)</f>
        <v>0</v>
      </c>
      <c r="S111" s="174"/>
      <c r="T111" s="176">
        <f>SUM(T112:T119)</f>
        <v>0</v>
      </c>
      <c r="AR111" s="169" t="s">
        <v>24</v>
      </c>
      <c r="AT111" s="177" t="s">
        <v>72</v>
      </c>
      <c r="AU111" s="177" t="s">
        <v>24</v>
      </c>
      <c r="AY111" s="169" t="s">
        <v>187</v>
      </c>
      <c r="BK111" s="178">
        <f>SUM(BK112:BK119)</f>
        <v>0</v>
      </c>
    </row>
    <row r="112" spans="2:65" s="1" customFormat="1" ht="44.25" customHeight="1">
      <c r="B112" s="182"/>
      <c r="C112" s="183" t="s">
        <v>229</v>
      </c>
      <c r="D112" s="183" t="s">
        <v>189</v>
      </c>
      <c r="E112" s="184" t="s">
        <v>3857</v>
      </c>
      <c r="F112" s="185" t="s">
        <v>3858</v>
      </c>
      <c r="G112" s="186" t="s">
        <v>2359</v>
      </c>
      <c r="H112" s="187">
        <v>11</v>
      </c>
      <c r="I112" s="188"/>
      <c r="J112" s="189">
        <f>ROUND(I112*H112,2)</f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194</v>
      </c>
      <c r="AT112" s="25" t="s">
        <v>189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194</v>
      </c>
      <c r="BM112" s="25" t="s">
        <v>3859</v>
      </c>
    </row>
    <row r="113" spans="2:65" s="1" customFormat="1" ht="27">
      <c r="B113" s="42"/>
      <c r="D113" s="221" t="s">
        <v>417</v>
      </c>
      <c r="F113" s="252" t="s">
        <v>3860</v>
      </c>
      <c r="I113" s="244"/>
      <c r="L113" s="42"/>
      <c r="M113" s="245"/>
      <c r="N113" s="43"/>
      <c r="O113" s="43"/>
      <c r="P113" s="43"/>
      <c r="Q113" s="43"/>
      <c r="R113" s="43"/>
      <c r="S113" s="43"/>
      <c r="T113" s="71"/>
      <c r="AT113" s="25" t="s">
        <v>417</v>
      </c>
      <c r="AU113" s="25" t="s">
        <v>80</v>
      </c>
    </row>
    <row r="114" spans="2:65" s="1" customFormat="1" ht="57" customHeight="1">
      <c r="B114" s="182"/>
      <c r="C114" s="183" t="s">
        <v>233</v>
      </c>
      <c r="D114" s="183" t="s">
        <v>189</v>
      </c>
      <c r="E114" s="184" t="s">
        <v>3861</v>
      </c>
      <c r="F114" s="185" t="s">
        <v>3862</v>
      </c>
      <c r="G114" s="186" t="s">
        <v>2359</v>
      </c>
      <c r="H114" s="187">
        <v>19</v>
      </c>
      <c r="I114" s="188"/>
      <c r="J114" s="189">
        <f>ROUND(I114*H114,2)</f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3863</v>
      </c>
    </row>
    <row r="115" spans="2:65" s="1" customFormat="1" ht="27">
      <c r="B115" s="42"/>
      <c r="D115" s="221" t="s">
        <v>417</v>
      </c>
      <c r="F115" s="252" t="s">
        <v>3860</v>
      </c>
      <c r="I115" s="244"/>
      <c r="L115" s="42"/>
      <c r="M115" s="245"/>
      <c r="N115" s="43"/>
      <c r="O115" s="43"/>
      <c r="P115" s="43"/>
      <c r="Q115" s="43"/>
      <c r="R115" s="43"/>
      <c r="S115" s="43"/>
      <c r="T115" s="71"/>
      <c r="AT115" s="25" t="s">
        <v>417</v>
      </c>
      <c r="AU115" s="25" t="s">
        <v>80</v>
      </c>
    </row>
    <row r="116" spans="2:65" s="1" customFormat="1" ht="31.5" customHeight="1">
      <c r="B116" s="182"/>
      <c r="C116" s="183" t="s">
        <v>240</v>
      </c>
      <c r="D116" s="183" t="s">
        <v>189</v>
      </c>
      <c r="E116" s="184" t="s">
        <v>3864</v>
      </c>
      <c r="F116" s="185" t="s">
        <v>3865</v>
      </c>
      <c r="G116" s="186" t="s">
        <v>2359</v>
      </c>
      <c r="H116" s="187">
        <v>2</v>
      </c>
      <c r="I116" s="188"/>
      <c r="J116" s="189">
        <f>ROUND(I116*H116,2)</f>
        <v>0</v>
      </c>
      <c r="K116" s="185" t="s">
        <v>5</v>
      </c>
      <c r="L116" s="42"/>
      <c r="M116" s="190" t="s">
        <v>5</v>
      </c>
      <c r="N116" s="191" t="s">
        <v>44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194</v>
      </c>
      <c r="AT116" s="25" t="s">
        <v>189</v>
      </c>
      <c r="AU116" s="25" t="s">
        <v>80</v>
      </c>
      <c r="AY116" s="25" t="s">
        <v>187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24</v>
      </c>
      <c r="BK116" s="194">
        <f>ROUND(I116*H116,2)</f>
        <v>0</v>
      </c>
      <c r="BL116" s="25" t="s">
        <v>194</v>
      </c>
      <c r="BM116" s="25" t="s">
        <v>3866</v>
      </c>
    </row>
    <row r="117" spans="2:65" s="1" customFormat="1" ht="27">
      <c r="B117" s="42"/>
      <c r="D117" s="221" t="s">
        <v>417</v>
      </c>
      <c r="F117" s="252" t="s">
        <v>3860</v>
      </c>
      <c r="I117" s="244"/>
      <c r="L117" s="42"/>
      <c r="M117" s="245"/>
      <c r="N117" s="43"/>
      <c r="O117" s="43"/>
      <c r="P117" s="43"/>
      <c r="Q117" s="43"/>
      <c r="R117" s="43"/>
      <c r="S117" s="43"/>
      <c r="T117" s="71"/>
      <c r="AT117" s="25" t="s">
        <v>417</v>
      </c>
      <c r="AU117" s="25" t="s">
        <v>80</v>
      </c>
    </row>
    <row r="118" spans="2:65" s="1" customFormat="1" ht="31.5" customHeight="1">
      <c r="B118" s="182"/>
      <c r="C118" s="183" t="s">
        <v>246</v>
      </c>
      <c r="D118" s="183" t="s">
        <v>189</v>
      </c>
      <c r="E118" s="184" t="s">
        <v>3867</v>
      </c>
      <c r="F118" s="185" t="s">
        <v>3868</v>
      </c>
      <c r="G118" s="186" t="s">
        <v>2359</v>
      </c>
      <c r="H118" s="187">
        <v>1</v>
      </c>
      <c r="I118" s="188"/>
      <c r="J118" s="189">
        <f>ROUND(I118*H118,2)</f>
        <v>0</v>
      </c>
      <c r="K118" s="185" t="s">
        <v>5</v>
      </c>
      <c r="L118" s="42"/>
      <c r="M118" s="190" t="s">
        <v>5</v>
      </c>
      <c r="N118" s="191" t="s">
        <v>44</v>
      </c>
      <c r="O118" s="43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5" t="s">
        <v>194</v>
      </c>
      <c r="AT118" s="25" t="s">
        <v>189</v>
      </c>
      <c r="AU118" s="25" t="s">
        <v>80</v>
      </c>
      <c r="AY118" s="25" t="s">
        <v>187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5" t="s">
        <v>24</v>
      </c>
      <c r="BK118" s="194">
        <f>ROUND(I118*H118,2)</f>
        <v>0</v>
      </c>
      <c r="BL118" s="25" t="s">
        <v>194</v>
      </c>
      <c r="BM118" s="25" t="s">
        <v>3869</v>
      </c>
    </row>
    <row r="119" spans="2:65" s="1" customFormat="1" ht="27">
      <c r="B119" s="42"/>
      <c r="D119" s="196" t="s">
        <v>417</v>
      </c>
      <c r="F119" s="243" t="s">
        <v>3870</v>
      </c>
      <c r="I119" s="244"/>
      <c r="L119" s="42"/>
      <c r="M119" s="245"/>
      <c r="N119" s="43"/>
      <c r="O119" s="43"/>
      <c r="P119" s="43"/>
      <c r="Q119" s="43"/>
      <c r="R119" s="43"/>
      <c r="S119" s="43"/>
      <c r="T119" s="71"/>
      <c r="AT119" s="25" t="s">
        <v>417</v>
      </c>
      <c r="AU119" s="25" t="s">
        <v>80</v>
      </c>
    </row>
    <row r="120" spans="2:65" s="11" customFormat="1" ht="29.85" customHeight="1">
      <c r="B120" s="168"/>
      <c r="D120" s="179" t="s">
        <v>72</v>
      </c>
      <c r="E120" s="180" t="s">
        <v>3099</v>
      </c>
      <c r="F120" s="180" t="s">
        <v>3871</v>
      </c>
      <c r="I120" s="171"/>
      <c r="J120" s="181">
        <f>BK120</f>
        <v>0</v>
      </c>
      <c r="L120" s="168"/>
      <c r="M120" s="173"/>
      <c r="N120" s="174"/>
      <c r="O120" s="174"/>
      <c r="P120" s="175">
        <f>SUM(P121:P126)</f>
        <v>0</v>
      </c>
      <c r="Q120" s="174"/>
      <c r="R120" s="175">
        <f>SUM(R121:R126)</f>
        <v>0</v>
      </c>
      <c r="S120" s="174"/>
      <c r="T120" s="176">
        <f>SUM(T121:T126)</f>
        <v>0</v>
      </c>
      <c r="AR120" s="169" t="s">
        <v>24</v>
      </c>
      <c r="AT120" s="177" t="s">
        <v>72</v>
      </c>
      <c r="AU120" s="177" t="s">
        <v>24</v>
      </c>
      <c r="AY120" s="169" t="s">
        <v>187</v>
      </c>
      <c r="BK120" s="178">
        <f>SUM(BK121:BK126)</f>
        <v>0</v>
      </c>
    </row>
    <row r="121" spans="2:65" s="1" customFormat="1" ht="57" customHeight="1">
      <c r="B121" s="182"/>
      <c r="C121" s="183" t="s">
        <v>29</v>
      </c>
      <c r="D121" s="183" t="s">
        <v>189</v>
      </c>
      <c r="E121" s="184" t="s">
        <v>3872</v>
      </c>
      <c r="F121" s="185" t="s">
        <v>3873</v>
      </c>
      <c r="G121" s="186" t="s">
        <v>2359</v>
      </c>
      <c r="H121" s="187">
        <v>2</v>
      </c>
      <c r="I121" s="188"/>
      <c r="J121" s="189">
        <f>ROUND(I121*H121,2)</f>
        <v>0</v>
      </c>
      <c r="K121" s="185" t="s">
        <v>5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194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194</v>
      </c>
      <c r="BM121" s="25" t="s">
        <v>3874</v>
      </c>
    </row>
    <row r="122" spans="2:65" s="1" customFormat="1" ht="27">
      <c r="B122" s="42"/>
      <c r="D122" s="221" t="s">
        <v>417</v>
      </c>
      <c r="F122" s="252" t="s">
        <v>3842</v>
      </c>
      <c r="I122" s="244"/>
      <c r="L122" s="42"/>
      <c r="M122" s="245"/>
      <c r="N122" s="43"/>
      <c r="O122" s="43"/>
      <c r="P122" s="43"/>
      <c r="Q122" s="43"/>
      <c r="R122" s="43"/>
      <c r="S122" s="43"/>
      <c r="T122" s="71"/>
      <c r="AT122" s="25" t="s">
        <v>417</v>
      </c>
      <c r="AU122" s="25" t="s">
        <v>80</v>
      </c>
    </row>
    <row r="123" spans="2:65" s="1" customFormat="1" ht="22.5" customHeight="1">
      <c r="B123" s="182"/>
      <c r="C123" s="183" t="s">
        <v>112</v>
      </c>
      <c r="D123" s="183" t="s">
        <v>189</v>
      </c>
      <c r="E123" s="184" t="s">
        <v>3875</v>
      </c>
      <c r="F123" s="185" t="s">
        <v>3876</v>
      </c>
      <c r="G123" s="186" t="s">
        <v>2359</v>
      </c>
      <c r="H123" s="187">
        <v>1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3877</v>
      </c>
    </row>
    <row r="124" spans="2:65" s="1" customFormat="1" ht="27">
      <c r="B124" s="42"/>
      <c r="D124" s="221" t="s">
        <v>417</v>
      </c>
      <c r="F124" s="252" t="s">
        <v>3842</v>
      </c>
      <c r="I124" s="244"/>
      <c r="L124" s="42"/>
      <c r="M124" s="245"/>
      <c r="N124" s="43"/>
      <c r="O124" s="43"/>
      <c r="P124" s="43"/>
      <c r="Q124" s="43"/>
      <c r="R124" s="43"/>
      <c r="S124" s="43"/>
      <c r="T124" s="71"/>
      <c r="AT124" s="25" t="s">
        <v>417</v>
      </c>
      <c r="AU124" s="25" t="s">
        <v>80</v>
      </c>
    </row>
    <row r="125" spans="2:65" s="1" customFormat="1" ht="22.5" customHeight="1">
      <c r="B125" s="182"/>
      <c r="C125" s="183" t="s">
        <v>115</v>
      </c>
      <c r="D125" s="183" t="s">
        <v>189</v>
      </c>
      <c r="E125" s="184" t="s">
        <v>3878</v>
      </c>
      <c r="F125" s="185" t="s">
        <v>3879</v>
      </c>
      <c r="G125" s="186" t="s">
        <v>2359</v>
      </c>
      <c r="H125" s="187">
        <v>2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80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3880</v>
      </c>
    </row>
    <row r="126" spans="2:65" s="1" customFormat="1" ht="27">
      <c r="B126" s="42"/>
      <c r="D126" s="196" t="s">
        <v>417</v>
      </c>
      <c r="F126" s="243" t="s">
        <v>3842</v>
      </c>
      <c r="I126" s="244"/>
      <c r="L126" s="42"/>
      <c r="M126" s="245"/>
      <c r="N126" s="43"/>
      <c r="O126" s="43"/>
      <c r="P126" s="43"/>
      <c r="Q126" s="43"/>
      <c r="R126" s="43"/>
      <c r="S126" s="43"/>
      <c r="T126" s="71"/>
      <c r="AT126" s="25" t="s">
        <v>417</v>
      </c>
      <c r="AU126" s="25" t="s">
        <v>80</v>
      </c>
    </row>
    <row r="127" spans="2:65" s="11" customFormat="1" ht="29.85" customHeight="1">
      <c r="B127" s="168"/>
      <c r="D127" s="179" t="s">
        <v>72</v>
      </c>
      <c r="E127" s="180" t="s">
        <v>3111</v>
      </c>
      <c r="F127" s="180" t="s">
        <v>3881</v>
      </c>
      <c r="I127" s="171"/>
      <c r="J127" s="181">
        <f>BK127</f>
        <v>0</v>
      </c>
      <c r="L127" s="168"/>
      <c r="M127" s="173"/>
      <c r="N127" s="174"/>
      <c r="O127" s="174"/>
      <c r="P127" s="175">
        <f>SUM(P128:P131)</f>
        <v>0</v>
      </c>
      <c r="Q127" s="174"/>
      <c r="R127" s="175">
        <f>SUM(R128:R131)</f>
        <v>0</v>
      </c>
      <c r="S127" s="174"/>
      <c r="T127" s="176">
        <f>SUM(T128:T131)</f>
        <v>0</v>
      </c>
      <c r="AR127" s="169" t="s">
        <v>24</v>
      </c>
      <c r="AT127" s="177" t="s">
        <v>72</v>
      </c>
      <c r="AU127" s="177" t="s">
        <v>24</v>
      </c>
      <c r="AY127" s="169" t="s">
        <v>187</v>
      </c>
      <c r="BK127" s="178">
        <f>SUM(BK128:BK131)</f>
        <v>0</v>
      </c>
    </row>
    <row r="128" spans="2:65" s="1" customFormat="1" ht="22.5" customHeight="1">
      <c r="B128" s="182"/>
      <c r="C128" s="183" t="s">
        <v>118</v>
      </c>
      <c r="D128" s="183" t="s">
        <v>189</v>
      </c>
      <c r="E128" s="184" t="s">
        <v>3882</v>
      </c>
      <c r="F128" s="185" t="s">
        <v>3883</v>
      </c>
      <c r="G128" s="186" t="s">
        <v>305</v>
      </c>
      <c r="H128" s="187">
        <v>563</v>
      </c>
      <c r="I128" s="188"/>
      <c r="J128" s="189">
        <f>ROUND(I128*H128,2)</f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5" t="s">
        <v>194</v>
      </c>
      <c r="AT128" s="25" t="s">
        <v>189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194</v>
      </c>
      <c r="BM128" s="25" t="s">
        <v>3884</v>
      </c>
    </row>
    <row r="129" spans="2:65" s="1" customFormat="1" ht="54">
      <c r="B129" s="42"/>
      <c r="D129" s="221" t="s">
        <v>417</v>
      </c>
      <c r="F129" s="252" t="s">
        <v>3885</v>
      </c>
      <c r="I129" s="244"/>
      <c r="L129" s="42"/>
      <c r="M129" s="245"/>
      <c r="N129" s="43"/>
      <c r="O129" s="43"/>
      <c r="P129" s="43"/>
      <c r="Q129" s="43"/>
      <c r="R129" s="43"/>
      <c r="S129" s="43"/>
      <c r="T129" s="71"/>
      <c r="AT129" s="25" t="s">
        <v>417</v>
      </c>
      <c r="AU129" s="25" t="s">
        <v>80</v>
      </c>
    </row>
    <row r="130" spans="2:65" s="1" customFormat="1" ht="22.5" customHeight="1">
      <c r="B130" s="182"/>
      <c r="C130" s="183" t="s">
        <v>121</v>
      </c>
      <c r="D130" s="183" t="s">
        <v>189</v>
      </c>
      <c r="E130" s="184" t="s">
        <v>3886</v>
      </c>
      <c r="F130" s="185" t="s">
        <v>3887</v>
      </c>
      <c r="G130" s="186" t="s">
        <v>305</v>
      </c>
      <c r="H130" s="187">
        <v>45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3888</v>
      </c>
    </row>
    <row r="131" spans="2:65" s="1" customFormat="1" ht="27">
      <c r="B131" s="42"/>
      <c r="D131" s="196" t="s">
        <v>417</v>
      </c>
      <c r="F131" s="243" t="s">
        <v>3889</v>
      </c>
      <c r="I131" s="244"/>
      <c r="L131" s="42"/>
      <c r="M131" s="245"/>
      <c r="N131" s="43"/>
      <c r="O131" s="43"/>
      <c r="P131" s="43"/>
      <c r="Q131" s="43"/>
      <c r="R131" s="43"/>
      <c r="S131" s="43"/>
      <c r="T131" s="71"/>
      <c r="AT131" s="25" t="s">
        <v>417</v>
      </c>
      <c r="AU131" s="25" t="s">
        <v>80</v>
      </c>
    </row>
    <row r="132" spans="2:65" s="11" customFormat="1" ht="29.85" customHeight="1">
      <c r="B132" s="168"/>
      <c r="D132" s="179" t="s">
        <v>72</v>
      </c>
      <c r="E132" s="180" t="s">
        <v>3127</v>
      </c>
      <c r="F132" s="180" t="s">
        <v>3890</v>
      </c>
      <c r="I132" s="171"/>
      <c r="J132" s="181">
        <f>BK132</f>
        <v>0</v>
      </c>
      <c r="L132" s="168"/>
      <c r="M132" s="173"/>
      <c r="N132" s="174"/>
      <c r="O132" s="174"/>
      <c r="P132" s="175">
        <f>SUM(P133:P143)</f>
        <v>0</v>
      </c>
      <c r="Q132" s="174"/>
      <c r="R132" s="175">
        <f>SUM(R133:R143)</f>
        <v>0</v>
      </c>
      <c r="S132" s="174"/>
      <c r="T132" s="176">
        <f>SUM(T133:T143)</f>
        <v>0</v>
      </c>
      <c r="AR132" s="169" t="s">
        <v>24</v>
      </c>
      <c r="AT132" s="177" t="s">
        <v>72</v>
      </c>
      <c r="AU132" s="177" t="s">
        <v>24</v>
      </c>
      <c r="AY132" s="169" t="s">
        <v>187</v>
      </c>
      <c r="BK132" s="178">
        <f>SUM(BK133:BK143)</f>
        <v>0</v>
      </c>
    </row>
    <row r="133" spans="2:65" s="1" customFormat="1" ht="22.5" customHeight="1">
      <c r="B133" s="182"/>
      <c r="C133" s="183" t="s">
        <v>11</v>
      </c>
      <c r="D133" s="183" t="s">
        <v>189</v>
      </c>
      <c r="E133" s="184" t="s">
        <v>3891</v>
      </c>
      <c r="F133" s="185" t="s">
        <v>3892</v>
      </c>
      <c r="G133" s="186" t="s">
        <v>305</v>
      </c>
      <c r="H133" s="187">
        <v>163</v>
      </c>
      <c r="I133" s="188"/>
      <c r="J133" s="189">
        <f>ROUND(I133*H133,2)</f>
        <v>0</v>
      </c>
      <c r="K133" s="185" t="s">
        <v>5</v>
      </c>
      <c r="L133" s="42"/>
      <c r="M133" s="190" t="s">
        <v>5</v>
      </c>
      <c r="N133" s="191" t="s">
        <v>44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194</v>
      </c>
      <c r="AT133" s="25" t="s">
        <v>189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194</v>
      </c>
      <c r="BM133" s="25" t="s">
        <v>3893</v>
      </c>
    </row>
    <row r="134" spans="2:65" s="1" customFormat="1" ht="27">
      <c r="B134" s="42"/>
      <c r="D134" s="221" t="s">
        <v>417</v>
      </c>
      <c r="F134" s="252" t="s">
        <v>3842</v>
      </c>
      <c r="I134" s="244"/>
      <c r="L134" s="42"/>
      <c r="M134" s="245"/>
      <c r="N134" s="43"/>
      <c r="O134" s="43"/>
      <c r="P134" s="43"/>
      <c r="Q134" s="43"/>
      <c r="R134" s="43"/>
      <c r="S134" s="43"/>
      <c r="T134" s="71"/>
      <c r="AT134" s="25" t="s">
        <v>417</v>
      </c>
      <c r="AU134" s="25" t="s">
        <v>80</v>
      </c>
    </row>
    <row r="135" spans="2:65" s="1" customFormat="1" ht="22.5" customHeight="1">
      <c r="B135" s="182"/>
      <c r="C135" s="183" t="s">
        <v>126</v>
      </c>
      <c r="D135" s="183" t="s">
        <v>189</v>
      </c>
      <c r="E135" s="184" t="s">
        <v>3894</v>
      </c>
      <c r="F135" s="185" t="s">
        <v>3895</v>
      </c>
      <c r="G135" s="186" t="s">
        <v>2359</v>
      </c>
      <c r="H135" s="187">
        <v>20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3896</v>
      </c>
    </row>
    <row r="136" spans="2:65" s="1" customFormat="1" ht="27">
      <c r="B136" s="42"/>
      <c r="D136" s="221" t="s">
        <v>417</v>
      </c>
      <c r="F136" s="252" t="s">
        <v>3842</v>
      </c>
      <c r="I136" s="244"/>
      <c r="L136" s="42"/>
      <c r="M136" s="245"/>
      <c r="N136" s="43"/>
      <c r="O136" s="43"/>
      <c r="P136" s="43"/>
      <c r="Q136" s="43"/>
      <c r="R136" s="43"/>
      <c r="S136" s="43"/>
      <c r="T136" s="71"/>
      <c r="AT136" s="25" t="s">
        <v>417</v>
      </c>
      <c r="AU136" s="25" t="s">
        <v>80</v>
      </c>
    </row>
    <row r="137" spans="2:65" s="1" customFormat="1" ht="22.5" customHeight="1">
      <c r="B137" s="182"/>
      <c r="C137" s="183" t="s">
        <v>296</v>
      </c>
      <c r="D137" s="183" t="s">
        <v>189</v>
      </c>
      <c r="E137" s="184" t="s">
        <v>3897</v>
      </c>
      <c r="F137" s="185" t="s">
        <v>3898</v>
      </c>
      <c r="G137" s="186" t="s">
        <v>2359</v>
      </c>
      <c r="H137" s="187">
        <v>8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3899</v>
      </c>
    </row>
    <row r="138" spans="2:65" s="1" customFormat="1" ht="27">
      <c r="B138" s="42"/>
      <c r="D138" s="221" t="s">
        <v>417</v>
      </c>
      <c r="F138" s="252" t="s">
        <v>3842</v>
      </c>
      <c r="I138" s="244"/>
      <c r="L138" s="42"/>
      <c r="M138" s="245"/>
      <c r="N138" s="43"/>
      <c r="O138" s="43"/>
      <c r="P138" s="43"/>
      <c r="Q138" s="43"/>
      <c r="R138" s="43"/>
      <c r="S138" s="43"/>
      <c r="T138" s="71"/>
      <c r="AT138" s="25" t="s">
        <v>417</v>
      </c>
      <c r="AU138" s="25" t="s">
        <v>80</v>
      </c>
    </row>
    <row r="139" spans="2:65" s="1" customFormat="1" ht="22.5" customHeight="1">
      <c r="B139" s="182"/>
      <c r="C139" s="183" t="s">
        <v>302</v>
      </c>
      <c r="D139" s="183" t="s">
        <v>189</v>
      </c>
      <c r="E139" s="184" t="s">
        <v>3900</v>
      </c>
      <c r="F139" s="185" t="s">
        <v>3901</v>
      </c>
      <c r="G139" s="186" t="s">
        <v>305</v>
      </c>
      <c r="H139" s="187">
        <v>76</v>
      </c>
      <c r="I139" s="188"/>
      <c r="J139" s="189">
        <f>ROUND(I139*H139,2)</f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194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194</v>
      </c>
      <c r="BM139" s="25" t="s">
        <v>3902</v>
      </c>
    </row>
    <row r="140" spans="2:65" s="1" customFormat="1" ht="27">
      <c r="B140" s="42"/>
      <c r="D140" s="221" t="s">
        <v>417</v>
      </c>
      <c r="F140" s="252" t="s">
        <v>3842</v>
      </c>
      <c r="I140" s="244"/>
      <c r="L140" s="42"/>
      <c r="M140" s="245"/>
      <c r="N140" s="43"/>
      <c r="O140" s="43"/>
      <c r="P140" s="43"/>
      <c r="Q140" s="43"/>
      <c r="R140" s="43"/>
      <c r="S140" s="43"/>
      <c r="T140" s="71"/>
      <c r="AT140" s="25" t="s">
        <v>417</v>
      </c>
      <c r="AU140" s="25" t="s">
        <v>80</v>
      </c>
    </row>
    <row r="141" spans="2:65" s="1" customFormat="1" ht="22.5" customHeight="1">
      <c r="B141" s="182"/>
      <c r="C141" s="183" t="s">
        <v>309</v>
      </c>
      <c r="D141" s="183" t="s">
        <v>189</v>
      </c>
      <c r="E141" s="184" t="s">
        <v>3903</v>
      </c>
      <c r="F141" s="185" t="s">
        <v>3904</v>
      </c>
      <c r="G141" s="186" t="s">
        <v>1635</v>
      </c>
      <c r="H141" s="187">
        <v>1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3905</v>
      </c>
    </row>
    <row r="142" spans="2:65" s="1" customFormat="1" ht="27">
      <c r="B142" s="42"/>
      <c r="D142" s="221" t="s">
        <v>417</v>
      </c>
      <c r="F142" s="252" t="s">
        <v>3842</v>
      </c>
      <c r="I142" s="244"/>
      <c r="L142" s="42"/>
      <c r="M142" s="245"/>
      <c r="N142" s="43"/>
      <c r="O142" s="43"/>
      <c r="P142" s="43"/>
      <c r="Q142" s="43"/>
      <c r="R142" s="43"/>
      <c r="S142" s="43"/>
      <c r="T142" s="71"/>
      <c r="AT142" s="25" t="s">
        <v>417</v>
      </c>
      <c r="AU142" s="25" t="s">
        <v>80</v>
      </c>
    </row>
    <row r="143" spans="2:65" s="1" customFormat="1" ht="22.5" customHeight="1">
      <c r="B143" s="182"/>
      <c r="C143" s="183" t="s">
        <v>317</v>
      </c>
      <c r="D143" s="183" t="s">
        <v>189</v>
      </c>
      <c r="E143" s="184" t="s">
        <v>3906</v>
      </c>
      <c r="F143" s="185" t="s">
        <v>3907</v>
      </c>
      <c r="G143" s="186" t="s">
        <v>1635</v>
      </c>
      <c r="H143" s="187">
        <v>1</v>
      </c>
      <c r="I143" s="188"/>
      <c r="J143" s="189">
        <f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194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3908</v>
      </c>
    </row>
    <row r="144" spans="2:65" s="11" customFormat="1" ht="29.85" customHeight="1">
      <c r="B144" s="168"/>
      <c r="D144" s="179" t="s">
        <v>72</v>
      </c>
      <c r="E144" s="180" t="s">
        <v>3161</v>
      </c>
      <c r="F144" s="180" t="s">
        <v>3909</v>
      </c>
      <c r="I144" s="171"/>
      <c r="J144" s="181">
        <f>BK144</f>
        <v>0</v>
      </c>
      <c r="L144" s="168"/>
      <c r="M144" s="173"/>
      <c r="N144" s="174"/>
      <c r="O144" s="174"/>
      <c r="P144" s="175">
        <f>SUM(P145:P151)</f>
        <v>0</v>
      </c>
      <c r="Q144" s="174"/>
      <c r="R144" s="175">
        <f>SUM(R145:R151)</f>
        <v>0</v>
      </c>
      <c r="S144" s="174"/>
      <c r="T144" s="176">
        <f>SUM(T145:T151)</f>
        <v>0</v>
      </c>
      <c r="AR144" s="169" t="s">
        <v>24</v>
      </c>
      <c r="AT144" s="177" t="s">
        <v>72</v>
      </c>
      <c r="AU144" s="177" t="s">
        <v>24</v>
      </c>
      <c r="AY144" s="169" t="s">
        <v>187</v>
      </c>
      <c r="BK144" s="178">
        <f>SUM(BK145:BK151)</f>
        <v>0</v>
      </c>
    </row>
    <row r="145" spans="2:65" s="1" customFormat="1" ht="22.5" customHeight="1">
      <c r="B145" s="182"/>
      <c r="C145" s="183" t="s">
        <v>10</v>
      </c>
      <c r="D145" s="183" t="s">
        <v>189</v>
      </c>
      <c r="E145" s="184" t="s">
        <v>3910</v>
      </c>
      <c r="F145" s="185" t="s">
        <v>3911</v>
      </c>
      <c r="G145" s="186" t="s">
        <v>1635</v>
      </c>
      <c r="H145" s="187">
        <v>1</v>
      </c>
      <c r="I145" s="188"/>
      <c r="J145" s="189">
        <f t="shared" ref="J145:J151" si="0"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 t="shared" ref="P145:P151" si="1">O145*H145</f>
        <v>0</v>
      </c>
      <c r="Q145" s="192">
        <v>0</v>
      </c>
      <c r="R145" s="192">
        <f t="shared" ref="R145:R151" si="2">Q145*H145</f>
        <v>0</v>
      </c>
      <c r="S145" s="192">
        <v>0</v>
      </c>
      <c r="T145" s="193">
        <f t="shared" ref="T145:T151" si="3">S145*H145</f>
        <v>0</v>
      </c>
      <c r="AR145" s="25" t="s">
        <v>194</v>
      </c>
      <c r="AT145" s="25" t="s">
        <v>189</v>
      </c>
      <c r="AU145" s="25" t="s">
        <v>80</v>
      </c>
      <c r="AY145" s="25" t="s">
        <v>187</v>
      </c>
      <c r="BE145" s="194">
        <f t="shared" ref="BE145:BE151" si="4">IF(N145="základní",J145,0)</f>
        <v>0</v>
      </c>
      <c r="BF145" s="194">
        <f t="shared" ref="BF145:BF151" si="5">IF(N145="snížená",J145,0)</f>
        <v>0</v>
      </c>
      <c r="BG145" s="194">
        <f t="shared" ref="BG145:BG151" si="6">IF(N145="zákl. přenesená",J145,0)</f>
        <v>0</v>
      </c>
      <c r="BH145" s="194">
        <f t="shared" ref="BH145:BH151" si="7">IF(N145="sníž. přenesená",J145,0)</f>
        <v>0</v>
      </c>
      <c r="BI145" s="194">
        <f t="shared" ref="BI145:BI151" si="8">IF(N145="nulová",J145,0)</f>
        <v>0</v>
      </c>
      <c r="BJ145" s="25" t="s">
        <v>24</v>
      </c>
      <c r="BK145" s="194">
        <f t="shared" ref="BK145:BK151" si="9">ROUND(I145*H145,2)</f>
        <v>0</v>
      </c>
      <c r="BL145" s="25" t="s">
        <v>194</v>
      </c>
      <c r="BM145" s="25" t="s">
        <v>3912</v>
      </c>
    </row>
    <row r="146" spans="2:65" s="1" customFormat="1" ht="22.5" customHeight="1">
      <c r="B146" s="182"/>
      <c r="C146" s="183" t="s">
        <v>329</v>
      </c>
      <c r="D146" s="183" t="s">
        <v>189</v>
      </c>
      <c r="E146" s="184" t="s">
        <v>3913</v>
      </c>
      <c r="F146" s="185" t="s">
        <v>3914</v>
      </c>
      <c r="G146" s="186" t="s">
        <v>1635</v>
      </c>
      <c r="H146" s="187">
        <v>1</v>
      </c>
      <c r="I146" s="188"/>
      <c r="J146" s="189">
        <f t="shared" si="0"/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AR146" s="25" t="s">
        <v>194</v>
      </c>
      <c r="AT146" s="25" t="s">
        <v>189</v>
      </c>
      <c r="AU146" s="25" t="s">
        <v>80</v>
      </c>
      <c r="AY146" s="25" t="s">
        <v>187</v>
      </c>
      <c r="BE146" s="194">
        <f t="shared" si="4"/>
        <v>0</v>
      </c>
      <c r="BF146" s="194">
        <f t="shared" si="5"/>
        <v>0</v>
      </c>
      <c r="BG146" s="194">
        <f t="shared" si="6"/>
        <v>0</v>
      </c>
      <c r="BH146" s="194">
        <f t="shared" si="7"/>
        <v>0</v>
      </c>
      <c r="BI146" s="194">
        <f t="shared" si="8"/>
        <v>0</v>
      </c>
      <c r="BJ146" s="25" t="s">
        <v>24</v>
      </c>
      <c r="BK146" s="194">
        <f t="shared" si="9"/>
        <v>0</v>
      </c>
      <c r="BL146" s="25" t="s">
        <v>194</v>
      </c>
      <c r="BM146" s="25" t="s">
        <v>3915</v>
      </c>
    </row>
    <row r="147" spans="2:65" s="1" customFormat="1" ht="22.5" customHeight="1">
      <c r="B147" s="182"/>
      <c r="C147" s="183" t="s">
        <v>337</v>
      </c>
      <c r="D147" s="183" t="s">
        <v>189</v>
      </c>
      <c r="E147" s="184" t="s">
        <v>3916</v>
      </c>
      <c r="F147" s="185" t="s">
        <v>3917</v>
      </c>
      <c r="G147" s="186" t="s">
        <v>1635</v>
      </c>
      <c r="H147" s="187">
        <v>1</v>
      </c>
      <c r="I147" s="188"/>
      <c r="J147" s="189">
        <f t="shared" si="0"/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 t="shared" si="4"/>
        <v>0</v>
      </c>
      <c r="BF147" s="194">
        <f t="shared" si="5"/>
        <v>0</v>
      </c>
      <c r="BG147" s="194">
        <f t="shared" si="6"/>
        <v>0</v>
      </c>
      <c r="BH147" s="194">
        <f t="shared" si="7"/>
        <v>0</v>
      </c>
      <c r="BI147" s="194">
        <f t="shared" si="8"/>
        <v>0</v>
      </c>
      <c r="BJ147" s="25" t="s">
        <v>24</v>
      </c>
      <c r="BK147" s="194">
        <f t="shared" si="9"/>
        <v>0</v>
      </c>
      <c r="BL147" s="25" t="s">
        <v>194</v>
      </c>
      <c r="BM147" s="25" t="s">
        <v>3918</v>
      </c>
    </row>
    <row r="148" spans="2:65" s="1" customFormat="1" ht="22.5" customHeight="1">
      <c r="B148" s="182"/>
      <c r="C148" s="183" t="s">
        <v>344</v>
      </c>
      <c r="D148" s="183" t="s">
        <v>189</v>
      </c>
      <c r="E148" s="184" t="s">
        <v>3919</v>
      </c>
      <c r="F148" s="185" t="s">
        <v>3920</v>
      </c>
      <c r="G148" s="186" t="s">
        <v>1635</v>
      </c>
      <c r="H148" s="187">
        <v>1</v>
      </c>
      <c r="I148" s="188"/>
      <c r="J148" s="189">
        <f t="shared" si="0"/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AR148" s="25" t="s">
        <v>194</v>
      </c>
      <c r="AT148" s="25" t="s">
        <v>189</v>
      </c>
      <c r="AU148" s="25" t="s">
        <v>80</v>
      </c>
      <c r="AY148" s="25" t="s">
        <v>187</v>
      </c>
      <c r="BE148" s="194">
        <f t="shared" si="4"/>
        <v>0</v>
      </c>
      <c r="BF148" s="194">
        <f t="shared" si="5"/>
        <v>0</v>
      </c>
      <c r="BG148" s="194">
        <f t="shared" si="6"/>
        <v>0</v>
      </c>
      <c r="BH148" s="194">
        <f t="shared" si="7"/>
        <v>0</v>
      </c>
      <c r="BI148" s="194">
        <f t="shared" si="8"/>
        <v>0</v>
      </c>
      <c r="BJ148" s="25" t="s">
        <v>24</v>
      </c>
      <c r="BK148" s="194">
        <f t="shared" si="9"/>
        <v>0</v>
      </c>
      <c r="BL148" s="25" t="s">
        <v>194</v>
      </c>
      <c r="BM148" s="25" t="s">
        <v>3921</v>
      </c>
    </row>
    <row r="149" spans="2:65" s="1" customFormat="1" ht="22.5" customHeight="1">
      <c r="B149" s="182"/>
      <c r="C149" s="183" t="s">
        <v>308</v>
      </c>
      <c r="D149" s="183" t="s">
        <v>189</v>
      </c>
      <c r="E149" s="184" t="s">
        <v>3922</v>
      </c>
      <c r="F149" s="185" t="s">
        <v>3923</v>
      </c>
      <c r="G149" s="186" t="s">
        <v>1635</v>
      </c>
      <c r="H149" s="187">
        <v>1</v>
      </c>
      <c r="I149" s="188"/>
      <c r="J149" s="189">
        <f t="shared" si="0"/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AR149" s="25" t="s">
        <v>194</v>
      </c>
      <c r="AT149" s="25" t="s">
        <v>189</v>
      </c>
      <c r="AU149" s="25" t="s">
        <v>80</v>
      </c>
      <c r="AY149" s="25" t="s">
        <v>187</v>
      </c>
      <c r="BE149" s="194">
        <f t="shared" si="4"/>
        <v>0</v>
      </c>
      <c r="BF149" s="194">
        <f t="shared" si="5"/>
        <v>0</v>
      </c>
      <c r="BG149" s="194">
        <f t="shared" si="6"/>
        <v>0</v>
      </c>
      <c r="BH149" s="194">
        <f t="shared" si="7"/>
        <v>0</v>
      </c>
      <c r="BI149" s="194">
        <f t="shared" si="8"/>
        <v>0</v>
      </c>
      <c r="BJ149" s="25" t="s">
        <v>24</v>
      </c>
      <c r="BK149" s="194">
        <f t="shared" si="9"/>
        <v>0</v>
      </c>
      <c r="BL149" s="25" t="s">
        <v>194</v>
      </c>
      <c r="BM149" s="25" t="s">
        <v>3924</v>
      </c>
    </row>
    <row r="150" spans="2:65" s="1" customFormat="1" ht="22.5" customHeight="1">
      <c r="B150" s="182"/>
      <c r="C150" s="183" t="s">
        <v>359</v>
      </c>
      <c r="D150" s="183" t="s">
        <v>189</v>
      </c>
      <c r="E150" s="184" t="s">
        <v>3925</v>
      </c>
      <c r="F150" s="185" t="s">
        <v>3926</v>
      </c>
      <c r="G150" s="186" t="s">
        <v>1635</v>
      </c>
      <c r="H150" s="187">
        <v>1</v>
      </c>
      <c r="I150" s="188"/>
      <c r="J150" s="189">
        <f t="shared" si="0"/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AR150" s="25" t="s">
        <v>194</v>
      </c>
      <c r="AT150" s="25" t="s">
        <v>189</v>
      </c>
      <c r="AU150" s="25" t="s">
        <v>80</v>
      </c>
      <c r="AY150" s="25" t="s">
        <v>187</v>
      </c>
      <c r="BE150" s="194">
        <f t="shared" si="4"/>
        <v>0</v>
      </c>
      <c r="BF150" s="194">
        <f t="shared" si="5"/>
        <v>0</v>
      </c>
      <c r="BG150" s="194">
        <f t="shared" si="6"/>
        <v>0</v>
      </c>
      <c r="BH150" s="194">
        <f t="shared" si="7"/>
        <v>0</v>
      </c>
      <c r="BI150" s="194">
        <f t="shared" si="8"/>
        <v>0</v>
      </c>
      <c r="BJ150" s="25" t="s">
        <v>24</v>
      </c>
      <c r="BK150" s="194">
        <f t="shared" si="9"/>
        <v>0</v>
      </c>
      <c r="BL150" s="25" t="s">
        <v>194</v>
      </c>
      <c r="BM150" s="25" t="s">
        <v>3927</v>
      </c>
    </row>
    <row r="151" spans="2:65" s="1" customFormat="1" ht="22.5" customHeight="1">
      <c r="B151" s="182"/>
      <c r="C151" s="183" t="s">
        <v>365</v>
      </c>
      <c r="D151" s="183" t="s">
        <v>189</v>
      </c>
      <c r="E151" s="184" t="s">
        <v>3928</v>
      </c>
      <c r="F151" s="185" t="s">
        <v>3929</v>
      </c>
      <c r="G151" s="186" t="s">
        <v>3930</v>
      </c>
      <c r="H151" s="261"/>
      <c r="I151" s="188"/>
      <c r="J151" s="189">
        <f t="shared" si="0"/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 t="shared" si="1"/>
        <v>0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AR151" s="25" t="s">
        <v>194</v>
      </c>
      <c r="AT151" s="25" t="s">
        <v>189</v>
      </c>
      <c r="AU151" s="25" t="s">
        <v>80</v>
      </c>
      <c r="AY151" s="25" t="s">
        <v>187</v>
      </c>
      <c r="BE151" s="194">
        <f t="shared" si="4"/>
        <v>0</v>
      </c>
      <c r="BF151" s="194">
        <f t="shared" si="5"/>
        <v>0</v>
      </c>
      <c r="BG151" s="194">
        <f t="shared" si="6"/>
        <v>0</v>
      </c>
      <c r="BH151" s="194">
        <f t="shared" si="7"/>
        <v>0</v>
      </c>
      <c r="BI151" s="194">
        <f t="shared" si="8"/>
        <v>0</v>
      </c>
      <c r="BJ151" s="25" t="s">
        <v>24</v>
      </c>
      <c r="BK151" s="194">
        <f t="shared" si="9"/>
        <v>0</v>
      </c>
      <c r="BL151" s="25" t="s">
        <v>194</v>
      </c>
      <c r="BM151" s="25" t="s">
        <v>3931</v>
      </c>
    </row>
    <row r="152" spans="2:65" s="11" customFormat="1" ht="37.35" customHeight="1">
      <c r="B152" s="168"/>
      <c r="D152" s="169" t="s">
        <v>72</v>
      </c>
      <c r="E152" s="170" t="s">
        <v>3932</v>
      </c>
      <c r="F152" s="170" t="s">
        <v>5</v>
      </c>
      <c r="I152" s="171"/>
      <c r="J152" s="172">
        <f>BK152</f>
        <v>0</v>
      </c>
      <c r="L152" s="168"/>
      <c r="M152" s="173"/>
      <c r="N152" s="174"/>
      <c r="O152" s="174"/>
      <c r="P152" s="175">
        <f>P153+P156+P174+P183+P189+P198+P203+P215</f>
        <v>0</v>
      </c>
      <c r="Q152" s="174"/>
      <c r="R152" s="175">
        <f>R153+R156+R174+R183+R189+R198+R203+R215</f>
        <v>0</v>
      </c>
      <c r="S152" s="174"/>
      <c r="T152" s="176">
        <f>T153+T156+T174+T183+T189+T198+T203+T215</f>
        <v>0</v>
      </c>
      <c r="AR152" s="169" t="s">
        <v>24</v>
      </c>
      <c r="AT152" s="177" t="s">
        <v>72</v>
      </c>
      <c r="AU152" s="177" t="s">
        <v>73</v>
      </c>
      <c r="AY152" s="169" t="s">
        <v>187</v>
      </c>
      <c r="BK152" s="178">
        <f>BK153+BK156+BK174+BK183+BK189+BK198+BK203+BK215</f>
        <v>0</v>
      </c>
    </row>
    <row r="153" spans="2:65" s="11" customFormat="1" ht="19.899999999999999" customHeight="1">
      <c r="B153" s="168"/>
      <c r="D153" s="179" t="s">
        <v>72</v>
      </c>
      <c r="E153" s="180" t="s">
        <v>3933</v>
      </c>
      <c r="F153" s="180" t="s">
        <v>3934</v>
      </c>
      <c r="I153" s="171"/>
      <c r="J153" s="181">
        <f>BK153</f>
        <v>0</v>
      </c>
      <c r="L153" s="168"/>
      <c r="M153" s="173"/>
      <c r="N153" s="174"/>
      <c r="O153" s="174"/>
      <c r="P153" s="175">
        <f>SUM(P154:P155)</f>
        <v>0</v>
      </c>
      <c r="Q153" s="174"/>
      <c r="R153" s="175">
        <f>SUM(R154:R155)</f>
        <v>0</v>
      </c>
      <c r="S153" s="174"/>
      <c r="T153" s="176">
        <f>SUM(T154:T155)</f>
        <v>0</v>
      </c>
      <c r="AR153" s="169" t="s">
        <v>24</v>
      </c>
      <c r="AT153" s="177" t="s">
        <v>72</v>
      </c>
      <c r="AU153" s="177" t="s">
        <v>24</v>
      </c>
      <c r="AY153" s="169" t="s">
        <v>187</v>
      </c>
      <c r="BK153" s="178">
        <f>SUM(BK154:BK155)</f>
        <v>0</v>
      </c>
    </row>
    <row r="154" spans="2:65" s="1" customFormat="1" ht="22.5" customHeight="1">
      <c r="B154" s="182"/>
      <c r="C154" s="183" t="s">
        <v>372</v>
      </c>
      <c r="D154" s="183" t="s">
        <v>189</v>
      </c>
      <c r="E154" s="184" t="s">
        <v>3935</v>
      </c>
      <c r="F154" s="185" t="s">
        <v>3936</v>
      </c>
      <c r="G154" s="186" t="s">
        <v>2359</v>
      </c>
      <c r="H154" s="187">
        <v>1</v>
      </c>
      <c r="I154" s="188"/>
      <c r="J154" s="189">
        <f>ROUND(I154*H154,2)</f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194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3937</v>
      </c>
    </row>
    <row r="155" spans="2:65" s="1" customFormat="1" ht="27">
      <c r="B155" s="42"/>
      <c r="D155" s="196" t="s">
        <v>417</v>
      </c>
      <c r="F155" s="243" t="s">
        <v>3938</v>
      </c>
      <c r="I155" s="244"/>
      <c r="L155" s="42"/>
      <c r="M155" s="245"/>
      <c r="N155" s="43"/>
      <c r="O155" s="43"/>
      <c r="P155" s="43"/>
      <c r="Q155" s="43"/>
      <c r="R155" s="43"/>
      <c r="S155" s="43"/>
      <c r="T155" s="71"/>
      <c r="AT155" s="25" t="s">
        <v>417</v>
      </c>
      <c r="AU155" s="25" t="s">
        <v>80</v>
      </c>
    </row>
    <row r="156" spans="2:65" s="11" customFormat="1" ht="29.85" customHeight="1">
      <c r="B156" s="168"/>
      <c r="D156" s="179" t="s">
        <v>72</v>
      </c>
      <c r="E156" s="180" t="s">
        <v>3939</v>
      </c>
      <c r="F156" s="180" t="s">
        <v>3940</v>
      </c>
      <c r="I156" s="171"/>
      <c r="J156" s="181">
        <f>BK156</f>
        <v>0</v>
      </c>
      <c r="L156" s="168"/>
      <c r="M156" s="173"/>
      <c r="N156" s="174"/>
      <c r="O156" s="174"/>
      <c r="P156" s="175">
        <f>SUM(P157:P173)</f>
        <v>0</v>
      </c>
      <c r="Q156" s="174"/>
      <c r="R156" s="175">
        <f>SUM(R157:R173)</f>
        <v>0</v>
      </c>
      <c r="S156" s="174"/>
      <c r="T156" s="176">
        <f>SUM(T157:T173)</f>
        <v>0</v>
      </c>
      <c r="AR156" s="169" t="s">
        <v>24</v>
      </c>
      <c r="AT156" s="177" t="s">
        <v>72</v>
      </c>
      <c r="AU156" s="177" t="s">
        <v>24</v>
      </c>
      <c r="AY156" s="169" t="s">
        <v>187</v>
      </c>
      <c r="BK156" s="178">
        <f>SUM(BK157:BK173)</f>
        <v>0</v>
      </c>
    </row>
    <row r="157" spans="2:65" s="1" customFormat="1" ht="22.5" customHeight="1">
      <c r="B157" s="182"/>
      <c r="C157" s="183" t="s">
        <v>379</v>
      </c>
      <c r="D157" s="183" t="s">
        <v>189</v>
      </c>
      <c r="E157" s="184" t="s">
        <v>3941</v>
      </c>
      <c r="F157" s="185" t="s">
        <v>3942</v>
      </c>
      <c r="G157" s="186" t="s">
        <v>2359</v>
      </c>
      <c r="H157" s="187">
        <v>2</v>
      </c>
      <c r="I157" s="188"/>
      <c r="J157" s="189">
        <f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194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194</v>
      </c>
      <c r="BM157" s="25" t="s">
        <v>3943</v>
      </c>
    </row>
    <row r="158" spans="2:65" s="1" customFormat="1" ht="27">
      <c r="B158" s="42"/>
      <c r="D158" s="221" t="s">
        <v>417</v>
      </c>
      <c r="F158" s="252" t="s">
        <v>3938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65" s="1" customFormat="1" ht="22.5" customHeight="1">
      <c r="B159" s="182"/>
      <c r="C159" s="183" t="s">
        <v>384</v>
      </c>
      <c r="D159" s="183" t="s">
        <v>189</v>
      </c>
      <c r="E159" s="184" t="s">
        <v>3944</v>
      </c>
      <c r="F159" s="185" t="s">
        <v>3945</v>
      </c>
      <c r="G159" s="186" t="s">
        <v>2359</v>
      </c>
      <c r="H159" s="187">
        <v>2</v>
      </c>
      <c r="I159" s="188"/>
      <c r="J159" s="189">
        <f>ROUND(I159*H159,2)</f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194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194</v>
      </c>
      <c r="BM159" s="25" t="s">
        <v>3946</v>
      </c>
    </row>
    <row r="160" spans="2:65" s="1" customFormat="1" ht="27">
      <c r="B160" s="42"/>
      <c r="D160" s="221" t="s">
        <v>417</v>
      </c>
      <c r="F160" s="252" t="s">
        <v>3938</v>
      </c>
      <c r="I160" s="244"/>
      <c r="L160" s="42"/>
      <c r="M160" s="245"/>
      <c r="N160" s="43"/>
      <c r="O160" s="43"/>
      <c r="P160" s="43"/>
      <c r="Q160" s="43"/>
      <c r="R160" s="43"/>
      <c r="S160" s="43"/>
      <c r="T160" s="71"/>
      <c r="AT160" s="25" t="s">
        <v>417</v>
      </c>
      <c r="AU160" s="25" t="s">
        <v>80</v>
      </c>
    </row>
    <row r="161" spans="2:65" s="1" customFormat="1" ht="22.5" customHeight="1">
      <c r="B161" s="182"/>
      <c r="C161" s="183" t="s">
        <v>390</v>
      </c>
      <c r="D161" s="183" t="s">
        <v>189</v>
      </c>
      <c r="E161" s="184" t="s">
        <v>3947</v>
      </c>
      <c r="F161" s="185" t="s">
        <v>3948</v>
      </c>
      <c r="G161" s="186" t="s">
        <v>2359</v>
      </c>
      <c r="H161" s="187">
        <v>1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3949</v>
      </c>
    </row>
    <row r="162" spans="2:65" s="1" customFormat="1" ht="27">
      <c r="B162" s="42"/>
      <c r="D162" s="221" t="s">
        <v>417</v>
      </c>
      <c r="F162" s="252" t="s">
        <v>3938</v>
      </c>
      <c r="I162" s="244"/>
      <c r="L162" s="42"/>
      <c r="M162" s="245"/>
      <c r="N162" s="43"/>
      <c r="O162" s="43"/>
      <c r="P162" s="43"/>
      <c r="Q162" s="43"/>
      <c r="R162" s="43"/>
      <c r="S162" s="43"/>
      <c r="T162" s="71"/>
      <c r="AT162" s="25" t="s">
        <v>417</v>
      </c>
      <c r="AU162" s="25" t="s">
        <v>80</v>
      </c>
    </row>
    <row r="163" spans="2:65" s="1" customFormat="1" ht="22.5" customHeight="1">
      <c r="B163" s="182"/>
      <c r="C163" s="183" t="s">
        <v>395</v>
      </c>
      <c r="D163" s="183" t="s">
        <v>189</v>
      </c>
      <c r="E163" s="184" t="s">
        <v>3950</v>
      </c>
      <c r="F163" s="185" t="s">
        <v>3951</v>
      </c>
      <c r="G163" s="186" t="s">
        <v>2359</v>
      </c>
      <c r="H163" s="187">
        <v>1</v>
      </c>
      <c r="I163" s="188"/>
      <c r="J163" s="189">
        <f>ROUND(I163*H163,2)</f>
        <v>0</v>
      </c>
      <c r="K163" s="185" t="s">
        <v>5</v>
      </c>
      <c r="L163" s="42"/>
      <c r="M163" s="190" t="s">
        <v>5</v>
      </c>
      <c r="N163" s="191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194</v>
      </c>
      <c r="AT163" s="25" t="s">
        <v>189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194</v>
      </c>
      <c r="BM163" s="25" t="s">
        <v>3952</v>
      </c>
    </row>
    <row r="164" spans="2:65" s="1" customFormat="1" ht="27">
      <c r="B164" s="42"/>
      <c r="D164" s="221" t="s">
        <v>417</v>
      </c>
      <c r="F164" s="252" t="s">
        <v>3938</v>
      </c>
      <c r="I164" s="244"/>
      <c r="L164" s="42"/>
      <c r="M164" s="245"/>
      <c r="N164" s="43"/>
      <c r="O164" s="43"/>
      <c r="P164" s="43"/>
      <c r="Q164" s="43"/>
      <c r="R164" s="43"/>
      <c r="S164" s="43"/>
      <c r="T164" s="71"/>
      <c r="AT164" s="25" t="s">
        <v>417</v>
      </c>
      <c r="AU164" s="25" t="s">
        <v>80</v>
      </c>
    </row>
    <row r="165" spans="2:65" s="1" customFormat="1" ht="22.5" customHeight="1">
      <c r="B165" s="182"/>
      <c r="C165" s="183" t="s">
        <v>402</v>
      </c>
      <c r="D165" s="183" t="s">
        <v>189</v>
      </c>
      <c r="E165" s="184" t="s">
        <v>3953</v>
      </c>
      <c r="F165" s="185" t="s">
        <v>3954</v>
      </c>
      <c r="G165" s="186" t="s">
        <v>2359</v>
      </c>
      <c r="H165" s="187">
        <v>1</v>
      </c>
      <c r="I165" s="188"/>
      <c r="J165" s="189">
        <f>ROUND(I165*H165,2)</f>
        <v>0</v>
      </c>
      <c r="K165" s="185" t="s">
        <v>5</v>
      </c>
      <c r="L165" s="42"/>
      <c r="M165" s="190" t="s">
        <v>5</v>
      </c>
      <c r="N165" s="191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194</v>
      </c>
      <c r="AT165" s="25" t="s">
        <v>189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194</v>
      </c>
      <c r="BM165" s="25" t="s">
        <v>3955</v>
      </c>
    </row>
    <row r="166" spans="2:65" s="1" customFormat="1" ht="27">
      <c r="B166" s="42"/>
      <c r="D166" s="221" t="s">
        <v>417</v>
      </c>
      <c r="F166" s="252" t="s">
        <v>3938</v>
      </c>
      <c r="I166" s="244"/>
      <c r="L166" s="42"/>
      <c r="M166" s="245"/>
      <c r="N166" s="43"/>
      <c r="O166" s="43"/>
      <c r="P166" s="43"/>
      <c r="Q166" s="43"/>
      <c r="R166" s="43"/>
      <c r="S166" s="43"/>
      <c r="T166" s="71"/>
      <c r="AT166" s="25" t="s">
        <v>417</v>
      </c>
      <c r="AU166" s="25" t="s">
        <v>80</v>
      </c>
    </row>
    <row r="167" spans="2:65" s="1" customFormat="1" ht="22.5" customHeight="1">
      <c r="B167" s="182"/>
      <c r="C167" s="183" t="s">
        <v>407</v>
      </c>
      <c r="D167" s="183" t="s">
        <v>189</v>
      </c>
      <c r="E167" s="184" t="s">
        <v>3956</v>
      </c>
      <c r="F167" s="185" t="s">
        <v>3957</v>
      </c>
      <c r="G167" s="186" t="s">
        <v>2359</v>
      </c>
      <c r="H167" s="187">
        <v>5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25" t="s">
        <v>194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194</v>
      </c>
      <c r="BM167" s="25" t="s">
        <v>3958</v>
      </c>
    </row>
    <row r="168" spans="2:65" s="1" customFormat="1" ht="27">
      <c r="B168" s="42"/>
      <c r="D168" s="221" t="s">
        <v>417</v>
      </c>
      <c r="F168" s="252" t="s">
        <v>3938</v>
      </c>
      <c r="I168" s="244"/>
      <c r="L168" s="42"/>
      <c r="M168" s="245"/>
      <c r="N168" s="43"/>
      <c r="O168" s="43"/>
      <c r="P168" s="43"/>
      <c r="Q168" s="43"/>
      <c r="R168" s="43"/>
      <c r="S168" s="43"/>
      <c r="T168" s="71"/>
      <c r="AT168" s="25" t="s">
        <v>417</v>
      </c>
      <c r="AU168" s="25" t="s">
        <v>80</v>
      </c>
    </row>
    <row r="169" spans="2:65" s="1" customFormat="1" ht="22.5" customHeight="1">
      <c r="B169" s="182"/>
      <c r="C169" s="183" t="s">
        <v>413</v>
      </c>
      <c r="D169" s="183" t="s">
        <v>189</v>
      </c>
      <c r="E169" s="184" t="s">
        <v>3959</v>
      </c>
      <c r="F169" s="185" t="s">
        <v>3960</v>
      </c>
      <c r="G169" s="186" t="s">
        <v>2359</v>
      </c>
      <c r="H169" s="187">
        <v>10</v>
      </c>
      <c r="I169" s="188"/>
      <c r="J169" s="189">
        <f>ROUND(I169*H169,2)</f>
        <v>0</v>
      </c>
      <c r="K169" s="185" t="s">
        <v>5</v>
      </c>
      <c r="L169" s="42"/>
      <c r="M169" s="190" t="s">
        <v>5</v>
      </c>
      <c r="N169" s="191" t="s">
        <v>44</v>
      </c>
      <c r="O169" s="43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5" t="s">
        <v>194</v>
      </c>
      <c r="AT169" s="25" t="s">
        <v>189</v>
      </c>
      <c r="AU169" s="25" t="s">
        <v>80</v>
      </c>
      <c r="AY169" s="25" t="s">
        <v>187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24</v>
      </c>
      <c r="BK169" s="194">
        <f>ROUND(I169*H169,2)</f>
        <v>0</v>
      </c>
      <c r="BL169" s="25" t="s">
        <v>194</v>
      </c>
      <c r="BM169" s="25" t="s">
        <v>3961</v>
      </c>
    </row>
    <row r="170" spans="2:65" s="1" customFormat="1" ht="27">
      <c r="B170" s="42"/>
      <c r="D170" s="221" t="s">
        <v>417</v>
      </c>
      <c r="F170" s="252" t="s">
        <v>3938</v>
      </c>
      <c r="I170" s="244"/>
      <c r="L170" s="42"/>
      <c r="M170" s="245"/>
      <c r="N170" s="43"/>
      <c r="O170" s="43"/>
      <c r="P170" s="43"/>
      <c r="Q170" s="43"/>
      <c r="R170" s="43"/>
      <c r="S170" s="43"/>
      <c r="T170" s="71"/>
      <c r="AT170" s="25" t="s">
        <v>417</v>
      </c>
      <c r="AU170" s="25" t="s">
        <v>80</v>
      </c>
    </row>
    <row r="171" spans="2:65" s="1" customFormat="1" ht="22.5" customHeight="1">
      <c r="B171" s="182"/>
      <c r="C171" s="183" t="s">
        <v>420</v>
      </c>
      <c r="D171" s="183" t="s">
        <v>189</v>
      </c>
      <c r="E171" s="184" t="s">
        <v>3962</v>
      </c>
      <c r="F171" s="185" t="s">
        <v>3963</v>
      </c>
      <c r="G171" s="186" t="s">
        <v>2359</v>
      </c>
      <c r="H171" s="187">
        <v>48</v>
      </c>
      <c r="I171" s="188"/>
      <c r="J171" s="189">
        <f>ROUND(I171*H171,2)</f>
        <v>0</v>
      </c>
      <c r="K171" s="185" t="s">
        <v>5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194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194</v>
      </c>
      <c r="BM171" s="25" t="s">
        <v>3964</v>
      </c>
    </row>
    <row r="172" spans="2:65" s="1" customFormat="1" ht="27">
      <c r="B172" s="42"/>
      <c r="D172" s="221" t="s">
        <v>417</v>
      </c>
      <c r="F172" s="252" t="s">
        <v>3938</v>
      </c>
      <c r="I172" s="244"/>
      <c r="L172" s="42"/>
      <c r="M172" s="245"/>
      <c r="N172" s="43"/>
      <c r="O172" s="43"/>
      <c r="P172" s="43"/>
      <c r="Q172" s="43"/>
      <c r="R172" s="43"/>
      <c r="S172" s="43"/>
      <c r="T172" s="71"/>
      <c r="AT172" s="25" t="s">
        <v>417</v>
      </c>
      <c r="AU172" s="25" t="s">
        <v>80</v>
      </c>
    </row>
    <row r="173" spans="2:65" s="1" customFormat="1" ht="22.5" customHeight="1">
      <c r="B173" s="182"/>
      <c r="C173" s="183" t="s">
        <v>425</v>
      </c>
      <c r="D173" s="183" t="s">
        <v>189</v>
      </c>
      <c r="E173" s="184" t="s">
        <v>3965</v>
      </c>
      <c r="F173" s="185" t="s">
        <v>3966</v>
      </c>
      <c r="G173" s="186" t="s">
        <v>2359</v>
      </c>
      <c r="H173" s="187">
        <v>2</v>
      </c>
      <c r="I173" s="188"/>
      <c r="J173" s="189">
        <f>ROUND(I173*H173,2)</f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25" t="s">
        <v>194</v>
      </c>
      <c r="AT173" s="25" t="s">
        <v>189</v>
      </c>
      <c r="AU173" s="25" t="s">
        <v>80</v>
      </c>
      <c r="AY173" s="25" t="s">
        <v>187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5" t="s">
        <v>24</v>
      </c>
      <c r="BK173" s="194">
        <f>ROUND(I173*H173,2)</f>
        <v>0</v>
      </c>
      <c r="BL173" s="25" t="s">
        <v>194</v>
      </c>
      <c r="BM173" s="25" t="s">
        <v>3967</v>
      </c>
    </row>
    <row r="174" spans="2:65" s="11" customFormat="1" ht="29.85" customHeight="1">
      <c r="B174" s="168"/>
      <c r="D174" s="179" t="s">
        <v>72</v>
      </c>
      <c r="E174" s="180" t="s">
        <v>3968</v>
      </c>
      <c r="F174" s="180" t="s">
        <v>3969</v>
      </c>
      <c r="I174" s="171"/>
      <c r="J174" s="181">
        <f>BK174</f>
        <v>0</v>
      </c>
      <c r="L174" s="168"/>
      <c r="M174" s="173"/>
      <c r="N174" s="174"/>
      <c r="O174" s="174"/>
      <c r="P174" s="175">
        <f>SUM(P175:P182)</f>
        <v>0</v>
      </c>
      <c r="Q174" s="174"/>
      <c r="R174" s="175">
        <f>SUM(R175:R182)</f>
        <v>0</v>
      </c>
      <c r="S174" s="174"/>
      <c r="T174" s="176">
        <f>SUM(T175:T182)</f>
        <v>0</v>
      </c>
      <c r="AR174" s="169" t="s">
        <v>24</v>
      </c>
      <c r="AT174" s="177" t="s">
        <v>72</v>
      </c>
      <c r="AU174" s="177" t="s">
        <v>24</v>
      </c>
      <c r="AY174" s="169" t="s">
        <v>187</v>
      </c>
      <c r="BK174" s="178">
        <f>SUM(BK175:BK182)</f>
        <v>0</v>
      </c>
    </row>
    <row r="175" spans="2:65" s="1" customFormat="1" ht="22.5" customHeight="1">
      <c r="B175" s="182"/>
      <c r="C175" s="183" t="s">
        <v>437</v>
      </c>
      <c r="D175" s="183" t="s">
        <v>189</v>
      </c>
      <c r="E175" s="184" t="s">
        <v>3970</v>
      </c>
      <c r="F175" s="185" t="s">
        <v>3971</v>
      </c>
      <c r="G175" s="186" t="s">
        <v>2359</v>
      </c>
      <c r="H175" s="187">
        <v>2</v>
      </c>
      <c r="I175" s="188"/>
      <c r="J175" s="189">
        <f>ROUND(I175*H175,2)</f>
        <v>0</v>
      </c>
      <c r="K175" s="185" t="s">
        <v>5</v>
      </c>
      <c r="L175" s="42"/>
      <c r="M175" s="190" t="s">
        <v>5</v>
      </c>
      <c r="N175" s="191" t="s">
        <v>44</v>
      </c>
      <c r="O175" s="43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5" t="s">
        <v>194</v>
      </c>
      <c r="AT175" s="25" t="s">
        <v>189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194</v>
      </c>
      <c r="BM175" s="25" t="s">
        <v>3972</v>
      </c>
    </row>
    <row r="176" spans="2:65" s="1" customFormat="1" ht="27">
      <c r="B176" s="42"/>
      <c r="D176" s="221" t="s">
        <v>417</v>
      </c>
      <c r="F176" s="252" t="s">
        <v>3938</v>
      </c>
      <c r="I176" s="244"/>
      <c r="L176" s="42"/>
      <c r="M176" s="245"/>
      <c r="N176" s="43"/>
      <c r="O176" s="43"/>
      <c r="P176" s="43"/>
      <c r="Q176" s="43"/>
      <c r="R176" s="43"/>
      <c r="S176" s="43"/>
      <c r="T176" s="71"/>
      <c r="AT176" s="25" t="s">
        <v>417</v>
      </c>
      <c r="AU176" s="25" t="s">
        <v>80</v>
      </c>
    </row>
    <row r="177" spans="2:65" s="1" customFormat="1" ht="22.5" customHeight="1">
      <c r="B177" s="182"/>
      <c r="C177" s="183" t="s">
        <v>469</v>
      </c>
      <c r="D177" s="183" t="s">
        <v>189</v>
      </c>
      <c r="E177" s="184" t="s">
        <v>3973</v>
      </c>
      <c r="F177" s="185" t="s">
        <v>3974</v>
      </c>
      <c r="G177" s="186" t="s">
        <v>2359</v>
      </c>
      <c r="H177" s="187">
        <v>2</v>
      </c>
      <c r="I177" s="188"/>
      <c r="J177" s="189">
        <f>ROUND(I177*H177,2)</f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5" t="s">
        <v>194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194</v>
      </c>
      <c r="BM177" s="25" t="s">
        <v>3975</v>
      </c>
    </row>
    <row r="178" spans="2:65" s="1" customFormat="1" ht="27">
      <c r="B178" s="42"/>
      <c r="D178" s="221" t="s">
        <v>417</v>
      </c>
      <c r="F178" s="252" t="s">
        <v>3938</v>
      </c>
      <c r="I178" s="244"/>
      <c r="L178" s="42"/>
      <c r="M178" s="245"/>
      <c r="N178" s="43"/>
      <c r="O178" s="43"/>
      <c r="P178" s="43"/>
      <c r="Q178" s="43"/>
      <c r="R178" s="43"/>
      <c r="S178" s="43"/>
      <c r="T178" s="71"/>
      <c r="AT178" s="25" t="s">
        <v>417</v>
      </c>
      <c r="AU178" s="25" t="s">
        <v>80</v>
      </c>
    </row>
    <row r="179" spans="2:65" s="1" customFormat="1" ht="22.5" customHeight="1">
      <c r="B179" s="182"/>
      <c r="C179" s="183" t="s">
        <v>474</v>
      </c>
      <c r="D179" s="183" t="s">
        <v>189</v>
      </c>
      <c r="E179" s="184" t="s">
        <v>3976</v>
      </c>
      <c r="F179" s="185" t="s">
        <v>3977</v>
      </c>
      <c r="G179" s="186" t="s">
        <v>2359</v>
      </c>
      <c r="H179" s="187">
        <v>24</v>
      </c>
      <c r="I179" s="188"/>
      <c r="J179" s="189">
        <f>ROUND(I179*H179,2)</f>
        <v>0</v>
      </c>
      <c r="K179" s="185" t="s">
        <v>5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5" t="s">
        <v>194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194</v>
      </c>
      <c r="BM179" s="25" t="s">
        <v>3978</v>
      </c>
    </row>
    <row r="180" spans="2:65" s="1" customFormat="1" ht="27">
      <c r="B180" s="42"/>
      <c r="D180" s="221" t="s">
        <v>417</v>
      </c>
      <c r="F180" s="252" t="s">
        <v>3938</v>
      </c>
      <c r="I180" s="244"/>
      <c r="L180" s="42"/>
      <c r="M180" s="245"/>
      <c r="N180" s="43"/>
      <c r="O180" s="43"/>
      <c r="P180" s="43"/>
      <c r="Q180" s="43"/>
      <c r="R180" s="43"/>
      <c r="S180" s="43"/>
      <c r="T180" s="71"/>
      <c r="AT180" s="25" t="s">
        <v>417</v>
      </c>
      <c r="AU180" s="25" t="s">
        <v>80</v>
      </c>
    </row>
    <row r="181" spans="2:65" s="1" customFormat="1" ht="22.5" customHeight="1">
      <c r="B181" s="182"/>
      <c r="C181" s="183" t="s">
        <v>488</v>
      </c>
      <c r="D181" s="183" t="s">
        <v>189</v>
      </c>
      <c r="E181" s="184" t="s">
        <v>3979</v>
      </c>
      <c r="F181" s="185" t="s">
        <v>3980</v>
      </c>
      <c r="G181" s="186" t="s">
        <v>2359</v>
      </c>
      <c r="H181" s="187">
        <v>2</v>
      </c>
      <c r="I181" s="188"/>
      <c r="J181" s="189">
        <f>ROUND(I181*H181,2)</f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3981</v>
      </c>
    </row>
    <row r="182" spans="2:65" s="1" customFormat="1" ht="27">
      <c r="B182" s="42"/>
      <c r="D182" s="196" t="s">
        <v>417</v>
      </c>
      <c r="F182" s="243" t="s">
        <v>3938</v>
      </c>
      <c r="I182" s="244"/>
      <c r="L182" s="42"/>
      <c r="M182" s="245"/>
      <c r="N182" s="43"/>
      <c r="O182" s="43"/>
      <c r="P182" s="43"/>
      <c r="Q182" s="43"/>
      <c r="R182" s="43"/>
      <c r="S182" s="43"/>
      <c r="T182" s="71"/>
      <c r="AT182" s="25" t="s">
        <v>417</v>
      </c>
      <c r="AU182" s="25" t="s">
        <v>80</v>
      </c>
    </row>
    <row r="183" spans="2:65" s="11" customFormat="1" ht="29.85" customHeight="1">
      <c r="B183" s="168"/>
      <c r="D183" s="179" t="s">
        <v>72</v>
      </c>
      <c r="E183" s="180" t="s">
        <v>3982</v>
      </c>
      <c r="F183" s="180" t="s">
        <v>3983</v>
      </c>
      <c r="I183" s="171"/>
      <c r="J183" s="181">
        <f>BK183</f>
        <v>0</v>
      </c>
      <c r="L183" s="168"/>
      <c r="M183" s="173"/>
      <c r="N183" s="174"/>
      <c r="O183" s="174"/>
      <c r="P183" s="175">
        <f>SUM(P184:P188)</f>
        <v>0</v>
      </c>
      <c r="Q183" s="174"/>
      <c r="R183" s="175">
        <f>SUM(R184:R188)</f>
        <v>0</v>
      </c>
      <c r="S183" s="174"/>
      <c r="T183" s="176">
        <f>SUM(T184:T188)</f>
        <v>0</v>
      </c>
      <c r="AR183" s="169" t="s">
        <v>24</v>
      </c>
      <c r="AT183" s="177" t="s">
        <v>72</v>
      </c>
      <c r="AU183" s="177" t="s">
        <v>24</v>
      </c>
      <c r="AY183" s="169" t="s">
        <v>187</v>
      </c>
      <c r="BK183" s="178">
        <f>SUM(BK184:BK188)</f>
        <v>0</v>
      </c>
    </row>
    <row r="184" spans="2:65" s="1" customFormat="1" ht="31.5" customHeight="1">
      <c r="B184" s="182"/>
      <c r="C184" s="183" t="s">
        <v>494</v>
      </c>
      <c r="D184" s="183" t="s">
        <v>189</v>
      </c>
      <c r="E184" s="184" t="s">
        <v>3984</v>
      </c>
      <c r="F184" s="185" t="s">
        <v>3985</v>
      </c>
      <c r="G184" s="186" t="s">
        <v>2359</v>
      </c>
      <c r="H184" s="187">
        <v>1</v>
      </c>
      <c r="I184" s="188"/>
      <c r="J184" s="189">
        <f>ROUND(I184*H184,2)</f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25" t="s">
        <v>194</v>
      </c>
      <c r="AT184" s="25" t="s">
        <v>189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194</v>
      </c>
      <c r="BM184" s="25" t="s">
        <v>3986</v>
      </c>
    </row>
    <row r="185" spans="2:65" s="1" customFormat="1" ht="22.5" customHeight="1">
      <c r="B185" s="182"/>
      <c r="C185" s="183" t="s">
        <v>500</v>
      </c>
      <c r="D185" s="183" t="s">
        <v>189</v>
      </c>
      <c r="E185" s="184" t="s">
        <v>3987</v>
      </c>
      <c r="F185" s="185" t="s">
        <v>3988</v>
      </c>
      <c r="G185" s="186" t="s">
        <v>2359</v>
      </c>
      <c r="H185" s="187">
        <v>2</v>
      </c>
      <c r="I185" s="188"/>
      <c r="J185" s="189">
        <f>ROUND(I185*H185,2)</f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5" t="s">
        <v>194</v>
      </c>
      <c r="AT185" s="25" t="s">
        <v>189</v>
      </c>
      <c r="AU185" s="25" t="s">
        <v>80</v>
      </c>
      <c r="AY185" s="25" t="s">
        <v>187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5" t="s">
        <v>24</v>
      </c>
      <c r="BK185" s="194">
        <f>ROUND(I185*H185,2)</f>
        <v>0</v>
      </c>
      <c r="BL185" s="25" t="s">
        <v>194</v>
      </c>
      <c r="BM185" s="25" t="s">
        <v>3989</v>
      </c>
    </row>
    <row r="186" spans="2:65" s="1" customFormat="1" ht="27">
      <c r="B186" s="42"/>
      <c r="D186" s="221" t="s">
        <v>417</v>
      </c>
      <c r="F186" s="252" t="s">
        <v>3938</v>
      </c>
      <c r="I186" s="244"/>
      <c r="L186" s="42"/>
      <c r="M186" s="245"/>
      <c r="N186" s="43"/>
      <c r="O186" s="43"/>
      <c r="P186" s="43"/>
      <c r="Q186" s="43"/>
      <c r="R186" s="43"/>
      <c r="S186" s="43"/>
      <c r="T186" s="71"/>
      <c r="AT186" s="25" t="s">
        <v>417</v>
      </c>
      <c r="AU186" s="25" t="s">
        <v>80</v>
      </c>
    </row>
    <row r="187" spans="2:65" s="1" customFormat="1" ht="22.5" customHeight="1">
      <c r="B187" s="182"/>
      <c r="C187" s="183" t="s">
        <v>505</v>
      </c>
      <c r="D187" s="183" t="s">
        <v>189</v>
      </c>
      <c r="E187" s="184" t="s">
        <v>3990</v>
      </c>
      <c r="F187" s="185" t="s">
        <v>3991</v>
      </c>
      <c r="G187" s="186" t="s">
        <v>1635</v>
      </c>
      <c r="H187" s="187">
        <v>1</v>
      </c>
      <c r="I187" s="188"/>
      <c r="J187" s="189">
        <f>ROUND(I187*H187,2)</f>
        <v>0</v>
      </c>
      <c r="K187" s="185" t="s">
        <v>5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3992</v>
      </c>
    </row>
    <row r="188" spans="2:65" s="1" customFormat="1" ht="27">
      <c r="B188" s="42"/>
      <c r="D188" s="196" t="s">
        <v>417</v>
      </c>
      <c r="F188" s="243" t="s">
        <v>3938</v>
      </c>
      <c r="I188" s="244"/>
      <c r="L188" s="42"/>
      <c r="M188" s="245"/>
      <c r="N188" s="43"/>
      <c r="O188" s="43"/>
      <c r="P188" s="43"/>
      <c r="Q188" s="43"/>
      <c r="R188" s="43"/>
      <c r="S188" s="43"/>
      <c r="T188" s="71"/>
      <c r="AT188" s="25" t="s">
        <v>417</v>
      </c>
      <c r="AU188" s="25" t="s">
        <v>80</v>
      </c>
    </row>
    <row r="189" spans="2:65" s="11" customFormat="1" ht="29.85" customHeight="1">
      <c r="B189" s="168"/>
      <c r="D189" s="179" t="s">
        <v>72</v>
      </c>
      <c r="E189" s="180" t="s">
        <v>3993</v>
      </c>
      <c r="F189" s="180" t="s">
        <v>3994</v>
      </c>
      <c r="I189" s="171"/>
      <c r="J189" s="181">
        <f>BK189</f>
        <v>0</v>
      </c>
      <c r="L189" s="168"/>
      <c r="M189" s="173"/>
      <c r="N189" s="174"/>
      <c r="O189" s="174"/>
      <c r="P189" s="175">
        <f>SUM(P190:P197)</f>
        <v>0</v>
      </c>
      <c r="Q189" s="174"/>
      <c r="R189" s="175">
        <f>SUM(R190:R197)</f>
        <v>0</v>
      </c>
      <c r="S189" s="174"/>
      <c r="T189" s="176">
        <f>SUM(T190:T197)</f>
        <v>0</v>
      </c>
      <c r="AR189" s="169" t="s">
        <v>24</v>
      </c>
      <c r="AT189" s="177" t="s">
        <v>72</v>
      </c>
      <c r="AU189" s="177" t="s">
        <v>24</v>
      </c>
      <c r="AY189" s="169" t="s">
        <v>187</v>
      </c>
      <c r="BK189" s="178">
        <f>SUM(BK190:BK197)</f>
        <v>0</v>
      </c>
    </row>
    <row r="190" spans="2:65" s="1" customFormat="1" ht="22.5" customHeight="1">
      <c r="B190" s="182"/>
      <c r="C190" s="183" t="s">
        <v>512</v>
      </c>
      <c r="D190" s="183" t="s">
        <v>189</v>
      </c>
      <c r="E190" s="184" t="s">
        <v>3995</v>
      </c>
      <c r="F190" s="185" t="s">
        <v>3996</v>
      </c>
      <c r="G190" s="186" t="s">
        <v>2359</v>
      </c>
      <c r="H190" s="187">
        <v>38</v>
      </c>
      <c r="I190" s="188"/>
      <c r="J190" s="189">
        <f>ROUND(I190*H190,2)</f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25" t="s">
        <v>194</v>
      </c>
      <c r="AT190" s="25" t="s">
        <v>189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194</v>
      </c>
      <c r="BM190" s="25" t="s">
        <v>3997</v>
      </c>
    </row>
    <row r="191" spans="2:65" s="1" customFormat="1" ht="27">
      <c r="B191" s="42"/>
      <c r="D191" s="221" t="s">
        <v>417</v>
      </c>
      <c r="F191" s="252" t="s">
        <v>3998</v>
      </c>
      <c r="I191" s="244"/>
      <c r="L191" s="42"/>
      <c r="M191" s="245"/>
      <c r="N191" s="43"/>
      <c r="O191" s="43"/>
      <c r="P191" s="43"/>
      <c r="Q191" s="43"/>
      <c r="R191" s="43"/>
      <c r="S191" s="43"/>
      <c r="T191" s="71"/>
      <c r="AT191" s="25" t="s">
        <v>417</v>
      </c>
      <c r="AU191" s="25" t="s">
        <v>80</v>
      </c>
    </row>
    <row r="192" spans="2:65" s="1" customFormat="1" ht="22.5" customHeight="1">
      <c r="B192" s="182"/>
      <c r="C192" s="183" t="s">
        <v>524</v>
      </c>
      <c r="D192" s="183" t="s">
        <v>189</v>
      </c>
      <c r="E192" s="184" t="s">
        <v>3999</v>
      </c>
      <c r="F192" s="185" t="s">
        <v>4000</v>
      </c>
      <c r="G192" s="186" t="s">
        <v>2359</v>
      </c>
      <c r="H192" s="187">
        <v>20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194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194</v>
      </c>
      <c r="BM192" s="25" t="s">
        <v>4001</v>
      </c>
    </row>
    <row r="193" spans="2:65" s="1" customFormat="1" ht="27">
      <c r="B193" s="42"/>
      <c r="D193" s="221" t="s">
        <v>417</v>
      </c>
      <c r="F193" s="252" t="s">
        <v>3998</v>
      </c>
      <c r="I193" s="244"/>
      <c r="L193" s="42"/>
      <c r="M193" s="245"/>
      <c r="N193" s="43"/>
      <c r="O193" s="43"/>
      <c r="P193" s="43"/>
      <c r="Q193" s="43"/>
      <c r="R193" s="43"/>
      <c r="S193" s="43"/>
      <c r="T193" s="71"/>
      <c r="AT193" s="25" t="s">
        <v>417</v>
      </c>
      <c r="AU193" s="25" t="s">
        <v>80</v>
      </c>
    </row>
    <row r="194" spans="2:65" s="1" customFormat="1" ht="22.5" customHeight="1">
      <c r="B194" s="182"/>
      <c r="C194" s="183" t="s">
        <v>530</v>
      </c>
      <c r="D194" s="183" t="s">
        <v>189</v>
      </c>
      <c r="E194" s="184" t="s">
        <v>4002</v>
      </c>
      <c r="F194" s="185" t="s">
        <v>4003</v>
      </c>
      <c r="G194" s="186" t="s">
        <v>2359</v>
      </c>
      <c r="H194" s="187">
        <v>20</v>
      </c>
      <c r="I194" s="188"/>
      <c r="J194" s="189">
        <f>ROUND(I194*H194,2)</f>
        <v>0</v>
      </c>
      <c r="K194" s="185" t="s">
        <v>5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194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194</v>
      </c>
      <c r="BM194" s="25" t="s">
        <v>4004</v>
      </c>
    </row>
    <row r="195" spans="2:65" s="1" customFormat="1" ht="27">
      <c r="B195" s="42"/>
      <c r="D195" s="221" t="s">
        <v>417</v>
      </c>
      <c r="F195" s="252" t="s">
        <v>3998</v>
      </c>
      <c r="I195" s="244"/>
      <c r="L195" s="42"/>
      <c r="M195" s="245"/>
      <c r="N195" s="43"/>
      <c r="O195" s="43"/>
      <c r="P195" s="43"/>
      <c r="Q195" s="43"/>
      <c r="R195" s="43"/>
      <c r="S195" s="43"/>
      <c r="T195" s="71"/>
      <c r="AT195" s="25" t="s">
        <v>417</v>
      </c>
      <c r="AU195" s="25" t="s">
        <v>80</v>
      </c>
    </row>
    <row r="196" spans="2:65" s="1" customFormat="1" ht="22.5" customHeight="1">
      <c r="B196" s="182"/>
      <c r="C196" s="183" t="s">
        <v>537</v>
      </c>
      <c r="D196" s="183" t="s">
        <v>189</v>
      </c>
      <c r="E196" s="184" t="s">
        <v>4005</v>
      </c>
      <c r="F196" s="185" t="s">
        <v>4006</v>
      </c>
      <c r="G196" s="186" t="s">
        <v>2359</v>
      </c>
      <c r="H196" s="187">
        <v>20</v>
      </c>
      <c r="I196" s="188"/>
      <c r="J196" s="189">
        <f>ROUND(I196*H196,2)</f>
        <v>0</v>
      </c>
      <c r="K196" s="185" t="s">
        <v>5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194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194</v>
      </c>
      <c r="BM196" s="25" t="s">
        <v>4007</v>
      </c>
    </row>
    <row r="197" spans="2:65" s="1" customFormat="1" ht="27">
      <c r="B197" s="42"/>
      <c r="D197" s="196" t="s">
        <v>417</v>
      </c>
      <c r="F197" s="243" t="s">
        <v>3998</v>
      </c>
      <c r="I197" s="244"/>
      <c r="L197" s="42"/>
      <c r="M197" s="245"/>
      <c r="N197" s="43"/>
      <c r="O197" s="43"/>
      <c r="P197" s="43"/>
      <c r="Q197" s="43"/>
      <c r="R197" s="43"/>
      <c r="S197" s="43"/>
      <c r="T197" s="71"/>
      <c r="AT197" s="25" t="s">
        <v>417</v>
      </c>
      <c r="AU197" s="25" t="s">
        <v>80</v>
      </c>
    </row>
    <row r="198" spans="2:65" s="11" customFormat="1" ht="29.85" customHeight="1">
      <c r="B198" s="168"/>
      <c r="D198" s="179" t="s">
        <v>72</v>
      </c>
      <c r="E198" s="180" t="s">
        <v>3111</v>
      </c>
      <c r="F198" s="180" t="s">
        <v>3881</v>
      </c>
      <c r="I198" s="171"/>
      <c r="J198" s="181">
        <f>BK198</f>
        <v>0</v>
      </c>
      <c r="L198" s="168"/>
      <c r="M198" s="173"/>
      <c r="N198" s="174"/>
      <c r="O198" s="174"/>
      <c r="P198" s="175">
        <f>SUM(P199:P202)</f>
        <v>0</v>
      </c>
      <c r="Q198" s="174"/>
      <c r="R198" s="175">
        <f>SUM(R199:R202)</f>
        <v>0</v>
      </c>
      <c r="S198" s="174"/>
      <c r="T198" s="176">
        <f>SUM(T199:T202)</f>
        <v>0</v>
      </c>
      <c r="AR198" s="169" t="s">
        <v>24</v>
      </c>
      <c r="AT198" s="177" t="s">
        <v>72</v>
      </c>
      <c r="AU198" s="177" t="s">
        <v>24</v>
      </c>
      <c r="AY198" s="169" t="s">
        <v>187</v>
      </c>
      <c r="BK198" s="178">
        <f>SUM(BK199:BK202)</f>
        <v>0</v>
      </c>
    </row>
    <row r="199" spans="2:65" s="1" customFormat="1" ht="22.5" customHeight="1">
      <c r="B199" s="182"/>
      <c r="C199" s="183" t="s">
        <v>541</v>
      </c>
      <c r="D199" s="183" t="s">
        <v>189</v>
      </c>
      <c r="E199" s="184" t="s">
        <v>4008</v>
      </c>
      <c r="F199" s="185" t="s">
        <v>4009</v>
      </c>
      <c r="G199" s="186" t="s">
        <v>305</v>
      </c>
      <c r="H199" s="187">
        <v>1410</v>
      </c>
      <c r="I199" s="188"/>
      <c r="J199" s="189">
        <f>ROUND(I199*H199,2)</f>
        <v>0</v>
      </c>
      <c r="K199" s="185" t="s">
        <v>5</v>
      </c>
      <c r="L199" s="42"/>
      <c r="M199" s="190" t="s">
        <v>5</v>
      </c>
      <c r="N199" s="191" t="s">
        <v>44</v>
      </c>
      <c r="O199" s="43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AR199" s="25" t="s">
        <v>194</v>
      </c>
      <c r="AT199" s="25" t="s">
        <v>189</v>
      </c>
      <c r="AU199" s="25" t="s">
        <v>80</v>
      </c>
      <c r="AY199" s="25" t="s">
        <v>187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25" t="s">
        <v>24</v>
      </c>
      <c r="BK199" s="194">
        <f>ROUND(I199*H199,2)</f>
        <v>0</v>
      </c>
      <c r="BL199" s="25" t="s">
        <v>194</v>
      </c>
      <c r="BM199" s="25" t="s">
        <v>4010</v>
      </c>
    </row>
    <row r="200" spans="2:65" s="1" customFormat="1" ht="54">
      <c r="B200" s="42"/>
      <c r="D200" s="221" t="s">
        <v>417</v>
      </c>
      <c r="F200" s="252" t="s">
        <v>4011</v>
      </c>
      <c r="I200" s="244"/>
      <c r="L200" s="42"/>
      <c r="M200" s="245"/>
      <c r="N200" s="43"/>
      <c r="O200" s="43"/>
      <c r="P200" s="43"/>
      <c r="Q200" s="43"/>
      <c r="R200" s="43"/>
      <c r="S200" s="43"/>
      <c r="T200" s="71"/>
      <c r="AT200" s="25" t="s">
        <v>417</v>
      </c>
      <c r="AU200" s="25" t="s">
        <v>80</v>
      </c>
    </row>
    <row r="201" spans="2:65" s="1" customFormat="1" ht="22.5" customHeight="1">
      <c r="B201" s="182"/>
      <c r="C201" s="183" t="s">
        <v>552</v>
      </c>
      <c r="D201" s="183" t="s">
        <v>189</v>
      </c>
      <c r="E201" s="184" t="s">
        <v>4012</v>
      </c>
      <c r="F201" s="185" t="s">
        <v>4013</v>
      </c>
      <c r="G201" s="186" t="s">
        <v>305</v>
      </c>
      <c r="H201" s="187">
        <v>20</v>
      </c>
      <c r="I201" s="188"/>
      <c r="J201" s="189">
        <f>ROUND(I201*H201,2)</f>
        <v>0</v>
      </c>
      <c r="K201" s="185" t="s">
        <v>5</v>
      </c>
      <c r="L201" s="42"/>
      <c r="M201" s="190" t="s">
        <v>5</v>
      </c>
      <c r="N201" s="191" t="s">
        <v>44</v>
      </c>
      <c r="O201" s="43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25" t="s">
        <v>194</v>
      </c>
      <c r="AT201" s="25" t="s">
        <v>189</v>
      </c>
      <c r="AU201" s="25" t="s">
        <v>80</v>
      </c>
      <c r="AY201" s="25" t="s">
        <v>187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25" t="s">
        <v>24</v>
      </c>
      <c r="BK201" s="194">
        <f>ROUND(I201*H201,2)</f>
        <v>0</v>
      </c>
      <c r="BL201" s="25" t="s">
        <v>194</v>
      </c>
      <c r="BM201" s="25" t="s">
        <v>4014</v>
      </c>
    </row>
    <row r="202" spans="2:65" s="1" customFormat="1" ht="27">
      <c r="B202" s="42"/>
      <c r="D202" s="196" t="s">
        <v>417</v>
      </c>
      <c r="F202" s="243" t="s">
        <v>4015</v>
      </c>
      <c r="I202" s="244"/>
      <c r="L202" s="42"/>
      <c r="M202" s="245"/>
      <c r="N202" s="43"/>
      <c r="O202" s="43"/>
      <c r="P202" s="43"/>
      <c r="Q202" s="43"/>
      <c r="R202" s="43"/>
      <c r="S202" s="43"/>
      <c r="T202" s="71"/>
      <c r="AT202" s="25" t="s">
        <v>417</v>
      </c>
      <c r="AU202" s="25" t="s">
        <v>80</v>
      </c>
    </row>
    <row r="203" spans="2:65" s="11" customFormat="1" ht="29.85" customHeight="1">
      <c r="B203" s="168"/>
      <c r="D203" s="179" t="s">
        <v>72</v>
      </c>
      <c r="E203" s="180" t="s">
        <v>3127</v>
      </c>
      <c r="F203" s="180" t="s">
        <v>3890</v>
      </c>
      <c r="I203" s="171"/>
      <c r="J203" s="181">
        <f>BK203</f>
        <v>0</v>
      </c>
      <c r="L203" s="168"/>
      <c r="M203" s="173"/>
      <c r="N203" s="174"/>
      <c r="O203" s="174"/>
      <c r="P203" s="175">
        <f>SUM(P204:P214)</f>
        <v>0</v>
      </c>
      <c r="Q203" s="174"/>
      <c r="R203" s="175">
        <f>SUM(R204:R214)</f>
        <v>0</v>
      </c>
      <c r="S203" s="174"/>
      <c r="T203" s="176">
        <f>SUM(T204:T214)</f>
        <v>0</v>
      </c>
      <c r="AR203" s="169" t="s">
        <v>24</v>
      </c>
      <c r="AT203" s="177" t="s">
        <v>72</v>
      </c>
      <c r="AU203" s="177" t="s">
        <v>24</v>
      </c>
      <c r="AY203" s="169" t="s">
        <v>187</v>
      </c>
      <c r="BK203" s="178">
        <f>SUM(BK204:BK214)</f>
        <v>0</v>
      </c>
    </row>
    <row r="204" spans="2:65" s="1" customFormat="1" ht="22.5" customHeight="1">
      <c r="B204" s="182"/>
      <c r="C204" s="183" t="s">
        <v>562</v>
      </c>
      <c r="D204" s="183" t="s">
        <v>189</v>
      </c>
      <c r="E204" s="184" t="s">
        <v>4016</v>
      </c>
      <c r="F204" s="185" t="s">
        <v>4017</v>
      </c>
      <c r="G204" s="186" t="s">
        <v>305</v>
      </c>
      <c r="H204" s="187">
        <v>48</v>
      </c>
      <c r="I204" s="188"/>
      <c r="J204" s="189">
        <f>ROUND(I204*H204,2)</f>
        <v>0</v>
      </c>
      <c r="K204" s="185" t="s">
        <v>5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194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194</v>
      </c>
      <c r="BM204" s="25" t="s">
        <v>4018</v>
      </c>
    </row>
    <row r="205" spans="2:65" s="1" customFormat="1" ht="27">
      <c r="B205" s="42"/>
      <c r="D205" s="221" t="s">
        <v>417</v>
      </c>
      <c r="F205" s="252" t="s">
        <v>3998</v>
      </c>
      <c r="I205" s="244"/>
      <c r="L205" s="42"/>
      <c r="M205" s="245"/>
      <c r="N205" s="43"/>
      <c r="O205" s="43"/>
      <c r="P205" s="43"/>
      <c r="Q205" s="43"/>
      <c r="R205" s="43"/>
      <c r="S205" s="43"/>
      <c r="T205" s="71"/>
      <c r="AT205" s="25" t="s">
        <v>417</v>
      </c>
      <c r="AU205" s="25" t="s">
        <v>80</v>
      </c>
    </row>
    <row r="206" spans="2:65" s="1" customFormat="1" ht="22.5" customHeight="1">
      <c r="B206" s="182"/>
      <c r="C206" s="183" t="s">
        <v>567</v>
      </c>
      <c r="D206" s="183" t="s">
        <v>189</v>
      </c>
      <c r="E206" s="184" t="s">
        <v>4019</v>
      </c>
      <c r="F206" s="185" t="s">
        <v>4020</v>
      </c>
      <c r="G206" s="186" t="s">
        <v>305</v>
      </c>
      <c r="H206" s="187">
        <v>40</v>
      </c>
      <c r="I206" s="188"/>
      <c r="J206" s="189">
        <f>ROUND(I206*H206,2)</f>
        <v>0</v>
      </c>
      <c r="K206" s="185" t="s">
        <v>5</v>
      </c>
      <c r="L206" s="42"/>
      <c r="M206" s="190" t="s">
        <v>5</v>
      </c>
      <c r="N206" s="191" t="s">
        <v>44</v>
      </c>
      <c r="O206" s="43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25" t="s">
        <v>194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194</v>
      </c>
      <c r="BM206" s="25" t="s">
        <v>4021</v>
      </c>
    </row>
    <row r="207" spans="2:65" s="1" customFormat="1" ht="27">
      <c r="B207" s="42"/>
      <c r="D207" s="221" t="s">
        <v>417</v>
      </c>
      <c r="F207" s="252" t="s">
        <v>3998</v>
      </c>
      <c r="I207" s="244"/>
      <c r="L207" s="42"/>
      <c r="M207" s="245"/>
      <c r="N207" s="43"/>
      <c r="O207" s="43"/>
      <c r="P207" s="43"/>
      <c r="Q207" s="43"/>
      <c r="R207" s="43"/>
      <c r="S207" s="43"/>
      <c r="T207" s="71"/>
      <c r="AT207" s="25" t="s">
        <v>417</v>
      </c>
      <c r="AU207" s="25" t="s">
        <v>80</v>
      </c>
    </row>
    <row r="208" spans="2:65" s="1" customFormat="1" ht="22.5" customHeight="1">
      <c r="B208" s="182"/>
      <c r="C208" s="183" t="s">
        <v>573</v>
      </c>
      <c r="D208" s="183" t="s">
        <v>189</v>
      </c>
      <c r="E208" s="184" t="s">
        <v>4022</v>
      </c>
      <c r="F208" s="185" t="s">
        <v>4023</v>
      </c>
      <c r="G208" s="186" t="s">
        <v>305</v>
      </c>
      <c r="H208" s="187">
        <v>52</v>
      </c>
      <c r="I208" s="188"/>
      <c r="J208" s="189">
        <f>ROUND(I208*H208,2)</f>
        <v>0</v>
      </c>
      <c r="K208" s="185" t="s">
        <v>5</v>
      </c>
      <c r="L208" s="42"/>
      <c r="M208" s="190" t="s">
        <v>5</v>
      </c>
      <c r="N208" s="191" t="s">
        <v>44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194</v>
      </c>
      <c r="AT208" s="25" t="s">
        <v>189</v>
      </c>
      <c r="AU208" s="25" t="s">
        <v>80</v>
      </c>
      <c r="AY208" s="25" t="s">
        <v>187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24</v>
      </c>
      <c r="BK208" s="194">
        <f>ROUND(I208*H208,2)</f>
        <v>0</v>
      </c>
      <c r="BL208" s="25" t="s">
        <v>194</v>
      </c>
      <c r="BM208" s="25" t="s">
        <v>4024</v>
      </c>
    </row>
    <row r="209" spans="2:65" s="1" customFormat="1" ht="27">
      <c r="B209" s="42"/>
      <c r="D209" s="221" t="s">
        <v>417</v>
      </c>
      <c r="F209" s="252" t="s">
        <v>3998</v>
      </c>
      <c r="I209" s="244"/>
      <c r="L209" s="42"/>
      <c r="M209" s="245"/>
      <c r="N209" s="43"/>
      <c r="O209" s="43"/>
      <c r="P209" s="43"/>
      <c r="Q209" s="43"/>
      <c r="R209" s="43"/>
      <c r="S209" s="43"/>
      <c r="T209" s="71"/>
      <c r="AT209" s="25" t="s">
        <v>417</v>
      </c>
      <c r="AU209" s="25" t="s">
        <v>80</v>
      </c>
    </row>
    <row r="210" spans="2:65" s="1" customFormat="1" ht="22.5" customHeight="1">
      <c r="B210" s="182"/>
      <c r="C210" s="183" t="s">
        <v>578</v>
      </c>
      <c r="D210" s="183" t="s">
        <v>189</v>
      </c>
      <c r="E210" s="184" t="s">
        <v>4025</v>
      </c>
      <c r="F210" s="185" t="s">
        <v>4026</v>
      </c>
      <c r="G210" s="186" t="s">
        <v>305</v>
      </c>
      <c r="H210" s="187">
        <v>67</v>
      </c>
      <c r="I210" s="188"/>
      <c r="J210" s="189">
        <f>ROUND(I210*H210,2)</f>
        <v>0</v>
      </c>
      <c r="K210" s="185" t="s">
        <v>5</v>
      </c>
      <c r="L210" s="42"/>
      <c r="M210" s="190" t="s">
        <v>5</v>
      </c>
      <c r="N210" s="191" t="s">
        <v>44</v>
      </c>
      <c r="O210" s="43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25" t="s">
        <v>194</v>
      </c>
      <c r="AT210" s="25" t="s">
        <v>189</v>
      </c>
      <c r="AU210" s="25" t="s">
        <v>80</v>
      </c>
      <c r="AY210" s="25" t="s">
        <v>187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25" t="s">
        <v>24</v>
      </c>
      <c r="BK210" s="194">
        <f>ROUND(I210*H210,2)</f>
        <v>0</v>
      </c>
      <c r="BL210" s="25" t="s">
        <v>194</v>
      </c>
      <c r="BM210" s="25" t="s">
        <v>4027</v>
      </c>
    </row>
    <row r="211" spans="2:65" s="1" customFormat="1" ht="27">
      <c r="B211" s="42"/>
      <c r="D211" s="221" t="s">
        <v>417</v>
      </c>
      <c r="F211" s="252" t="s">
        <v>3998</v>
      </c>
      <c r="I211" s="244"/>
      <c r="L211" s="42"/>
      <c r="M211" s="245"/>
      <c r="N211" s="43"/>
      <c r="O211" s="43"/>
      <c r="P211" s="43"/>
      <c r="Q211" s="43"/>
      <c r="R211" s="43"/>
      <c r="S211" s="43"/>
      <c r="T211" s="71"/>
      <c r="AT211" s="25" t="s">
        <v>417</v>
      </c>
      <c r="AU211" s="25" t="s">
        <v>80</v>
      </c>
    </row>
    <row r="212" spans="2:65" s="1" customFormat="1" ht="22.5" customHeight="1">
      <c r="B212" s="182"/>
      <c r="C212" s="183" t="s">
        <v>583</v>
      </c>
      <c r="D212" s="183" t="s">
        <v>189</v>
      </c>
      <c r="E212" s="184" t="s">
        <v>4028</v>
      </c>
      <c r="F212" s="185" t="s">
        <v>3904</v>
      </c>
      <c r="G212" s="186" t="s">
        <v>1635</v>
      </c>
      <c r="H212" s="187">
        <v>1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44</v>
      </c>
      <c r="O212" s="43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5" t="s">
        <v>194</v>
      </c>
      <c r="AT212" s="25" t="s">
        <v>189</v>
      </c>
      <c r="AU212" s="25" t="s">
        <v>80</v>
      </c>
      <c r="AY212" s="25" t="s">
        <v>187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24</v>
      </c>
      <c r="BK212" s="194">
        <f>ROUND(I212*H212,2)</f>
        <v>0</v>
      </c>
      <c r="BL212" s="25" t="s">
        <v>194</v>
      </c>
      <c r="BM212" s="25" t="s">
        <v>4029</v>
      </c>
    </row>
    <row r="213" spans="2:65" s="1" customFormat="1" ht="27">
      <c r="B213" s="42"/>
      <c r="D213" s="221" t="s">
        <v>417</v>
      </c>
      <c r="F213" s="252" t="s">
        <v>3998</v>
      </c>
      <c r="I213" s="244"/>
      <c r="L213" s="42"/>
      <c r="M213" s="245"/>
      <c r="N213" s="43"/>
      <c r="O213" s="43"/>
      <c r="P213" s="43"/>
      <c r="Q213" s="43"/>
      <c r="R213" s="43"/>
      <c r="S213" s="43"/>
      <c r="T213" s="71"/>
      <c r="AT213" s="25" t="s">
        <v>417</v>
      </c>
      <c r="AU213" s="25" t="s">
        <v>80</v>
      </c>
    </row>
    <row r="214" spans="2:65" s="1" customFormat="1" ht="22.5" customHeight="1">
      <c r="B214" s="182"/>
      <c r="C214" s="183" t="s">
        <v>587</v>
      </c>
      <c r="D214" s="183" t="s">
        <v>189</v>
      </c>
      <c r="E214" s="184" t="s">
        <v>4030</v>
      </c>
      <c r="F214" s="185" t="s">
        <v>3907</v>
      </c>
      <c r="G214" s="186" t="s">
        <v>1635</v>
      </c>
      <c r="H214" s="187">
        <v>1</v>
      </c>
      <c r="I214" s="188"/>
      <c r="J214" s="189">
        <f>ROUND(I214*H214,2)</f>
        <v>0</v>
      </c>
      <c r="K214" s="185" t="s">
        <v>5</v>
      </c>
      <c r="L214" s="42"/>
      <c r="M214" s="190" t="s">
        <v>5</v>
      </c>
      <c r="N214" s="191" t="s">
        <v>44</v>
      </c>
      <c r="O214" s="43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5" t="s">
        <v>194</v>
      </c>
      <c r="AT214" s="25" t="s">
        <v>189</v>
      </c>
      <c r="AU214" s="25" t="s">
        <v>80</v>
      </c>
      <c r="AY214" s="25" t="s">
        <v>187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5" t="s">
        <v>24</v>
      </c>
      <c r="BK214" s="194">
        <f>ROUND(I214*H214,2)</f>
        <v>0</v>
      </c>
      <c r="BL214" s="25" t="s">
        <v>194</v>
      </c>
      <c r="BM214" s="25" t="s">
        <v>4031</v>
      </c>
    </row>
    <row r="215" spans="2:65" s="11" customFormat="1" ht="29.85" customHeight="1">
      <c r="B215" s="168"/>
      <c r="D215" s="179" t="s">
        <v>72</v>
      </c>
      <c r="E215" s="180" t="s">
        <v>3161</v>
      </c>
      <c r="F215" s="180" t="s">
        <v>3909</v>
      </c>
      <c r="I215" s="171"/>
      <c r="J215" s="181">
        <f>BK215</f>
        <v>0</v>
      </c>
      <c r="L215" s="168"/>
      <c r="M215" s="173"/>
      <c r="N215" s="174"/>
      <c r="O215" s="174"/>
      <c r="P215" s="175">
        <f>SUM(P216:P225)</f>
        <v>0</v>
      </c>
      <c r="Q215" s="174"/>
      <c r="R215" s="175">
        <f>SUM(R216:R225)</f>
        <v>0</v>
      </c>
      <c r="S215" s="174"/>
      <c r="T215" s="176">
        <f>SUM(T216:T225)</f>
        <v>0</v>
      </c>
      <c r="AR215" s="169" t="s">
        <v>24</v>
      </c>
      <c r="AT215" s="177" t="s">
        <v>72</v>
      </c>
      <c r="AU215" s="177" t="s">
        <v>24</v>
      </c>
      <c r="AY215" s="169" t="s">
        <v>187</v>
      </c>
      <c r="BK215" s="178">
        <f>SUM(BK216:BK225)</f>
        <v>0</v>
      </c>
    </row>
    <row r="216" spans="2:65" s="1" customFormat="1" ht="22.5" customHeight="1">
      <c r="B216" s="182"/>
      <c r="C216" s="183" t="s">
        <v>592</v>
      </c>
      <c r="D216" s="183" t="s">
        <v>189</v>
      </c>
      <c r="E216" s="184" t="s">
        <v>4032</v>
      </c>
      <c r="F216" s="185" t="s">
        <v>4033</v>
      </c>
      <c r="G216" s="186" t="s">
        <v>1635</v>
      </c>
      <c r="H216" s="187">
        <v>1</v>
      </c>
      <c r="I216" s="188"/>
      <c r="J216" s="189">
        <f t="shared" ref="J216:J225" si="10">ROUND(I216*H216,2)</f>
        <v>0</v>
      </c>
      <c r="K216" s="185" t="s">
        <v>5</v>
      </c>
      <c r="L216" s="42"/>
      <c r="M216" s="190" t="s">
        <v>5</v>
      </c>
      <c r="N216" s="191" t="s">
        <v>44</v>
      </c>
      <c r="O216" s="43"/>
      <c r="P216" s="192">
        <f t="shared" ref="P216:P225" si="11">O216*H216</f>
        <v>0</v>
      </c>
      <c r="Q216" s="192">
        <v>0</v>
      </c>
      <c r="R216" s="192">
        <f t="shared" ref="R216:R225" si="12">Q216*H216</f>
        <v>0</v>
      </c>
      <c r="S216" s="192">
        <v>0</v>
      </c>
      <c r="T216" s="193">
        <f t="shared" ref="T216:T225" si="13">S216*H216</f>
        <v>0</v>
      </c>
      <c r="AR216" s="25" t="s">
        <v>194</v>
      </c>
      <c r="AT216" s="25" t="s">
        <v>189</v>
      </c>
      <c r="AU216" s="25" t="s">
        <v>80</v>
      </c>
      <c r="AY216" s="25" t="s">
        <v>187</v>
      </c>
      <c r="BE216" s="194">
        <f t="shared" ref="BE216:BE225" si="14">IF(N216="základní",J216,0)</f>
        <v>0</v>
      </c>
      <c r="BF216" s="194">
        <f t="shared" ref="BF216:BF225" si="15">IF(N216="snížená",J216,0)</f>
        <v>0</v>
      </c>
      <c r="BG216" s="194">
        <f t="shared" ref="BG216:BG225" si="16">IF(N216="zákl. přenesená",J216,0)</f>
        <v>0</v>
      </c>
      <c r="BH216" s="194">
        <f t="shared" ref="BH216:BH225" si="17">IF(N216="sníž. přenesená",J216,0)</f>
        <v>0</v>
      </c>
      <c r="BI216" s="194">
        <f t="shared" ref="BI216:BI225" si="18">IF(N216="nulová",J216,0)</f>
        <v>0</v>
      </c>
      <c r="BJ216" s="25" t="s">
        <v>24</v>
      </c>
      <c r="BK216" s="194">
        <f t="shared" ref="BK216:BK225" si="19">ROUND(I216*H216,2)</f>
        <v>0</v>
      </c>
      <c r="BL216" s="25" t="s">
        <v>194</v>
      </c>
      <c r="BM216" s="25" t="s">
        <v>4034</v>
      </c>
    </row>
    <row r="217" spans="2:65" s="1" customFormat="1" ht="22.5" customHeight="1">
      <c r="B217" s="182"/>
      <c r="C217" s="183" t="s">
        <v>596</v>
      </c>
      <c r="D217" s="183" t="s">
        <v>189</v>
      </c>
      <c r="E217" s="184" t="s">
        <v>4035</v>
      </c>
      <c r="F217" s="185" t="s">
        <v>4036</v>
      </c>
      <c r="G217" s="186" t="s">
        <v>1635</v>
      </c>
      <c r="H217" s="187">
        <v>1</v>
      </c>
      <c r="I217" s="188"/>
      <c r="J217" s="189">
        <f t="shared" si="10"/>
        <v>0</v>
      </c>
      <c r="K217" s="185" t="s">
        <v>5</v>
      </c>
      <c r="L217" s="42"/>
      <c r="M217" s="190" t="s">
        <v>5</v>
      </c>
      <c r="N217" s="191" t="s">
        <v>44</v>
      </c>
      <c r="O217" s="43"/>
      <c r="P217" s="192">
        <f t="shared" si="11"/>
        <v>0</v>
      </c>
      <c r="Q217" s="192">
        <v>0</v>
      </c>
      <c r="R217" s="192">
        <f t="shared" si="12"/>
        <v>0</v>
      </c>
      <c r="S217" s="192">
        <v>0</v>
      </c>
      <c r="T217" s="193">
        <f t="shared" si="13"/>
        <v>0</v>
      </c>
      <c r="AR217" s="25" t="s">
        <v>194</v>
      </c>
      <c r="AT217" s="25" t="s">
        <v>189</v>
      </c>
      <c r="AU217" s="25" t="s">
        <v>80</v>
      </c>
      <c r="AY217" s="25" t="s">
        <v>187</v>
      </c>
      <c r="BE217" s="194">
        <f t="shared" si="14"/>
        <v>0</v>
      </c>
      <c r="BF217" s="194">
        <f t="shared" si="15"/>
        <v>0</v>
      </c>
      <c r="BG217" s="194">
        <f t="shared" si="16"/>
        <v>0</v>
      </c>
      <c r="BH217" s="194">
        <f t="shared" si="17"/>
        <v>0</v>
      </c>
      <c r="BI217" s="194">
        <f t="shared" si="18"/>
        <v>0</v>
      </c>
      <c r="BJ217" s="25" t="s">
        <v>24</v>
      </c>
      <c r="BK217" s="194">
        <f t="shared" si="19"/>
        <v>0</v>
      </c>
      <c r="BL217" s="25" t="s">
        <v>194</v>
      </c>
      <c r="BM217" s="25" t="s">
        <v>4037</v>
      </c>
    </row>
    <row r="218" spans="2:65" s="1" customFormat="1" ht="22.5" customHeight="1">
      <c r="B218" s="182"/>
      <c r="C218" s="183" t="s">
        <v>602</v>
      </c>
      <c r="D218" s="183" t="s">
        <v>189</v>
      </c>
      <c r="E218" s="184" t="s">
        <v>4038</v>
      </c>
      <c r="F218" s="185" t="s">
        <v>4039</v>
      </c>
      <c r="G218" s="186" t="s">
        <v>2359</v>
      </c>
      <c r="H218" s="187">
        <v>38</v>
      </c>
      <c r="I218" s="188"/>
      <c r="J218" s="189">
        <f t="shared" si="10"/>
        <v>0</v>
      </c>
      <c r="K218" s="185" t="s">
        <v>5</v>
      </c>
      <c r="L218" s="42"/>
      <c r="M218" s="190" t="s">
        <v>5</v>
      </c>
      <c r="N218" s="191" t="s">
        <v>44</v>
      </c>
      <c r="O218" s="43"/>
      <c r="P218" s="192">
        <f t="shared" si="11"/>
        <v>0</v>
      </c>
      <c r="Q218" s="192">
        <v>0</v>
      </c>
      <c r="R218" s="192">
        <f t="shared" si="12"/>
        <v>0</v>
      </c>
      <c r="S218" s="192">
        <v>0</v>
      </c>
      <c r="T218" s="193">
        <f t="shared" si="13"/>
        <v>0</v>
      </c>
      <c r="AR218" s="25" t="s">
        <v>194</v>
      </c>
      <c r="AT218" s="25" t="s">
        <v>189</v>
      </c>
      <c r="AU218" s="25" t="s">
        <v>80</v>
      </c>
      <c r="AY218" s="25" t="s">
        <v>187</v>
      </c>
      <c r="BE218" s="194">
        <f t="shared" si="14"/>
        <v>0</v>
      </c>
      <c r="BF218" s="194">
        <f t="shared" si="15"/>
        <v>0</v>
      </c>
      <c r="BG218" s="194">
        <f t="shared" si="16"/>
        <v>0</v>
      </c>
      <c r="BH218" s="194">
        <f t="shared" si="17"/>
        <v>0</v>
      </c>
      <c r="BI218" s="194">
        <f t="shared" si="18"/>
        <v>0</v>
      </c>
      <c r="BJ218" s="25" t="s">
        <v>24</v>
      </c>
      <c r="BK218" s="194">
        <f t="shared" si="19"/>
        <v>0</v>
      </c>
      <c r="BL218" s="25" t="s">
        <v>194</v>
      </c>
      <c r="BM218" s="25" t="s">
        <v>4040</v>
      </c>
    </row>
    <row r="219" spans="2:65" s="1" customFormat="1" ht="22.5" customHeight="1">
      <c r="B219" s="182"/>
      <c r="C219" s="183" t="s">
        <v>607</v>
      </c>
      <c r="D219" s="183" t="s">
        <v>189</v>
      </c>
      <c r="E219" s="184" t="s">
        <v>4041</v>
      </c>
      <c r="F219" s="185" t="s">
        <v>4042</v>
      </c>
      <c r="G219" s="186" t="s">
        <v>1635</v>
      </c>
      <c r="H219" s="187">
        <v>1</v>
      </c>
      <c r="I219" s="188"/>
      <c r="J219" s="189">
        <f t="shared" si="10"/>
        <v>0</v>
      </c>
      <c r="K219" s="185" t="s">
        <v>5</v>
      </c>
      <c r="L219" s="42"/>
      <c r="M219" s="190" t="s">
        <v>5</v>
      </c>
      <c r="N219" s="191" t="s">
        <v>44</v>
      </c>
      <c r="O219" s="43"/>
      <c r="P219" s="192">
        <f t="shared" si="11"/>
        <v>0</v>
      </c>
      <c r="Q219" s="192">
        <v>0</v>
      </c>
      <c r="R219" s="192">
        <f t="shared" si="12"/>
        <v>0</v>
      </c>
      <c r="S219" s="192">
        <v>0</v>
      </c>
      <c r="T219" s="193">
        <f t="shared" si="13"/>
        <v>0</v>
      </c>
      <c r="AR219" s="25" t="s">
        <v>194</v>
      </c>
      <c r="AT219" s="25" t="s">
        <v>189</v>
      </c>
      <c r="AU219" s="25" t="s">
        <v>80</v>
      </c>
      <c r="AY219" s="25" t="s">
        <v>187</v>
      </c>
      <c r="BE219" s="194">
        <f t="shared" si="14"/>
        <v>0</v>
      </c>
      <c r="BF219" s="194">
        <f t="shared" si="15"/>
        <v>0</v>
      </c>
      <c r="BG219" s="194">
        <f t="shared" si="16"/>
        <v>0</v>
      </c>
      <c r="BH219" s="194">
        <f t="shared" si="17"/>
        <v>0</v>
      </c>
      <c r="BI219" s="194">
        <f t="shared" si="18"/>
        <v>0</v>
      </c>
      <c r="BJ219" s="25" t="s">
        <v>24</v>
      </c>
      <c r="BK219" s="194">
        <f t="shared" si="19"/>
        <v>0</v>
      </c>
      <c r="BL219" s="25" t="s">
        <v>194</v>
      </c>
      <c r="BM219" s="25" t="s">
        <v>4043</v>
      </c>
    </row>
    <row r="220" spans="2:65" s="1" customFormat="1" ht="22.5" customHeight="1">
      <c r="B220" s="182"/>
      <c r="C220" s="183" t="s">
        <v>615</v>
      </c>
      <c r="D220" s="183" t="s">
        <v>189</v>
      </c>
      <c r="E220" s="184" t="s">
        <v>4044</v>
      </c>
      <c r="F220" s="185" t="s">
        <v>4045</v>
      </c>
      <c r="G220" s="186" t="s">
        <v>2359</v>
      </c>
      <c r="H220" s="187">
        <v>24</v>
      </c>
      <c r="I220" s="188"/>
      <c r="J220" s="189">
        <f t="shared" si="10"/>
        <v>0</v>
      </c>
      <c r="K220" s="185" t="s">
        <v>5</v>
      </c>
      <c r="L220" s="42"/>
      <c r="M220" s="190" t="s">
        <v>5</v>
      </c>
      <c r="N220" s="191" t="s">
        <v>44</v>
      </c>
      <c r="O220" s="43"/>
      <c r="P220" s="192">
        <f t="shared" si="11"/>
        <v>0</v>
      </c>
      <c r="Q220" s="192">
        <v>0</v>
      </c>
      <c r="R220" s="192">
        <f t="shared" si="12"/>
        <v>0</v>
      </c>
      <c r="S220" s="192">
        <v>0</v>
      </c>
      <c r="T220" s="193">
        <f t="shared" si="13"/>
        <v>0</v>
      </c>
      <c r="AR220" s="25" t="s">
        <v>194</v>
      </c>
      <c r="AT220" s="25" t="s">
        <v>189</v>
      </c>
      <c r="AU220" s="25" t="s">
        <v>80</v>
      </c>
      <c r="AY220" s="25" t="s">
        <v>187</v>
      </c>
      <c r="BE220" s="194">
        <f t="shared" si="14"/>
        <v>0</v>
      </c>
      <c r="BF220" s="194">
        <f t="shared" si="15"/>
        <v>0</v>
      </c>
      <c r="BG220" s="194">
        <f t="shared" si="16"/>
        <v>0</v>
      </c>
      <c r="BH220" s="194">
        <f t="shared" si="17"/>
        <v>0</v>
      </c>
      <c r="BI220" s="194">
        <f t="shared" si="18"/>
        <v>0</v>
      </c>
      <c r="BJ220" s="25" t="s">
        <v>24</v>
      </c>
      <c r="BK220" s="194">
        <f t="shared" si="19"/>
        <v>0</v>
      </c>
      <c r="BL220" s="25" t="s">
        <v>194</v>
      </c>
      <c r="BM220" s="25" t="s">
        <v>4046</v>
      </c>
    </row>
    <row r="221" spans="2:65" s="1" customFormat="1" ht="22.5" customHeight="1">
      <c r="B221" s="182"/>
      <c r="C221" s="183" t="s">
        <v>621</v>
      </c>
      <c r="D221" s="183" t="s">
        <v>189</v>
      </c>
      <c r="E221" s="184" t="s">
        <v>4047</v>
      </c>
      <c r="F221" s="185" t="s">
        <v>4048</v>
      </c>
      <c r="G221" s="186" t="s">
        <v>2359</v>
      </c>
      <c r="H221" s="187">
        <v>12</v>
      </c>
      <c r="I221" s="188"/>
      <c r="J221" s="189">
        <f t="shared" si="10"/>
        <v>0</v>
      </c>
      <c r="K221" s="185" t="s">
        <v>5</v>
      </c>
      <c r="L221" s="42"/>
      <c r="M221" s="190" t="s">
        <v>5</v>
      </c>
      <c r="N221" s="191" t="s">
        <v>44</v>
      </c>
      <c r="O221" s="43"/>
      <c r="P221" s="192">
        <f t="shared" si="11"/>
        <v>0</v>
      </c>
      <c r="Q221" s="192">
        <v>0</v>
      </c>
      <c r="R221" s="192">
        <f t="shared" si="12"/>
        <v>0</v>
      </c>
      <c r="S221" s="192">
        <v>0</v>
      </c>
      <c r="T221" s="193">
        <f t="shared" si="13"/>
        <v>0</v>
      </c>
      <c r="AR221" s="25" t="s">
        <v>194</v>
      </c>
      <c r="AT221" s="25" t="s">
        <v>189</v>
      </c>
      <c r="AU221" s="25" t="s">
        <v>80</v>
      </c>
      <c r="AY221" s="25" t="s">
        <v>187</v>
      </c>
      <c r="BE221" s="194">
        <f t="shared" si="14"/>
        <v>0</v>
      </c>
      <c r="BF221" s="194">
        <f t="shared" si="15"/>
        <v>0</v>
      </c>
      <c r="BG221" s="194">
        <f t="shared" si="16"/>
        <v>0</v>
      </c>
      <c r="BH221" s="194">
        <f t="shared" si="17"/>
        <v>0</v>
      </c>
      <c r="BI221" s="194">
        <f t="shared" si="18"/>
        <v>0</v>
      </c>
      <c r="BJ221" s="25" t="s">
        <v>24</v>
      </c>
      <c r="BK221" s="194">
        <f t="shared" si="19"/>
        <v>0</v>
      </c>
      <c r="BL221" s="25" t="s">
        <v>194</v>
      </c>
      <c r="BM221" s="25" t="s">
        <v>4049</v>
      </c>
    </row>
    <row r="222" spans="2:65" s="1" customFormat="1" ht="22.5" customHeight="1">
      <c r="B222" s="182"/>
      <c r="C222" s="183" t="s">
        <v>626</v>
      </c>
      <c r="D222" s="183" t="s">
        <v>189</v>
      </c>
      <c r="E222" s="184" t="s">
        <v>4050</v>
      </c>
      <c r="F222" s="185" t="s">
        <v>3917</v>
      </c>
      <c r="G222" s="186" t="s">
        <v>1635</v>
      </c>
      <c r="H222" s="187">
        <v>1</v>
      </c>
      <c r="I222" s="188"/>
      <c r="J222" s="189">
        <f t="shared" si="10"/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 t="shared" si="11"/>
        <v>0</v>
      </c>
      <c r="Q222" s="192">
        <v>0</v>
      </c>
      <c r="R222" s="192">
        <f t="shared" si="12"/>
        <v>0</v>
      </c>
      <c r="S222" s="192">
        <v>0</v>
      </c>
      <c r="T222" s="193">
        <f t="shared" si="13"/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 t="shared" si="14"/>
        <v>0</v>
      </c>
      <c r="BF222" s="194">
        <f t="shared" si="15"/>
        <v>0</v>
      </c>
      <c r="BG222" s="194">
        <f t="shared" si="16"/>
        <v>0</v>
      </c>
      <c r="BH222" s="194">
        <f t="shared" si="17"/>
        <v>0</v>
      </c>
      <c r="BI222" s="194">
        <f t="shared" si="18"/>
        <v>0</v>
      </c>
      <c r="BJ222" s="25" t="s">
        <v>24</v>
      </c>
      <c r="BK222" s="194">
        <f t="shared" si="19"/>
        <v>0</v>
      </c>
      <c r="BL222" s="25" t="s">
        <v>194</v>
      </c>
      <c r="BM222" s="25" t="s">
        <v>4051</v>
      </c>
    </row>
    <row r="223" spans="2:65" s="1" customFormat="1" ht="22.5" customHeight="1">
      <c r="B223" s="182"/>
      <c r="C223" s="183" t="s">
        <v>632</v>
      </c>
      <c r="D223" s="183" t="s">
        <v>189</v>
      </c>
      <c r="E223" s="184" t="s">
        <v>4052</v>
      </c>
      <c r="F223" s="185" t="s">
        <v>4053</v>
      </c>
      <c r="G223" s="186" t="s">
        <v>1635</v>
      </c>
      <c r="H223" s="187">
        <v>1</v>
      </c>
      <c r="I223" s="188"/>
      <c r="J223" s="189">
        <f t="shared" si="10"/>
        <v>0</v>
      </c>
      <c r="K223" s="185" t="s">
        <v>5</v>
      </c>
      <c r="L223" s="42"/>
      <c r="M223" s="190" t="s">
        <v>5</v>
      </c>
      <c r="N223" s="191" t="s">
        <v>44</v>
      </c>
      <c r="O223" s="43"/>
      <c r="P223" s="192">
        <f t="shared" si="11"/>
        <v>0</v>
      </c>
      <c r="Q223" s="192">
        <v>0</v>
      </c>
      <c r="R223" s="192">
        <f t="shared" si="12"/>
        <v>0</v>
      </c>
      <c r="S223" s="192">
        <v>0</v>
      </c>
      <c r="T223" s="193">
        <f t="shared" si="13"/>
        <v>0</v>
      </c>
      <c r="AR223" s="25" t="s">
        <v>194</v>
      </c>
      <c r="AT223" s="25" t="s">
        <v>189</v>
      </c>
      <c r="AU223" s="25" t="s">
        <v>80</v>
      </c>
      <c r="AY223" s="25" t="s">
        <v>187</v>
      </c>
      <c r="BE223" s="194">
        <f t="shared" si="14"/>
        <v>0</v>
      </c>
      <c r="BF223" s="194">
        <f t="shared" si="15"/>
        <v>0</v>
      </c>
      <c r="BG223" s="194">
        <f t="shared" si="16"/>
        <v>0</v>
      </c>
      <c r="BH223" s="194">
        <f t="shared" si="17"/>
        <v>0</v>
      </c>
      <c r="BI223" s="194">
        <f t="shared" si="18"/>
        <v>0</v>
      </c>
      <c r="BJ223" s="25" t="s">
        <v>24</v>
      </c>
      <c r="BK223" s="194">
        <f t="shared" si="19"/>
        <v>0</v>
      </c>
      <c r="BL223" s="25" t="s">
        <v>194</v>
      </c>
      <c r="BM223" s="25" t="s">
        <v>4054</v>
      </c>
    </row>
    <row r="224" spans="2:65" s="1" customFormat="1" ht="22.5" customHeight="1">
      <c r="B224" s="182"/>
      <c r="C224" s="183" t="s">
        <v>641</v>
      </c>
      <c r="D224" s="183" t="s">
        <v>189</v>
      </c>
      <c r="E224" s="184" t="s">
        <v>4055</v>
      </c>
      <c r="F224" s="185" t="s">
        <v>3926</v>
      </c>
      <c r="G224" s="186" t="s">
        <v>1635</v>
      </c>
      <c r="H224" s="187">
        <v>1</v>
      </c>
      <c r="I224" s="188"/>
      <c r="J224" s="189">
        <f t="shared" si="10"/>
        <v>0</v>
      </c>
      <c r="K224" s="185" t="s">
        <v>5</v>
      </c>
      <c r="L224" s="42"/>
      <c r="M224" s="190" t="s">
        <v>5</v>
      </c>
      <c r="N224" s="191" t="s">
        <v>44</v>
      </c>
      <c r="O224" s="43"/>
      <c r="P224" s="192">
        <f t="shared" si="11"/>
        <v>0</v>
      </c>
      <c r="Q224" s="192">
        <v>0</v>
      </c>
      <c r="R224" s="192">
        <f t="shared" si="12"/>
        <v>0</v>
      </c>
      <c r="S224" s="192">
        <v>0</v>
      </c>
      <c r="T224" s="193">
        <f t="shared" si="13"/>
        <v>0</v>
      </c>
      <c r="AR224" s="25" t="s">
        <v>194</v>
      </c>
      <c r="AT224" s="25" t="s">
        <v>189</v>
      </c>
      <c r="AU224" s="25" t="s">
        <v>80</v>
      </c>
      <c r="AY224" s="25" t="s">
        <v>187</v>
      </c>
      <c r="BE224" s="194">
        <f t="shared" si="14"/>
        <v>0</v>
      </c>
      <c r="BF224" s="194">
        <f t="shared" si="15"/>
        <v>0</v>
      </c>
      <c r="BG224" s="194">
        <f t="shared" si="16"/>
        <v>0</v>
      </c>
      <c r="BH224" s="194">
        <f t="shared" si="17"/>
        <v>0</v>
      </c>
      <c r="BI224" s="194">
        <f t="shared" si="18"/>
        <v>0</v>
      </c>
      <c r="BJ224" s="25" t="s">
        <v>24</v>
      </c>
      <c r="BK224" s="194">
        <f t="shared" si="19"/>
        <v>0</v>
      </c>
      <c r="BL224" s="25" t="s">
        <v>194</v>
      </c>
      <c r="BM224" s="25" t="s">
        <v>4056</v>
      </c>
    </row>
    <row r="225" spans="2:65" s="1" customFormat="1" ht="22.5" customHeight="1">
      <c r="B225" s="182"/>
      <c r="C225" s="183" t="s">
        <v>647</v>
      </c>
      <c r="D225" s="183" t="s">
        <v>189</v>
      </c>
      <c r="E225" s="184" t="s">
        <v>4057</v>
      </c>
      <c r="F225" s="185" t="s">
        <v>3929</v>
      </c>
      <c r="G225" s="186" t="s">
        <v>3930</v>
      </c>
      <c r="H225" s="261"/>
      <c r="I225" s="188"/>
      <c r="J225" s="189">
        <f t="shared" si="10"/>
        <v>0</v>
      </c>
      <c r="K225" s="185" t="s">
        <v>5</v>
      </c>
      <c r="L225" s="42"/>
      <c r="M225" s="190" t="s">
        <v>5</v>
      </c>
      <c r="N225" s="258" t="s">
        <v>44</v>
      </c>
      <c r="O225" s="254"/>
      <c r="P225" s="259">
        <f t="shared" si="11"/>
        <v>0</v>
      </c>
      <c r="Q225" s="259">
        <v>0</v>
      </c>
      <c r="R225" s="259">
        <f t="shared" si="12"/>
        <v>0</v>
      </c>
      <c r="S225" s="259">
        <v>0</v>
      </c>
      <c r="T225" s="260">
        <f t="shared" si="13"/>
        <v>0</v>
      </c>
      <c r="AR225" s="25" t="s">
        <v>194</v>
      </c>
      <c r="AT225" s="25" t="s">
        <v>189</v>
      </c>
      <c r="AU225" s="25" t="s">
        <v>80</v>
      </c>
      <c r="AY225" s="25" t="s">
        <v>187</v>
      </c>
      <c r="BE225" s="194">
        <f t="shared" si="14"/>
        <v>0</v>
      </c>
      <c r="BF225" s="194">
        <f t="shared" si="15"/>
        <v>0</v>
      </c>
      <c r="BG225" s="194">
        <f t="shared" si="16"/>
        <v>0</v>
      </c>
      <c r="BH225" s="194">
        <f t="shared" si="17"/>
        <v>0</v>
      </c>
      <c r="BI225" s="194">
        <f t="shared" si="18"/>
        <v>0</v>
      </c>
      <c r="BJ225" s="25" t="s">
        <v>24</v>
      </c>
      <c r="BK225" s="194">
        <f t="shared" si="19"/>
        <v>0</v>
      </c>
      <c r="BL225" s="25" t="s">
        <v>194</v>
      </c>
      <c r="BM225" s="25" t="s">
        <v>4058</v>
      </c>
    </row>
    <row r="226" spans="2:65" s="1" customFormat="1" ht="6.95" customHeight="1">
      <c r="B226" s="57"/>
      <c r="C226" s="58"/>
      <c r="D226" s="58"/>
      <c r="E226" s="58"/>
      <c r="F226" s="58"/>
      <c r="G226" s="58"/>
      <c r="H226" s="58"/>
      <c r="I226" s="135"/>
      <c r="J226" s="58"/>
      <c r="K226" s="58"/>
      <c r="L226" s="42"/>
    </row>
  </sheetData>
  <autoFilter ref="C97:K225"/>
  <mergeCells count="12">
    <mergeCell ref="E88:H88"/>
    <mergeCell ref="E90:H9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6:H86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35</vt:i4>
      </vt:variant>
    </vt:vector>
  </HeadingPairs>
  <TitlesOfParts>
    <vt:vector size="53" baseType="lpstr">
      <vt:lpstr>Rekapitulace stavby</vt:lpstr>
      <vt:lpstr>01 - Architektonicko stav...</vt:lpstr>
      <vt:lpstr>02 - Zdravotně technické ...</vt:lpstr>
      <vt:lpstr>03 - Vytápění</vt:lpstr>
      <vt:lpstr>04 - Vzduchotechnika</vt:lpstr>
      <vt:lpstr>05 - Audiovizuální techno...</vt:lpstr>
      <vt:lpstr>06 - Audiovizuální techno...</vt:lpstr>
      <vt:lpstr>07 - SILNOPROUDÁ ELEKTROT...</vt:lpstr>
      <vt:lpstr>08 - Slaboproud</vt:lpstr>
      <vt:lpstr>09 - BLESKOSVOD</vt:lpstr>
      <vt:lpstr>10 - MĚŘENÍ A REGULACE</vt:lpstr>
      <vt:lpstr>11 - PŘÍPOJKA NN, PŘÍPOJK...</vt:lpstr>
      <vt:lpstr>12 - Komunikace</vt:lpstr>
      <vt:lpstr>13 - Přípojka vodovodu, v...</vt:lpstr>
      <vt:lpstr>14 - Přípojka kanalizace,...</vt:lpstr>
      <vt:lpstr>15 - Vnější  plynovod</vt:lpstr>
      <vt:lpstr>16 - Vedlejší rozpočtové ...</vt:lpstr>
      <vt:lpstr>Pokyny pro vyplnění</vt:lpstr>
      <vt:lpstr>'01 - Architektonicko stav...'!Názvy_tisku</vt:lpstr>
      <vt:lpstr>'02 - Zdravotně technické ...'!Názvy_tisku</vt:lpstr>
      <vt:lpstr>'03 - Vytápění'!Názvy_tisku</vt:lpstr>
      <vt:lpstr>'04 - Vzduchotechnika'!Názvy_tisku</vt:lpstr>
      <vt:lpstr>'05 - Audiovizuální techno...'!Názvy_tisku</vt:lpstr>
      <vt:lpstr>'06 - Audiovizuální techno...'!Názvy_tisku</vt:lpstr>
      <vt:lpstr>'07 - SILNOPROUDÁ ELEKTROT...'!Názvy_tisku</vt:lpstr>
      <vt:lpstr>'08 - Slaboproud'!Názvy_tisku</vt:lpstr>
      <vt:lpstr>'09 - BLESKOSVOD'!Názvy_tisku</vt:lpstr>
      <vt:lpstr>'10 - MĚŘENÍ A REGULACE'!Názvy_tisku</vt:lpstr>
      <vt:lpstr>'11 - PŘÍPOJKA NN, PŘÍPOJK...'!Názvy_tisku</vt:lpstr>
      <vt:lpstr>'12 - Komunikace'!Názvy_tisku</vt:lpstr>
      <vt:lpstr>'13 - Přípojka vodovodu, v...'!Názvy_tisku</vt:lpstr>
      <vt:lpstr>'14 - Přípojka kanalizace,...'!Názvy_tisku</vt:lpstr>
      <vt:lpstr>'15 - Vnější  plynovod'!Názvy_tisku</vt:lpstr>
      <vt:lpstr>'16 - Vedlejší rozpočtové ...'!Názvy_tisku</vt:lpstr>
      <vt:lpstr>'Rekapitulace stavby'!Názvy_tisku</vt:lpstr>
      <vt:lpstr>'01 - Architektonicko stav...'!Oblast_tisku</vt:lpstr>
      <vt:lpstr>'02 - Zdravotně technické ...'!Oblast_tisku</vt:lpstr>
      <vt:lpstr>'03 - Vytápění'!Oblast_tisku</vt:lpstr>
      <vt:lpstr>'04 - Vzduchotechnika'!Oblast_tisku</vt:lpstr>
      <vt:lpstr>'05 - Audiovizuální techno...'!Oblast_tisku</vt:lpstr>
      <vt:lpstr>'06 - Audiovizuální techno...'!Oblast_tisku</vt:lpstr>
      <vt:lpstr>'07 - SILNOPROUDÁ ELEKTROT...'!Oblast_tisku</vt:lpstr>
      <vt:lpstr>'08 - Slaboproud'!Oblast_tisku</vt:lpstr>
      <vt:lpstr>'09 - BLESKOSVOD'!Oblast_tisku</vt:lpstr>
      <vt:lpstr>'10 - MĚŘENÍ A REGULACE'!Oblast_tisku</vt:lpstr>
      <vt:lpstr>'11 - PŘÍPOJKA NN, PŘÍPOJK...'!Oblast_tisku</vt:lpstr>
      <vt:lpstr>'12 - Komunikace'!Oblast_tisku</vt:lpstr>
      <vt:lpstr>'13 - Přípojka vodovodu, v...'!Oblast_tisku</vt:lpstr>
      <vt:lpstr>'14 - Přípojka kanalizace,...'!Oblast_tisku</vt:lpstr>
      <vt:lpstr>'15 - Vnější  plynovod'!Oblast_tisku</vt:lpstr>
      <vt:lpstr>'16 - Vedlejší rozpočtové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Priprava-PC\Priprava</dc:creator>
  <cp:lastModifiedBy>Milan Klement</cp:lastModifiedBy>
  <dcterms:created xsi:type="dcterms:W3CDTF">2017-04-03T08:51:28Z</dcterms:created>
  <dcterms:modified xsi:type="dcterms:W3CDTF">2017-04-05T12:32:11Z</dcterms:modified>
</cp:coreProperties>
</file>